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F:\CrispinSpreadsheet\"/>
    </mc:Choice>
  </mc:AlternateContent>
  <xr:revisionPtr revIDLastSave="0" documentId="13_ncr:1_{D079A444-32E5-4BCB-8B1D-BD117E84F679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OEI" sheetId="1" r:id="rId1"/>
    <sheet name="SWAN" sheetId="3" r:id="rId2"/>
    <sheet name="GILT" sheetId="4" r:id="rId3"/>
    <sheet name="OPUS" sheetId="6" r:id="rId4"/>
    <sheet name="OPE" sheetId="7" r:id="rId5"/>
    <sheet name="FDXC" sheetId="8" r:id="rId6"/>
  </sheets>
  <definedNames>
    <definedName name="Z_431D21D0_B32E_418C_AFF6_7D93FC0CED87_.wvu.Cols" localSheetId="5" hidden="1">FDXC!$A:$D,FDXC!$K:$L,FDXC!$R:$W,FDXC!$Y:$Z,FDXC!$AB:$AB</definedName>
    <definedName name="Z_431D21D0_B32E_418C_AFF6_7D93FC0CED87_.wvu.Cols" localSheetId="2" hidden="1">GILT!$A:$D,GILT!$K:$L,GILT!$T:$AA,GILT!$AC:$AD,GILT!$AF:$AF</definedName>
    <definedName name="Z_431D21D0_B32E_418C_AFF6_7D93FC0CED87_.wvu.Cols" localSheetId="0" hidden="1">OEI!$A:$D,OEI!$K:$L,OEI!$T:$AA,OEI!$AC:$AD,OEI!$AF:$AF</definedName>
    <definedName name="Z_431D21D0_B32E_418C_AFF6_7D93FC0CED87_.wvu.Cols" localSheetId="4" hidden="1">OPE!$A:$D,OPE!$K:$L,OPE!$R:$W,OPE!$Y:$Z,OPE!$AB:$AB</definedName>
    <definedName name="Z_431D21D0_B32E_418C_AFF6_7D93FC0CED87_.wvu.Cols" localSheetId="3" hidden="1">OPUS!$A:$D,OPUS!$K:$L,OPUS!$R:$W,OPUS!$Y:$Z,OPUS!$AB:$AB</definedName>
    <definedName name="Z_431D21D0_B32E_418C_AFF6_7D93FC0CED87_.wvu.Cols" localSheetId="1" hidden="1">SWAN!$A:$D,SWAN!$K:$L,SWAN!$T:$AA,SWAN!$AC:$AD,SWAN!$AF:$AF</definedName>
    <definedName name="Z_431D21D0_B32E_418C_AFF6_7D93FC0CED87_.wvu.Rows" localSheetId="5" hidden="1">FDXC!$3:$3</definedName>
    <definedName name="Z_431D21D0_B32E_418C_AFF6_7D93FC0CED87_.wvu.Rows" localSheetId="2" hidden="1">GILT!$3:$3</definedName>
    <definedName name="Z_431D21D0_B32E_418C_AFF6_7D93FC0CED87_.wvu.Rows" localSheetId="0" hidden="1">OEI!$12:$12</definedName>
    <definedName name="Z_431D21D0_B32E_418C_AFF6_7D93FC0CED87_.wvu.Rows" localSheetId="4" hidden="1">OPE!$3:$3</definedName>
    <definedName name="Z_431D21D0_B32E_418C_AFF6_7D93FC0CED87_.wvu.Rows" localSheetId="3" hidden="1">OPUS!$3:$3</definedName>
    <definedName name="Z_431D21D0_B32E_418C_AFF6_7D93FC0CED87_.wvu.Rows" localSheetId="1" hidden="1">SWAN!$3:$3</definedName>
    <definedName name="Z_444EA61C_69FF_425D_9CFF_48F84524037B_.wvu.Cols" localSheetId="5" hidden="1">FDXC!$A:$D,FDXC!$K:$L,FDXC!$R:$W,FDXC!$Y:$Z,FDXC!$AB:$AB</definedName>
    <definedName name="Z_444EA61C_69FF_425D_9CFF_48F84524037B_.wvu.Cols" localSheetId="2" hidden="1">GILT!$A:$D,GILT!$K:$L,GILT!$T:$AA,GILT!$AC:$AD,GILT!$AF:$AF</definedName>
    <definedName name="Z_444EA61C_69FF_425D_9CFF_48F84524037B_.wvu.Cols" localSheetId="0" hidden="1">OEI!$A:$D,OEI!$K:$L,OEI!$T:$AA,OEI!$AC:$AD,OEI!$AF:$AF</definedName>
    <definedName name="Z_444EA61C_69FF_425D_9CFF_48F84524037B_.wvu.Cols" localSheetId="4" hidden="1">OPE!$A:$D,OPE!$K:$L,OPE!$R:$W,OPE!$Y:$Z,OPE!$AB:$AB</definedName>
    <definedName name="Z_444EA61C_69FF_425D_9CFF_48F84524037B_.wvu.Cols" localSheetId="3" hidden="1">OPUS!$A:$D,OPUS!$K:$L,OPUS!$R:$W,OPUS!$Y:$Z,OPUS!$AB:$AB</definedName>
    <definedName name="Z_444EA61C_69FF_425D_9CFF_48F84524037B_.wvu.Cols" localSheetId="1" hidden="1">SWAN!$A:$D,SWAN!$K:$L,SWAN!$T:$AA,SWAN!$AC:$AD,SWAN!$AF:$AF</definedName>
    <definedName name="Z_444EA61C_69FF_425D_9CFF_48F84524037B_.wvu.Rows" localSheetId="5" hidden="1">FDXC!$3:$3</definedName>
    <definedName name="Z_444EA61C_69FF_425D_9CFF_48F84524037B_.wvu.Rows" localSheetId="2" hidden="1">GILT!$3:$3</definedName>
    <definedName name="Z_444EA61C_69FF_425D_9CFF_48F84524037B_.wvu.Rows" localSheetId="0" hidden="1">OEI!$12:$12</definedName>
    <definedName name="Z_444EA61C_69FF_425D_9CFF_48F84524037B_.wvu.Rows" localSheetId="4" hidden="1">OPE!$3:$3</definedName>
    <definedName name="Z_444EA61C_69FF_425D_9CFF_48F84524037B_.wvu.Rows" localSheetId="3" hidden="1">OPUS!$3:$3</definedName>
    <definedName name="Z_444EA61C_69FF_425D_9CFF_48F84524037B_.wvu.Rows" localSheetId="1" hidden="1">SWAN!$3:$3</definedName>
    <definedName name="Z_48A0ED3C_7998_4604_A8E4_6B878980E086_.wvu.Cols" localSheetId="5" hidden="1">FDXC!$A:$D,FDXC!$K:$L,FDXC!$R:$W,FDXC!$Y:$Z,FDXC!$AB:$AB</definedName>
    <definedName name="Z_48A0ED3C_7998_4604_A8E4_6B878980E086_.wvu.Cols" localSheetId="2" hidden="1">GILT!$A:$D,GILT!$K:$L,GILT!$T:$AA,GILT!$AC:$AD,GILT!$AF:$AF</definedName>
    <definedName name="Z_48A0ED3C_7998_4604_A8E4_6B878980E086_.wvu.Cols" localSheetId="0" hidden="1">OEI!$A:$D,OEI!$K:$L,OEI!$T:$AA,OEI!$AC:$AD,OEI!$AF:$AF</definedName>
    <definedName name="Z_48A0ED3C_7998_4604_A8E4_6B878980E086_.wvu.Cols" localSheetId="4" hidden="1">OPE!$A:$D,OPE!$K:$L,OPE!$R:$W,OPE!$Y:$Z,OPE!$AB:$AB</definedName>
    <definedName name="Z_48A0ED3C_7998_4604_A8E4_6B878980E086_.wvu.Cols" localSheetId="3" hidden="1">OPUS!$A:$D,OPUS!$K:$L,OPUS!$R:$W,OPUS!$Y:$Z,OPUS!$AB:$AB</definedName>
    <definedName name="Z_48A0ED3C_7998_4604_A8E4_6B878980E086_.wvu.Cols" localSheetId="1" hidden="1">SWAN!$A:$D,SWAN!$K:$L,SWAN!$T:$AA,SWAN!$AC:$AD,SWAN!$AF:$AF</definedName>
    <definedName name="Z_48A0ED3C_7998_4604_A8E4_6B878980E086_.wvu.Rows" localSheetId="5" hidden="1">FDXC!$3:$3</definedName>
    <definedName name="Z_48A0ED3C_7998_4604_A8E4_6B878980E086_.wvu.Rows" localSheetId="2" hidden="1">GILT!$3:$3</definedName>
    <definedName name="Z_48A0ED3C_7998_4604_A8E4_6B878980E086_.wvu.Rows" localSheetId="0" hidden="1">OEI!$12:$12</definedName>
    <definedName name="Z_48A0ED3C_7998_4604_A8E4_6B878980E086_.wvu.Rows" localSheetId="4" hidden="1">OPE!$3:$3</definedName>
    <definedName name="Z_48A0ED3C_7998_4604_A8E4_6B878980E086_.wvu.Rows" localSheetId="3" hidden="1">OPUS!$3:$3</definedName>
    <definedName name="Z_48A0ED3C_7998_4604_A8E4_6B878980E086_.wvu.Rows" localSheetId="1" hidden="1">SWAN!$3:$3</definedName>
    <definedName name="Z_EB667C6F_96FB_4562_B61F_31E28A34DE67_.wvu.Cols" localSheetId="5" hidden="1">FDXC!$A:$D,FDXC!$K:$L,FDXC!$R:$W,FDXC!$Y:$Z,FDXC!$AB:$AB</definedName>
    <definedName name="Z_EB667C6F_96FB_4562_B61F_31E28A34DE67_.wvu.Cols" localSheetId="2" hidden="1">GILT!$A:$D,GILT!$K:$L,GILT!$T:$AA,GILT!$AC:$AD,GILT!$AF:$AF</definedName>
    <definedName name="Z_EB667C6F_96FB_4562_B61F_31E28A34DE67_.wvu.Cols" localSheetId="0" hidden="1">OEI!$A:$D,OEI!$K:$L,OEI!$T:$AA,OEI!$AC:$AD,OEI!$AF:$AF</definedName>
    <definedName name="Z_EB667C6F_96FB_4562_B61F_31E28A34DE67_.wvu.Cols" localSheetId="4" hidden="1">OPE!$A:$D,OPE!$K:$L,OPE!$R:$W,OPE!$Y:$Z,OPE!$AB:$AB</definedName>
    <definedName name="Z_EB667C6F_96FB_4562_B61F_31E28A34DE67_.wvu.Cols" localSheetId="3" hidden="1">OPUS!$A:$D,OPUS!$K:$L,OPUS!$R:$W,OPUS!$Y:$Z,OPUS!$AB:$AB</definedName>
    <definedName name="Z_EB667C6F_96FB_4562_B61F_31E28A34DE67_.wvu.Cols" localSheetId="1" hidden="1">SWAN!$A:$D,SWAN!$K:$L,SWAN!$T:$AA,SWAN!$AC:$AD,SWAN!$AF:$AF</definedName>
    <definedName name="Z_EB667C6F_96FB_4562_B61F_31E28A34DE67_.wvu.Rows" localSheetId="5" hidden="1">FDXC!$3:$3</definedName>
    <definedName name="Z_EB667C6F_96FB_4562_B61F_31E28A34DE67_.wvu.Rows" localSheetId="2" hidden="1">GILT!$3:$3</definedName>
    <definedName name="Z_EB667C6F_96FB_4562_B61F_31E28A34DE67_.wvu.Rows" localSheetId="0" hidden="1">OEI!$12:$12</definedName>
    <definedName name="Z_EB667C6F_96FB_4562_B61F_31E28A34DE67_.wvu.Rows" localSheetId="4" hidden="1">OPE!$3:$3</definedName>
    <definedName name="Z_EB667C6F_96FB_4562_B61F_31E28A34DE67_.wvu.Rows" localSheetId="3" hidden="1">OPUS!$3:$3</definedName>
    <definedName name="Z_EB667C6F_96FB_4562_B61F_31E28A34DE67_.wvu.Rows" localSheetId="1" hidden="1">SWAN!$3:$3</definedName>
  </definedNames>
  <calcPr calcId="191029"/>
  <customWorkbookViews>
    <customWorkbookView name="Crispin Odey - Personal View" guid="{431D21D0-B32E-418C-AFF6-7D93FC0CED87}" mergeInterval="0" personalView="1" maximized="1" xWindow="-9" yWindow="-9" windowWidth="2578" windowHeight="1408" activeSheetId="1"/>
    <customWorkbookView name="Freddie Neave - Personal View" guid="{EB667C6F-96FB-4562-B61F-31E28A34DE67}" mergeInterval="0" personalView="1" maximized="1" xWindow="-8" yWindow="-8" windowWidth="1696" windowHeight="1026" activeSheetId="1"/>
    <customWorkbookView name="Paul Sheath - Personal View" guid="{48A0ED3C-7998-4604-A8E4-6B878980E086}" mergeInterval="0" personalView="1" xWindow="935" yWindow="33" windowWidth="1641" windowHeight="1322" activeSheetId="1"/>
    <customWorkbookView name="Geoff Poore - Personal View" guid="{444EA61C-69FF-425D-9CFF-48F84524037B}" mergeInterval="0" personalView="1" maximized="1" xWindow="-8" yWindow="-8" windowWidth="2576" windowHeight="1416" activeSheetId="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864" i="1" l="1"/>
  <c r="AA864" i="1"/>
  <c r="T864" i="1"/>
  <c r="K864" i="1"/>
  <c r="I864" i="1"/>
  <c r="H864" i="1"/>
  <c r="AB863" i="1"/>
  <c r="AA863" i="1"/>
  <c r="T863" i="1"/>
  <c r="K863" i="1"/>
  <c r="I863" i="1"/>
  <c r="H863" i="1"/>
  <c r="AB857" i="1"/>
  <c r="AA857" i="1"/>
  <c r="T857" i="1"/>
  <c r="K857" i="1"/>
  <c r="I857" i="1"/>
  <c r="H857" i="1"/>
  <c r="AB862" i="1"/>
  <c r="AA862" i="1"/>
  <c r="T862" i="1"/>
  <c r="K862" i="1"/>
  <c r="I862" i="1"/>
  <c r="H862" i="1"/>
  <c r="AB854" i="1"/>
  <c r="AA854" i="1"/>
  <c r="T854" i="1"/>
  <c r="K854" i="1"/>
  <c r="I854" i="1"/>
  <c r="H854" i="1"/>
  <c r="AB861" i="1"/>
  <c r="AA861" i="1"/>
  <c r="T861" i="1"/>
  <c r="K861" i="1"/>
  <c r="I861" i="1"/>
  <c r="H861" i="1"/>
  <c r="AB858" i="1"/>
  <c r="AA858" i="1"/>
  <c r="T858" i="1"/>
  <c r="K858" i="1"/>
  <c r="I858" i="1"/>
  <c r="H858" i="1"/>
  <c r="AB856" i="1"/>
  <c r="AA856" i="1"/>
  <c r="T856" i="1"/>
  <c r="K856" i="1"/>
  <c r="I856" i="1"/>
  <c r="H856" i="1"/>
  <c r="AB855" i="1"/>
  <c r="AA855" i="1"/>
  <c r="T855" i="1"/>
  <c r="K855" i="1"/>
  <c r="I855" i="1"/>
  <c r="H855" i="1"/>
  <c r="AB859" i="1"/>
  <c r="AA859" i="1"/>
  <c r="T859" i="1"/>
  <c r="K859" i="1"/>
  <c r="I859" i="1"/>
  <c r="H859" i="1"/>
  <c r="AB852" i="1"/>
  <c r="AA852" i="1"/>
  <c r="T852" i="1"/>
  <c r="K852" i="1"/>
  <c r="I852" i="1"/>
  <c r="H852" i="1"/>
  <c r="AB860" i="1"/>
  <c r="AA860" i="1"/>
  <c r="T860" i="1"/>
  <c r="K860" i="1"/>
  <c r="I860" i="1"/>
  <c r="H860" i="1"/>
  <c r="AB853" i="1"/>
  <c r="AA853" i="1"/>
  <c r="T853" i="1"/>
  <c r="K853" i="1"/>
  <c r="I853" i="1"/>
  <c r="H853" i="1"/>
  <c r="H9" i="1"/>
  <c r="AA463" i="1"/>
  <c r="AB463" i="1" s="1"/>
  <c r="T463" i="1"/>
  <c r="K463" i="1"/>
  <c r="H463" i="1"/>
  <c r="I463" i="1" s="1"/>
  <c r="AA462" i="1"/>
  <c r="AB462" i="1" s="1"/>
  <c r="T462" i="1"/>
  <c r="K462" i="1"/>
  <c r="H462" i="1"/>
  <c r="I462" i="1" s="1"/>
  <c r="S166" i="3"/>
  <c r="R166" i="3"/>
  <c r="AA165" i="3"/>
  <c r="AB165" i="3" s="1"/>
  <c r="T165" i="3"/>
  <c r="K165" i="3"/>
  <c r="S913" i="1"/>
  <c r="R913" i="1"/>
  <c r="AA904" i="1"/>
  <c r="AB904" i="1" s="1"/>
  <c r="T904" i="1"/>
  <c r="K904" i="1"/>
  <c r="S886" i="1"/>
  <c r="R886" i="1"/>
  <c r="AA875" i="1"/>
  <c r="T875" i="1"/>
  <c r="K875" i="1"/>
  <c r="S925" i="1"/>
  <c r="R925" i="1"/>
  <c r="AD924" i="1"/>
  <c r="AA924" i="1"/>
  <c r="AB924" i="1" s="1"/>
  <c r="T924" i="1"/>
  <c r="M924" i="1"/>
  <c r="L924" i="1"/>
  <c r="K924" i="1"/>
  <c r="Z870" i="1"/>
  <c r="F869" i="1"/>
  <c r="G23" i="3"/>
  <c r="G870" i="1"/>
  <c r="G312" i="1"/>
  <c r="G24" i="1"/>
  <c r="G581" i="1"/>
  <c r="G10" i="4"/>
  <c r="F870" i="1"/>
  <c r="Z11" i="4"/>
  <c r="F10" i="4"/>
  <c r="D870" i="1"/>
  <c r="G14" i="3"/>
  <c r="G639" i="1"/>
  <c r="G11" i="4"/>
  <c r="D10" i="4"/>
  <c r="G452" i="1"/>
  <c r="F11" i="4"/>
  <c r="Z72" i="3"/>
  <c r="G379" i="1"/>
  <c r="G620" i="1"/>
  <c r="G663" i="1"/>
  <c r="G361" i="1"/>
  <c r="G22" i="3"/>
  <c r="G13" i="6"/>
  <c r="F72" i="3"/>
  <c r="G18" i="6"/>
  <c r="G314" i="1"/>
  <c r="G6" i="8"/>
  <c r="D11" i="4"/>
  <c r="G72" i="3"/>
  <c r="G402" i="1"/>
  <c r="G6" i="6"/>
  <c r="G28" i="6"/>
  <c r="G111" i="1"/>
  <c r="D72" i="3"/>
  <c r="G37" i="3"/>
  <c r="G563" i="1"/>
  <c r="G29" i="6"/>
  <c r="G7" i="3"/>
  <c r="Z869" i="1"/>
  <c r="G313" i="1"/>
  <c r="G869" i="1"/>
  <c r="G10" i="7"/>
  <c r="G385" i="1"/>
  <c r="G36" i="3"/>
  <c r="Z10" i="4"/>
  <c r="D869" i="1"/>
  <c r="G55" i="1"/>
  <c r="G14" i="8"/>
  <c r="G10" i="8"/>
  <c r="L863" i="1"/>
  <c r="L860" i="1"/>
  <c r="L462" i="1"/>
  <c r="F663" i="1"/>
  <c r="L854" i="1"/>
  <c r="L855" i="1"/>
  <c r="L858" i="1"/>
  <c r="L861" i="1"/>
  <c r="L857" i="1"/>
  <c r="L853" i="1"/>
  <c r="L859" i="1"/>
  <c r="L856" i="1"/>
  <c r="L463" i="1"/>
  <c r="D663" i="1"/>
  <c r="L852" i="1"/>
  <c r="L862" i="1"/>
  <c r="V15" i="6"/>
  <c r="Z170" i="1"/>
  <c r="Z701" i="1"/>
  <c r="Z426" i="1"/>
  <c r="V10" i="7"/>
  <c r="Z102" i="1"/>
  <c r="Z343" i="1"/>
  <c r="Z124" i="3"/>
  <c r="V113" i="6"/>
  <c r="Z306" i="1"/>
  <c r="Z114" i="1"/>
  <c r="Z737" i="1"/>
  <c r="V25" i="6"/>
  <c r="Z161" i="1"/>
  <c r="G30" i="8"/>
  <c r="Z747" i="1"/>
  <c r="Z727" i="1"/>
  <c r="Z55" i="1"/>
  <c r="Z469" i="1"/>
  <c r="Z205" i="1"/>
  <c r="Z318" i="1"/>
  <c r="Z800" i="1"/>
  <c r="Z20" i="1"/>
  <c r="Z148" i="3"/>
  <c r="Z831" i="1"/>
  <c r="Z288" i="1"/>
  <c r="V154" i="6"/>
  <c r="Z341" i="1"/>
  <c r="Z428" i="1"/>
  <c r="Z37" i="1"/>
  <c r="Z766" i="1"/>
  <c r="Z470" i="1"/>
  <c r="Z299" i="1"/>
  <c r="Z829" i="1"/>
  <c r="Z551" i="1"/>
  <c r="Z50" i="1"/>
  <c r="V33" i="7"/>
  <c r="Z367" i="1"/>
  <c r="Z774" i="1"/>
  <c r="Z347" i="1"/>
  <c r="V64" i="8"/>
  <c r="Z380" i="1"/>
  <c r="Z799" i="1"/>
  <c r="G67" i="8"/>
  <c r="V98" i="8"/>
  <c r="Z449" i="1"/>
  <c r="G33" i="7"/>
  <c r="V55" i="6"/>
  <c r="Z665" i="1"/>
  <c r="Z36" i="1"/>
  <c r="Z283" i="1"/>
  <c r="V133" i="8"/>
  <c r="V126" i="8"/>
  <c r="Z501" i="1"/>
  <c r="Z784" i="1"/>
  <c r="Z186" i="1"/>
  <c r="Z825" i="1"/>
  <c r="Z572" i="1"/>
  <c r="V67" i="8"/>
  <c r="Z128" i="3"/>
  <c r="Z417" i="1"/>
  <c r="Z293" i="1"/>
  <c r="Z740" i="1"/>
  <c r="Z418" i="1"/>
  <c r="Z257" i="1"/>
  <c r="Z53" i="1"/>
  <c r="V20" i="7"/>
  <c r="Z807" i="1"/>
  <c r="V34" i="8"/>
  <c r="Z446" i="1"/>
  <c r="Z140" i="3"/>
  <c r="V104" i="8"/>
  <c r="Z630" i="1"/>
  <c r="Z214" i="1"/>
  <c r="G82" i="6"/>
  <c r="Z827" i="1"/>
  <c r="V9" i="8"/>
  <c r="V32" i="7"/>
  <c r="Z561" i="1"/>
  <c r="Z159" i="3"/>
  <c r="V91" i="8"/>
  <c r="Z715" i="1"/>
  <c r="V116" i="6"/>
  <c r="Z270" i="1"/>
  <c r="Z569" i="1"/>
  <c r="Z92" i="1"/>
  <c r="Z67" i="3"/>
  <c r="Z850" i="1"/>
  <c r="Z453" i="1"/>
  <c r="Z773" i="1"/>
  <c r="Z719" i="1"/>
  <c r="Z612" i="1"/>
  <c r="Z520" i="1"/>
  <c r="V50" i="7"/>
  <c r="D36" i="7"/>
  <c r="D126" i="3"/>
  <c r="F379" i="1"/>
  <c r="F385" i="1"/>
  <c r="D70" i="8"/>
  <c r="D64" i="8"/>
  <c r="D78" i="6"/>
  <c r="D133" i="3"/>
  <c r="F23" i="3"/>
  <c r="F26" i="7"/>
  <c r="F22" i="3"/>
  <c r="D402" i="1"/>
  <c r="D379" i="1"/>
  <c r="F402" i="1"/>
  <c r="F29" i="6"/>
  <c r="D148" i="3"/>
  <c r="D47" i="8"/>
  <c r="Z637" i="1"/>
  <c r="Z539" i="1"/>
  <c r="Z458" i="1"/>
  <c r="V122" i="6"/>
  <c r="Z478" i="1"/>
  <c r="Z479" i="1"/>
  <c r="V30" i="8"/>
  <c r="V102" i="6"/>
  <c r="Z211" i="1"/>
  <c r="Z666" i="1"/>
  <c r="V29" i="6"/>
  <c r="Z692" i="1"/>
  <c r="V121" i="8"/>
  <c r="Z38" i="1"/>
  <c r="Z448" i="1"/>
  <c r="Z342" i="1"/>
  <c r="Z722" i="1"/>
  <c r="V124" i="8"/>
  <c r="Z101" i="3"/>
  <c r="V13" i="6"/>
  <c r="V116" i="8"/>
  <c r="Z762" i="1"/>
  <c r="L904" i="1"/>
  <c r="V108" i="6"/>
  <c r="Z842" i="1"/>
  <c r="Z107" i="1"/>
  <c r="V100" i="8"/>
  <c r="V107" i="8"/>
  <c r="Z63" i="3"/>
  <c r="G52" i="7"/>
  <c r="Z366" i="1"/>
  <c r="Z576" i="1"/>
  <c r="Z723" i="1"/>
  <c r="Z46" i="1"/>
  <c r="V78" i="6"/>
  <c r="G82" i="3"/>
  <c r="Z55" i="3"/>
  <c r="Z86" i="3"/>
  <c r="Z468" i="1"/>
  <c r="Z86" i="1"/>
  <c r="Z726" i="1"/>
  <c r="Z607" i="1"/>
  <c r="Z207" i="1"/>
  <c r="Z80" i="1"/>
  <c r="Z677" i="1"/>
  <c r="V54" i="6"/>
  <c r="V110" i="8"/>
  <c r="Z141" i="1"/>
  <c r="Z47" i="1"/>
  <c r="Z64" i="1"/>
  <c r="V48" i="6"/>
  <c r="V118" i="6"/>
  <c r="Z756" i="1"/>
  <c r="Z52" i="3"/>
  <c r="Z496" i="1"/>
  <c r="Z375" i="1"/>
  <c r="Z647" i="1"/>
  <c r="G81" i="6"/>
  <c r="V40" i="7"/>
  <c r="Z517" i="1"/>
  <c r="V6" i="6"/>
  <c r="Z99" i="1"/>
  <c r="Z615" i="1"/>
  <c r="Z268" i="1"/>
  <c r="Z866" i="1"/>
  <c r="V21" i="8"/>
  <c r="Z502" i="1"/>
  <c r="Z798" i="1"/>
  <c r="V39" i="7"/>
  <c r="Z210" i="1"/>
  <c r="Z73" i="3"/>
  <c r="Z790" i="1"/>
  <c r="Z419" i="1"/>
  <c r="Z278" i="1"/>
  <c r="Z720" i="1"/>
  <c r="Z119" i="1"/>
  <c r="V63" i="8"/>
  <c r="G41" i="7"/>
  <c r="V87" i="6"/>
  <c r="V99" i="8"/>
  <c r="G36" i="7"/>
  <c r="Z473" i="1"/>
  <c r="V52" i="8"/>
  <c r="Z168" i="1"/>
  <c r="Z96" i="1"/>
  <c r="Z429" i="1"/>
  <c r="Z78" i="1"/>
  <c r="V60" i="8"/>
  <c r="Z865" i="1"/>
  <c r="Z307" i="1"/>
  <c r="L875" i="1"/>
  <c r="Z778" i="1"/>
  <c r="V139" i="6"/>
  <c r="Z372" i="1"/>
  <c r="Z441" i="1"/>
  <c r="V150" i="6"/>
  <c r="Z88" i="1"/>
  <c r="Z62" i="3"/>
  <c r="Z136" i="1"/>
  <c r="V41" i="6"/>
  <c r="Z215" i="1"/>
  <c r="Z410" i="1"/>
  <c r="Z129" i="1"/>
  <c r="Z241" i="1"/>
  <c r="G140" i="3"/>
  <c r="Z51" i="1"/>
  <c r="G134" i="3"/>
  <c r="Z642" i="1"/>
  <c r="Z573" i="1"/>
  <c r="Z600" i="1"/>
  <c r="Z746" i="1"/>
  <c r="Z702" i="1"/>
  <c r="V27" i="8"/>
  <c r="Z381" i="1"/>
  <c r="V75" i="8"/>
  <c r="Z120" i="1"/>
  <c r="Z627" i="1"/>
  <c r="Z678" i="1"/>
  <c r="Z437" i="1"/>
  <c r="Z294" i="1"/>
  <c r="Z688" i="1"/>
  <c r="Z796" i="1"/>
  <c r="Z570" i="1"/>
  <c r="Z407" i="1"/>
  <c r="Z238" i="1"/>
  <c r="Z604" i="1"/>
  <c r="Z398" i="1"/>
  <c r="Z465" i="1"/>
  <c r="V18" i="8"/>
  <c r="V45" i="6"/>
  <c r="G904" i="1"/>
  <c r="Z122" i="1"/>
  <c r="Z77" i="1"/>
  <c r="Z541" i="1"/>
  <c r="Z731" i="1"/>
  <c r="Z492" i="1"/>
  <c r="Z137" i="1"/>
  <c r="Z739" i="1"/>
  <c r="Z452" i="1"/>
  <c r="Z92" i="3"/>
  <c r="Z96" i="3"/>
  <c r="V156" i="6"/>
  <c r="G776" i="1"/>
  <c r="V131" i="6"/>
  <c r="V34" i="7"/>
  <c r="V118" i="8"/>
  <c r="G96" i="3"/>
  <c r="Z601" i="1"/>
  <c r="Z725" i="1"/>
  <c r="Z160" i="1"/>
  <c r="Z152" i="1"/>
  <c r="Z196" i="1"/>
  <c r="Z818" i="1"/>
  <c r="Z396" i="1"/>
  <c r="Z260" i="1"/>
  <c r="V51" i="6"/>
  <c r="V131" i="8"/>
  <c r="Z167" i="1"/>
  <c r="V138" i="8"/>
  <c r="Z374" i="1"/>
  <c r="V63" i="6"/>
  <c r="Z820" i="1"/>
  <c r="V149" i="6"/>
  <c r="Z868" i="1"/>
  <c r="Z174" i="1"/>
  <c r="Z103" i="3"/>
  <c r="Z147" i="1"/>
  <c r="G61" i="8"/>
  <c r="V61" i="6"/>
  <c r="Z537" i="1"/>
  <c r="Z638" i="1"/>
  <c r="Z416" i="1"/>
  <c r="Z738" i="1"/>
  <c r="V143" i="6"/>
  <c r="Z781" i="1"/>
  <c r="Z523" i="1"/>
  <c r="Z105" i="1"/>
  <c r="Z694" i="1"/>
  <c r="Z123" i="3"/>
  <c r="Z450" i="1"/>
  <c r="Z490" i="1"/>
  <c r="Z849" i="1"/>
  <c r="Z320" i="1"/>
  <c r="Z143" i="3"/>
  <c r="Z78" i="3"/>
  <c r="Z659" i="1"/>
  <c r="Z128" i="1"/>
  <c r="Z488" i="1"/>
  <c r="V10" i="8"/>
  <c r="Z575" i="1"/>
  <c r="Z826" i="1"/>
  <c r="Z328" i="1"/>
  <c r="V54" i="7"/>
  <c r="Z589" i="1"/>
  <c r="Z139" i="1"/>
  <c r="Z156" i="3"/>
  <c r="V68" i="6"/>
  <c r="Z203" i="1"/>
  <c r="Z542" i="1"/>
  <c r="Z438" i="1"/>
  <c r="Z251" i="1"/>
  <c r="Z697" i="1"/>
  <c r="Z18" i="3"/>
  <c r="Z332" i="1"/>
  <c r="V36" i="7"/>
  <c r="V17" i="7"/>
  <c r="Z661" i="1"/>
  <c r="Z667" i="1"/>
  <c r="Z674" i="1"/>
  <c r="Z414" i="1"/>
  <c r="Z330" i="1"/>
  <c r="Z97" i="3"/>
  <c r="Z190" i="1"/>
  <c r="Z710" i="1"/>
  <c r="Z531" i="1"/>
  <c r="Z49" i="3"/>
  <c r="Z785" i="1"/>
  <c r="Z684" i="1"/>
  <c r="V35" i="6"/>
  <c r="Z704" i="1"/>
  <c r="V43" i="7"/>
  <c r="Z282" i="1"/>
  <c r="Z242" i="1"/>
  <c r="Z327" i="1"/>
  <c r="G122" i="3"/>
  <c r="Z227" i="1"/>
  <c r="V22" i="6"/>
  <c r="Z135" i="3"/>
  <c r="G47" i="8"/>
  <c r="Z95" i="1"/>
  <c r="Z35" i="1"/>
  <c r="Z493" i="1"/>
  <c r="Z155" i="3"/>
  <c r="G150" i="3"/>
  <c r="G165" i="3"/>
  <c r="Z578" i="1"/>
  <c r="Z556" i="1"/>
  <c r="Z504" i="1"/>
  <c r="V134" i="8"/>
  <c r="G664" i="1"/>
  <c r="Z75" i="3"/>
  <c r="Z540" i="1"/>
  <c r="Z39" i="1"/>
  <c r="Z507" i="1"/>
  <c r="Z718" i="1"/>
  <c r="Z804" i="1"/>
  <c r="Z384" i="1"/>
  <c r="Z579" i="1"/>
  <c r="G813" i="1"/>
  <c r="Z654" i="1"/>
  <c r="Z476" i="1"/>
  <c r="Z54" i="1"/>
  <c r="Z506" i="1"/>
  <c r="G136" i="3"/>
  <c r="Z672" i="1"/>
  <c r="Z104" i="3"/>
  <c r="Z758" i="1"/>
  <c r="G148" i="3"/>
  <c r="V14" i="7"/>
  <c r="Z393" i="1"/>
  <c r="Z567" i="1"/>
  <c r="Z841" i="1"/>
  <c r="V144" i="6"/>
  <c r="G75" i="6"/>
  <c r="Z111" i="1"/>
  <c r="Z264" i="1"/>
  <c r="Z618" i="1"/>
  <c r="Z619" i="1"/>
  <c r="Z515" i="1"/>
  <c r="Z670" i="1"/>
  <c r="Z403" i="1"/>
  <c r="Z338" i="1"/>
  <c r="G155" i="3"/>
  <c r="V109" i="6"/>
  <c r="Z477" i="1"/>
  <c r="Z15" i="1"/>
  <c r="Z624" i="1"/>
  <c r="Z404" i="1"/>
  <c r="Z592" i="1"/>
  <c r="Z663" i="1"/>
  <c r="Z158" i="3"/>
  <c r="Z669" i="1"/>
  <c r="Z593" i="1"/>
  <c r="Z771" i="1"/>
  <c r="Z113" i="3"/>
  <c r="Z779" i="1"/>
  <c r="Z279" i="1"/>
  <c r="Z124" i="1"/>
  <c r="V41" i="7"/>
  <c r="V115" i="8"/>
  <c r="V145" i="6"/>
  <c r="Z135" i="1"/>
  <c r="Z500" i="1"/>
  <c r="V87" i="8"/>
  <c r="Z202" i="1"/>
  <c r="Z100" i="1"/>
  <c r="Z610" i="1"/>
  <c r="Z558" i="1"/>
  <c r="Z45" i="3"/>
  <c r="Z385" i="1"/>
  <c r="Z433" i="1"/>
  <c r="Z126" i="3"/>
  <c r="Z706" i="1"/>
  <c r="Z295" i="1"/>
  <c r="Z451" i="1"/>
  <c r="Z204" i="1"/>
  <c r="Z89" i="3"/>
  <c r="Z444" i="1"/>
  <c r="V72" i="6"/>
  <c r="G875" i="1"/>
  <c r="Z239" i="1"/>
  <c r="Z83" i="3"/>
  <c r="Z191" i="1"/>
  <c r="Z422" i="1"/>
  <c r="Z580" i="1"/>
  <c r="Z656" i="1"/>
  <c r="Z121" i="3"/>
  <c r="V49" i="7"/>
  <c r="Z25" i="1"/>
  <c r="Z163" i="1"/>
  <c r="Z305" i="1"/>
  <c r="Z114" i="3"/>
  <c r="Z103" i="1"/>
  <c r="Z406" i="1"/>
  <c r="G92" i="3"/>
  <c r="Z324" i="1"/>
  <c r="Z68" i="1"/>
  <c r="V83" i="6"/>
  <c r="Z812" i="1"/>
  <c r="Z633" i="1"/>
  <c r="Z623" i="1"/>
  <c r="Z169" i="1"/>
  <c r="Z509" i="1"/>
  <c r="Z106" i="3"/>
  <c r="V123" i="8"/>
  <c r="G127" i="3"/>
  <c r="V155" i="6"/>
  <c r="Z28" i="3"/>
  <c r="Z475" i="1"/>
  <c r="Z686" i="1"/>
  <c r="Z616" i="1"/>
  <c r="Z67" i="1"/>
  <c r="Z175" i="1"/>
  <c r="V35" i="7"/>
  <c r="Z837" i="1"/>
  <c r="Z31" i="1"/>
  <c r="Z811" i="1"/>
  <c r="V9" i="6"/>
  <c r="Z836" i="1"/>
  <c r="Z554" i="1"/>
  <c r="V105" i="6"/>
  <c r="V33" i="6"/>
  <c r="Z187" i="1"/>
  <c r="Z712" i="1"/>
  <c r="Z535" i="1"/>
  <c r="Z14" i="4"/>
  <c r="Z848" i="1"/>
  <c r="V125" i="8"/>
  <c r="Z711" i="1"/>
  <c r="Z788" i="1"/>
  <c r="Z553" i="1"/>
  <c r="Z782" i="1"/>
  <c r="Z765" i="1"/>
  <c r="Z89" i="1"/>
  <c r="Z867" i="1"/>
  <c r="Z108" i="1"/>
  <c r="Z635" i="1"/>
  <c r="Z581" i="1"/>
  <c r="Z484" i="1"/>
  <c r="Z269" i="1"/>
  <c r="Z748" i="1"/>
  <c r="Z486" i="1"/>
  <c r="Z6" i="4"/>
  <c r="Z58" i="1"/>
  <c r="V69" i="8"/>
  <c r="Z559" i="1"/>
  <c r="Z510" i="1"/>
  <c r="V85" i="6"/>
  <c r="Z392" i="1"/>
  <c r="Z595" i="1"/>
  <c r="V94" i="8"/>
  <c r="Z81" i="1"/>
  <c r="Z155" i="1"/>
  <c r="V95" i="6"/>
  <c r="V29" i="7"/>
  <c r="Z159" i="1"/>
  <c r="Z768" i="1"/>
  <c r="Z549" i="1"/>
  <c r="Z687" i="1"/>
  <c r="Z821" i="1"/>
  <c r="Z636" i="1"/>
  <c r="Z85" i="1"/>
  <c r="Z245" i="1"/>
  <c r="Z651" i="1"/>
  <c r="Z300" i="1"/>
  <c r="Z100" i="3"/>
  <c r="Z125" i="3"/>
  <c r="G149" i="3"/>
  <c r="G126" i="3"/>
  <c r="Z566" i="1"/>
  <c r="Z530" i="1"/>
  <c r="G71" i="6"/>
  <c r="Z243" i="1"/>
  <c r="Z188" i="1"/>
  <c r="Z118" i="1"/>
  <c r="V57" i="7"/>
  <c r="V37" i="7"/>
  <c r="G851" i="1"/>
  <c r="Z285" i="1"/>
  <c r="Z830" i="1"/>
  <c r="Z750" i="1"/>
  <c r="Z312" i="1"/>
  <c r="Z277" i="1"/>
  <c r="Z546" i="1"/>
  <c r="Z23" i="3"/>
  <c r="Z297" i="1"/>
  <c r="Z521" i="1"/>
  <c r="V52" i="7"/>
  <c r="V121" i="6"/>
  <c r="Z182" i="1"/>
  <c r="V70" i="6"/>
  <c r="Z817" i="1"/>
  <c r="V6" i="8"/>
  <c r="Z102" i="3"/>
  <c r="Z339" i="1"/>
  <c r="G52" i="6"/>
  <c r="Z491" i="1"/>
  <c r="Z26" i="1"/>
  <c r="Z675" i="1"/>
  <c r="Z123" i="1"/>
  <c r="V160" i="6"/>
  <c r="Z164" i="1"/>
  <c r="Z691" i="1"/>
  <c r="Z46" i="3"/>
  <c r="Z348" i="1"/>
  <c r="Z838" i="1"/>
  <c r="V62" i="6"/>
  <c r="Z599" i="1"/>
  <c r="Z108" i="3"/>
  <c r="Z235" i="1"/>
  <c r="Z361" i="1"/>
  <c r="F10" i="8"/>
  <c r="F63" i="6"/>
  <c r="D314" i="1"/>
  <c r="D385" i="1"/>
  <c r="F72" i="8"/>
  <c r="F150" i="3"/>
  <c r="D312" i="1"/>
  <c r="D776" i="1"/>
  <c r="F45" i="6"/>
  <c r="D52" i="7"/>
  <c r="D67" i="8"/>
  <c r="F52" i="7"/>
  <c r="D37" i="8"/>
  <c r="D52" i="6"/>
  <c r="F53" i="8"/>
  <c r="F75" i="6"/>
  <c r="F56" i="8"/>
  <c r="Z130" i="1"/>
  <c r="Z42" i="1"/>
  <c r="Z30" i="3"/>
  <c r="Z755" i="1"/>
  <c r="Z533" i="1"/>
  <c r="Z693" i="1"/>
  <c r="Z150" i="3"/>
  <c r="D122" i="3"/>
  <c r="D104" i="3"/>
  <c r="F77" i="3"/>
  <c r="D10" i="8"/>
  <c r="D55" i="6"/>
  <c r="D44" i="8"/>
  <c r="F126" i="3"/>
  <c r="Z552" i="1"/>
  <c r="Z141" i="3"/>
  <c r="Z107" i="3"/>
  <c r="Z109" i="1"/>
  <c r="Z66" i="1"/>
  <c r="Z474" i="1"/>
  <c r="Z459" i="1"/>
  <c r="Z76" i="1"/>
  <c r="Z117" i="1"/>
  <c r="Z180" i="1"/>
  <c r="Z454" i="1"/>
  <c r="Z284" i="1"/>
  <c r="Z564" i="1"/>
  <c r="Z394" i="1"/>
  <c r="Z689" i="1"/>
  <c r="V98" i="6"/>
  <c r="Z518" i="1"/>
  <c r="Z729" i="1"/>
  <c r="Z696" i="1"/>
  <c r="Z33" i="3"/>
  <c r="Z577" i="1"/>
  <c r="Z676" i="1"/>
  <c r="G57" i="7"/>
  <c r="Z138" i="3"/>
  <c r="Z764" i="1"/>
  <c r="Z626" i="1"/>
  <c r="Z280" i="1"/>
  <c r="V46" i="8"/>
  <c r="Z742" i="1"/>
  <c r="V133" i="6"/>
  <c r="Z236" i="1"/>
  <c r="L165" i="3"/>
  <c r="V47" i="7"/>
  <c r="Z377" i="1"/>
  <c r="V138" i="6"/>
  <c r="Z563" i="1"/>
  <c r="Z276" i="1"/>
  <c r="Z789" i="1"/>
  <c r="Z483" i="1"/>
  <c r="Z113" i="1"/>
  <c r="Z95" i="3"/>
  <c r="Z376" i="1"/>
  <c r="G63" i="3"/>
  <c r="V56" i="6"/>
  <c r="Z87" i="1"/>
  <c r="V61" i="8"/>
  <c r="Z183" i="1"/>
  <c r="Z142" i="1"/>
  <c r="V79" i="6"/>
  <c r="V81" i="8"/>
  <c r="G70" i="8"/>
  <c r="Z792" i="1"/>
  <c r="Z289" i="1"/>
  <c r="Z657" i="1"/>
  <c r="Z754" i="1"/>
  <c r="Z158" i="1"/>
  <c r="Z794" i="1"/>
  <c r="Z709" i="1"/>
  <c r="Z314" i="1"/>
  <c r="Z212" i="1"/>
  <c r="Z247" i="1"/>
  <c r="V54" i="8"/>
  <c r="Z74" i="3"/>
  <c r="V40" i="8"/>
  <c r="Z594" i="1"/>
  <c r="V42" i="6"/>
  <c r="V132" i="6"/>
  <c r="Z17" i="1"/>
  <c r="V44" i="8"/>
  <c r="Z337" i="1"/>
  <c r="Z611" i="1"/>
  <c r="V73" i="6"/>
  <c r="Z498" i="1"/>
  <c r="Z132" i="1"/>
  <c r="Z721" i="1"/>
  <c r="Z609" i="1"/>
  <c r="Z776" i="1"/>
  <c r="Z605" i="1"/>
  <c r="Z851" i="1"/>
  <c r="Z225" i="1"/>
  <c r="Z828" i="1"/>
  <c r="Z90" i="1"/>
  <c r="Z735" i="1"/>
  <c r="Z229" i="1"/>
  <c r="Z431" i="1"/>
  <c r="Z157" i="1"/>
  <c r="Z286" i="1"/>
  <c r="Z583" i="1"/>
  <c r="Z91" i="3"/>
  <c r="F55" i="1"/>
  <c r="F111" i="1"/>
  <c r="F59" i="6"/>
  <c r="D72" i="8"/>
  <c r="F141" i="3"/>
  <c r="F140" i="3"/>
  <c r="D77" i="3"/>
  <c r="F71" i="6"/>
  <c r="D52" i="3"/>
  <c r="Z690" i="1"/>
  <c r="Z69" i="3"/>
  <c r="Z379" i="1"/>
  <c r="Z357" i="1"/>
  <c r="Z447" i="1"/>
  <c r="V125" i="6"/>
  <c r="Z673" i="1"/>
  <c r="Z698" i="1"/>
  <c r="Z97" i="1"/>
  <c r="Z555" i="1"/>
  <c r="Z43" i="1"/>
  <c r="G56" i="8"/>
  <c r="V71" i="8"/>
  <c r="Z682" i="1"/>
  <c r="V62" i="8"/>
  <c r="Z15" i="4"/>
  <c r="Z40" i="1"/>
  <c r="Z749" i="1"/>
  <c r="Z763" i="1"/>
  <c r="Z806" i="1"/>
  <c r="Z671" i="1"/>
  <c r="Z369" i="1"/>
  <c r="Z120" i="3"/>
  <c r="Z487" i="1"/>
  <c r="Z137" i="3"/>
  <c r="Z272" i="1"/>
  <c r="V70" i="8"/>
  <c r="Z59" i="3"/>
  <c r="Z296" i="1"/>
  <c r="Z218" i="1"/>
  <c r="Z354" i="1"/>
  <c r="Z536" i="1"/>
  <c r="Z172" i="1"/>
  <c r="Z345" i="1"/>
  <c r="G89" i="3"/>
  <c r="Z157" i="3"/>
  <c r="Z408" i="1"/>
  <c r="Z783" i="1"/>
  <c r="Z34" i="1"/>
  <c r="Z680" i="1"/>
  <c r="Z717" i="1"/>
  <c r="V153" i="6"/>
  <c r="Z613" i="1"/>
  <c r="Z36" i="3"/>
  <c r="Z560" i="1"/>
  <c r="G26" i="7"/>
  <c r="V119" i="8"/>
  <c r="Z769" i="1"/>
  <c r="Z138" i="1"/>
  <c r="V53" i="7"/>
  <c r="Z513" i="1"/>
  <c r="Z736" i="1"/>
  <c r="Z70" i="1"/>
  <c r="V64" i="6"/>
  <c r="V86" i="6"/>
  <c r="Z329" i="1"/>
  <c r="Z786" i="1"/>
  <c r="Z445" i="1"/>
  <c r="Z165" i="1"/>
  <c r="V146" i="6"/>
  <c r="Z568" i="1"/>
  <c r="Z84" i="3"/>
  <c r="Z275" i="1"/>
  <c r="G763" i="1"/>
  <c r="Z508" i="1"/>
  <c r="Z19" i="1"/>
  <c r="G104" i="3"/>
  <c r="Z652" i="1"/>
  <c r="Z522" i="1"/>
  <c r="V24" i="8"/>
  <c r="Z143" i="1"/>
  <c r="Z323" i="1"/>
  <c r="G47" i="7"/>
  <c r="V34" i="6"/>
  <c r="Z149" i="1"/>
  <c r="Z21" i="3"/>
  <c r="Z18" i="1"/>
  <c r="V67" i="6"/>
  <c r="Z467" i="1"/>
  <c r="Z708" i="1"/>
  <c r="Z628" i="1"/>
  <c r="Z548" i="1"/>
  <c r="Z713" i="1"/>
  <c r="Z336" i="1"/>
  <c r="Z171" i="1"/>
  <c r="Z209" i="1"/>
  <c r="V59" i="8"/>
  <c r="V59" i="6"/>
  <c r="V37" i="8"/>
  <c r="Z617" i="1"/>
  <c r="Z358" i="1"/>
  <c r="Z131" i="3"/>
  <c r="V50" i="8"/>
  <c r="Z802" i="1"/>
  <c r="Z585" i="1"/>
  <c r="Z303" i="1"/>
  <c r="G38" i="6"/>
  <c r="F13" i="6"/>
  <c r="F452" i="1"/>
  <c r="F695" i="1"/>
  <c r="F37" i="8"/>
  <c r="D782" i="1"/>
  <c r="D639" i="1"/>
  <c r="D83" i="6"/>
  <c r="F73" i="3"/>
  <c r="F813" i="1"/>
  <c r="D115" i="3"/>
  <c r="D120" i="3"/>
  <c r="F96" i="3"/>
  <c r="D6" i="6"/>
  <c r="F137" i="3"/>
  <c r="D14" i="8"/>
  <c r="Z791" i="1"/>
  <c r="Z98" i="1"/>
  <c r="Z122" i="3"/>
  <c r="Z267" i="1"/>
  <c r="Z780" i="1"/>
  <c r="Z189" i="1"/>
  <c r="Z596" i="1"/>
  <c r="Z679" i="1"/>
  <c r="Z71" i="1"/>
  <c r="Z208" i="1"/>
  <c r="Z591" i="1"/>
  <c r="Z331" i="1"/>
  <c r="V112" i="6"/>
  <c r="Z98" i="3"/>
  <c r="G120" i="3"/>
  <c r="Z99" i="3"/>
  <c r="Z25" i="3"/>
  <c r="Z386" i="1"/>
  <c r="Z298" i="1"/>
  <c r="V58" i="8"/>
  <c r="Z79" i="1"/>
  <c r="Z291" i="1"/>
  <c r="Z27" i="1"/>
  <c r="Z133" i="3"/>
  <c r="G78" i="6"/>
  <c r="Z752" i="1"/>
  <c r="Z93" i="3"/>
  <c r="Z436" i="1"/>
  <c r="Z741" i="1"/>
  <c r="Z423" i="1"/>
  <c r="V43" i="8"/>
  <c r="Z480" i="1"/>
  <c r="Z646" i="1"/>
  <c r="Z402" i="1"/>
  <c r="Z621" i="1"/>
  <c r="Z76" i="3"/>
  <c r="Z41" i="1"/>
  <c r="Z368" i="1"/>
  <c r="G130" i="3"/>
  <c r="Z40" i="3"/>
  <c r="Z823" i="1"/>
  <c r="V13" i="7"/>
  <c r="Z625" i="1"/>
  <c r="Z110" i="3"/>
  <c r="Z390" i="1"/>
  <c r="Z301" i="1"/>
  <c r="Z121" i="1"/>
  <c r="V80" i="6"/>
  <c r="Z760" i="1"/>
  <c r="Z115" i="3"/>
  <c r="Z30" i="1"/>
  <c r="Z497" i="1"/>
  <c r="Z649" i="1"/>
  <c r="Z489" i="1"/>
  <c r="Z430" i="1"/>
  <c r="Z101" i="1"/>
  <c r="Z466" i="1"/>
  <c r="Z178" i="1"/>
  <c r="Z82" i="1"/>
  <c r="Z193" i="1"/>
  <c r="Z645" i="1"/>
  <c r="Z801" i="1"/>
  <c r="Z216" i="1"/>
  <c r="V113" i="8"/>
  <c r="G59" i="3"/>
  <c r="Z409" i="1"/>
  <c r="Z602" i="1"/>
  <c r="Z457" i="1"/>
  <c r="Z516" i="1"/>
  <c r="Z511" i="1"/>
  <c r="Z420" i="1"/>
  <c r="Z732" i="1"/>
  <c r="Z435" i="1"/>
  <c r="Z425" i="1"/>
  <c r="Z664" i="1"/>
  <c r="Z728" i="1"/>
  <c r="Z362" i="1"/>
  <c r="Z136" i="3"/>
  <c r="V69" i="6"/>
  <c r="Z795" i="1"/>
  <c r="Z15" i="3"/>
  <c r="Z302" i="1"/>
  <c r="Z845" i="1"/>
  <c r="Z321" i="1"/>
  <c r="V7" i="7"/>
  <c r="Z126" i="1"/>
  <c r="Z767" i="1"/>
  <c r="Z597" i="1"/>
  <c r="Z319" i="1"/>
  <c r="V112" i="8"/>
  <c r="Z461" i="1"/>
  <c r="V53" i="8"/>
  <c r="G782" i="1"/>
  <c r="Z116" i="1"/>
  <c r="F41" i="7"/>
  <c r="F639" i="1"/>
  <c r="F83" i="6"/>
  <c r="F64" i="8"/>
  <c r="F314" i="1"/>
  <c r="D130" i="3"/>
  <c r="F71" i="8"/>
  <c r="F52" i="3"/>
  <c r="D55" i="1"/>
  <c r="D71" i="8"/>
  <c r="F133" i="3"/>
  <c r="F78" i="6"/>
  <c r="F24" i="1"/>
  <c r="D127" i="3"/>
  <c r="F851" i="1"/>
  <c r="F7" i="3"/>
  <c r="Z226" i="1"/>
  <c r="Z259" i="1"/>
  <c r="Z127" i="3"/>
  <c r="Z543" i="1"/>
  <c r="V57" i="8"/>
  <c r="Z56" i="3"/>
  <c r="G138" i="3"/>
  <c r="V127" i="8"/>
  <c r="Z59" i="1"/>
  <c r="Z140" i="1"/>
  <c r="Z192" i="1"/>
  <c r="Z460" i="1"/>
  <c r="Z206" i="1"/>
  <c r="V137" i="6"/>
  <c r="V137" i="8"/>
  <c r="Z322" i="1"/>
  <c r="G52" i="3"/>
  <c r="V23" i="7"/>
  <c r="G733" i="1"/>
  <c r="G64" i="8"/>
  <c r="V66" i="6"/>
  <c r="L864" i="1"/>
  <c r="Z815" i="1"/>
  <c r="Z503" i="1"/>
  <c r="V6" i="7"/>
  <c r="F581" i="1"/>
  <c r="D140" i="3"/>
  <c r="F733" i="1"/>
  <c r="F122" i="3"/>
  <c r="F37" i="3"/>
  <c r="F6" i="6"/>
  <c r="F52" i="6"/>
  <c r="D45" i="6"/>
  <c r="D452" i="1"/>
  <c r="F134" i="3"/>
  <c r="Z464" i="1"/>
  <c r="G53" i="8"/>
  <c r="Z346" i="1"/>
  <c r="Z614" i="1"/>
  <c r="Z240" i="1"/>
  <c r="Z803" i="1"/>
  <c r="V21" i="7"/>
  <c r="V159" i="6"/>
  <c r="V128" i="6"/>
  <c r="D22" i="3"/>
  <c r="D150" i="3"/>
  <c r="F55" i="6"/>
  <c r="F130" i="3"/>
  <c r="D13" i="6"/>
  <c r="Z292" i="1"/>
  <c r="F44" i="8"/>
  <c r="F18" i="6"/>
  <c r="D14" i="3"/>
  <c r="Z154" i="1"/>
  <c r="Z427" i="1"/>
  <c r="F82" i="6"/>
  <c r="Z106" i="1"/>
  <c r="Z326" i="1"/>
  <c r="V75" i="6"/>
  <c r="Z587" i="1"/>
  <c r="Z139" i="3"/>
  <c r="Z660" i="1"/>
  <c r="V26" i="8"/>
  <c r="Z148" i="1"/>
  <c r="Z471" i="1"/>
  <c r="Z843" i="1"/>
  <c r="G71" i="8"/>
  <c r="Z759" i="1"/>
  <c r="V18" i="6"/>
  <c r="Z495" i="1"/>
  <c r="V21" i="6"/>
  <c r="G63" i="6"/>
  <c r="Z787" i="1"/>
  <c r="Z16" i="1"/>
  <c r="Z184" i="1"/>
  <c r="F313" i="1"/>
  <c r="D313" i="1"/>
  <c r="F115" i="3"/>
  <c r="D563" i="1"/>
  <c r="F104" i="3"/>
  <c r="Z620" i="1"/>
  <c r="F70" i="8"/>
  <c r="F98" i="3"/>
  <c r="F36" i="3"/>
  <c r="V51" i="7"/>
  <c r="G695" i="1"/>
  <c r="Z22" i="3"/>
  <c r="G135" i="3"/>
  <c r="Z234" i="1"/>
  <c r="Z662" i="1"/>
  <c r="G83" i="6"/>
  <c r="Z133" i="1"/>
  <c r="V130" i="6"/>
  <c r="Z797" i="1"/>
  <c r="Z134" i="3"/>
  <c r="Z248" i="1"/>
  <c r="G55" i="6"/>
  <c r="G141" i="3"/>
  <c r="V158" i="6"/>
  <c r="V136" i="8"/>
  <c r="V57" i="6"/>
  <c r="Z304" i="1"/>
  <c r="G59" i="6"/>
  <c r="Z586" i="1"/>
  <c r="Z14" i="3"/>
  <c r="V92" i="6"/>
  <c r="Z840" i="1"/>
  <c r="Z258" i="1"/>
  <c r="V147" i="6"/>
  <c r="Z481" i="1"/>
  <c r="V84" i="6"/>
  <c r="Z221" i="1"/>
  <c r="D10" i="7"/>
  <c r="F47" i="8"/>
  <c r="F47" i="7"/>
  <c r="D763" i="1"/>
  <c r="Z317" i="1"/>
  <c r="Z714" i="1"/>
  <c r="D96" i="3"/>
  <c r="Z415" i="1"/>
  <c r="V157" i="6"/>
  <c r="V48" i="8"/>
  <c r="Z632" i="1"/>
  <c r="Z527" i="1"/>
  <c r="V132" i="8"/>
  <c r="Z8" i="4"/>
  <c r="Z244" i="1"/>
  <c r="V114" i="8"/>
  <c r="Z22" i="1"/>
  <c r="Z395" i="1"/>
  <c r="Z256" i="1"/>
  <c r="V45" i="8"/>
  <c r="V56" i="8"/>
  <c r="Z69" i="1"/>
  <c r="Z271" i="1"/>
  <c r="Z745" i="1"/>
  <c r="Z653" i="1"/>
  <c r="Z514" i="1"/>
  <c r="Z72" i="1"/>
  <c r="V122" i="8"/>
  <c r="V53" i="6"/>
  <c r="G37" i="8"/>
  <c r="Z10" i="3"/>
  <c r="Z261" i="1"/>
  <c r="V111" i="8"/>
  <c r="Z290" i="1"/>
  <c r="Z455" i="1"/>
  <c r="V74" i="8"/>
  <c r="F30" i="8"/>
  <c r="D111" i="1"/>
  <c r="F59" i="3"/>
  <c r="D37" i="3"/>
  <c r="D44" i="7"/>
  <c r="F89" i="3"/>
  <c r="D24" i="1"/>
  <c r="F664" i="1"/>
  <c r="D53" i="8"/>
  <c r="F782" i="1"/>
  <c r="Z325" i="1"/>
  <c r="Z179" i="1"/>
  <c r="Z93" i="1"/>
  <c r="Z68" i="3"/>
  <c r="V135" i="6"/>
  <c r="Z44" i="3"/>
  <c r="Z434" i="1"/>
  <c r="Z525" i="1"/>
  <c r="Z772" i="1"/>
  <c r="Z131" i="1"/>
  <c r="Z598" i="1"/>
  <c r="Z707" i="1"/>
  <c r="Z683" i="1"/>
  <c r="Z363" i="1"/>
  <c r="Z405" i="1"/>
  <c r="V11" i="8"/>
  <c r="Z94" i="3"/>
  <c r="D7" i="3"/>
  <c r="F92" i="3"/>
  <c r="D26" i="7"/>
  <c r="F38" i="6"/>
  <c r="D141" i="3"/>
  <c r="D82" i="3"/>
  <c r="D155" i="3"/>
  <c r="F61" i="8"/>
  <c r="D63" i="6"/>
  <c r="Z21" i="1"/>
  <c r="Z217" i="1"/>
  <c r="G137" i="3"/>
  <c r="Z105" i="3"/>
  <c r="Z733" i="1"/>
  <c r="F136" i="3"/>
  <c r="Z308" i="1"/>
  <c r="Z532" i="1"/>
  <c r="Z499" i="1"/>
  <c r="Z222" i="1"/>
  <c r="Z562" i="1"/>
  <c r="V84" i="8"/>
  <c r="G115" i="3"/>
  <c r="Z110" i="1"/>
  <c r="V117" i="6"/>
  <c r="D75" i="6"/>
  <c r="D138" i="3"/>
  <c r="D137" i="3"/>
  <c r="D98" i="3"/>
  <c r="D30" i="8"/>
  <c r="D59" i="6"/>
  <c r="Z24" i="1"/>
  <c r="F149" i="3"/>
  <c r="V71" i="6"/>
  <c r="Z655" i="1"/>
  <c r="Z472" i="1"/>
  <c r="V76" i="8"/>
  <c r="Z181" i="1"/>
  <c r="F36" i="7"/>
  <c r="V135" i="8"/>
  <c r="Z153" i="1"/>
  <c r="Z79" i="3"/>
  <c r="Z213" i="1"/>
  <c r="Z743" i="1"/>
  <c r="Z813" i="1"/>
  <c r="Z574" i="1"/>
  <c r="V44" i="7"/>
  <c r="V142" i="6"/>
  <c r="Z104" i="1"/>
  <c r="Z777" i="1"/>
  <c r="Z643" i="1"/>
  <c r="Z149" i="3"/>
  <c r="Z7" i="4"/>
  <c r="V90" i="8"/>
  <c r="Z482" i="1"/>
  <c r="Z112" i="1"/>
  <c r="V38" i="6"/>
  <c r="G133" i="3"/>
  <c r="Z695" i="1"/>
  <c r="G73" i="3"/>
  <c r="V38" i="7"/>
  <c r="Z822" i="1"/>
  <c r="Z274" i="1"/>
  <c r="Z109" i="3"/>
  <c r="Z273" i="1"/>
  <c r="F620" i="1"/>
  <c r="D59" i="3"/>
  <c r="D733" i="1"/>
  <c r="D6" i="8"/>
  <c r="D47" i="7"/>
  <c r="F14" i="8"/>
  <c r="F44" i="7"/>
  <c r="F138" i="3"/>
  <c r="D92" i="3"/>
  <c r="F120" i="3"/>
  <c r="G44" i="8"/>
  <c r="Z631" i="1"/>
  <c r="V12" i="6"/>
  <c r="Z512" i="1"/>
  <c r="D620" i="1"/>
  <c r="D81" i="6"/>
  <c r="F81" i="6"/>
  <c r="F127" i="3"/>
  <c r="G77" i="3"/>
  <c r="Z340" i="1"/>
  <c r="D695" i="1"/>
  <c r="V73" i="8"/>
  <c r="V48" i="7"/>
  <c r="Z24" i="3"/>
  <c r="Z505" i="1"/>
  <c r="Z757" i="1"/>
  <c r="Z237" i="1"/>
  <c r="V82" i="6"/>
  <c r="Z534" i="1"/>
  <c r="V26" i="7"/>
  <c r="Z400" i="1"/>
  <c r="Z233" i="1"/>
  <c r="Z432" i="1"/>
  <c r="Z401" i="1"/>
  <c r="Z814" i="1"/>
  <c r="Z115" i="1"/>
  <c r="V134" i="6"/>
  <c r="Z125" i="1"/>
  <c r="Z254" i="1"/>
  <c r="Z839" i="1"/>
  <c r="Z91" i="1"/>
  <c r="Z230" i="1"/>
  <c r="V68" i="8"/>
  <c r="V95" i="8"/>
  <c r="Z313" i="1"/>
  <c r="Z29" i="3"/>
  <c r="F312" i="1"/>
  <c r="D63" i="3"/>
  <c r="D135" i="3"/>
  <c r="D28" i="6"/>
  <c r="D23" i="3"/>
  <c r="D56" i="8"/>
  <c r="F67" i="8"/>
  <c r="D664" i="1"/>
  <c r="F28" i="6"/>
  <c r="F63" i="3"/>
  <c r="Z130" i="3"/>
  <c r="Z150" i="1"/>
  <c r="Z805" i="1"/>
  <c r="Z584" i="1"/>
  <c r="V52" i="6"/>
  <c r="Z246" i="1"/>
  <c r="Z681" i="1"/>
  <c r="D73" i="3"/>
  <c r="D851" i="1"/>
  <c r="F6" i="8"/>
  <c r="D29" i="6"/>
  <c r="D581" i="1"/>
  <c r="Z847" i="1"/>
  <c r="Z134" i="1"/>
  <c r="Z824" i="1"/>
  <c r="V58" i="6"/>
  <c r="F776" i="1"/>
  <c r="Z668" i="1"/>
  <c r="Z52" i="1"/>
  <c r="Z844" i="1"/>
  <c r="Z494" i="1"/>
  <c r="G80" i="3"/>
  <c r="Z526" i="1"/>
  <c r="Z265" i="1"/>
  <c r="Z156" i="1"/>
  <c r="V17" i="8"/>
  <c r="V42" i="7"/>
  <c r="Z550" i="1"/>
  <c r="Z644" i="1"/>
  <c r="V72" i="8"/>
  <c r="Z173" i="1"/>
  <c r="Z166" i="1"/>
  <c r="Z129" i="3"/>
  <c r="Z65" i="1"/>
  <c r="D33" i="7"/>
  <c r="F763" i="1"/>
  <c r="D41" i="7"/>
  <c r="Z344" i="1"/>
  <c r="V49" i="8"/>
  <c r="Z734" i="1"/>
  <c r="F82" i="3"/>
  <c r="F361" i="1"/>
  <c r="Z57" i="1"/>
  <c r="V25" i="8"/>
  <c r="Z819" i="1"/>
  <c r="Z266" i="1"/>
  <c r="V28" i="6"/>
  <c r="Z127" i="1"/>
  <c r="Z249" i="1"/>
  <c r="Z176" i="1"/>
  <c r="Z146" i="1"/>
  <c r="Z603" i="1"/>
  <c r="Z685" i="1"/>
  <c r="Z383" i="1"/>
  <c r="V47" i="8"/>
  <c r="Z162" i="1"/>
  <c r="Z94" i="1"/>
  <c r="Z255" i="1"/>
  <c r="Z571" i="1"/>
  <c r="Z730" i="1"/>
  <c r="G45" i="6"/>
  <c r="Z111" i="3"/>
  <c r="Z700" i="1"/>
  <c r="V14" i="8"/>
  <c r="Z82" i="3"/>
  <c r="V81" i="6"/>
  <c r="Z716" i="1"/>
  <c r="Z309" i="1"/>
  <c r="V33" i="8"/>
  <c r="Z456" i="1"/>
  <c r="Z648" i="1"/>
  <c r="D61" i="8"/>
  <c r="F563" i="1"/>
  <c r="D82" i="6"/>
  <c r="D80" i="3"/>
  <c r="D18" i="6"/>
  <c r="F80" i="3"/>
  <c r="F148" i="3"/>
  <c r="D149" i="3"/>
  <c r="D813" i="1"/>
  <c r="D134" i="3"/>
  <c r="Z118" i="3"/>
  <c r="Z775" i="1"/>
  <c r="D38" i="6"/>
  <c r="Z287" i="1"/>
  <c r="G44" i="7"/>
  <c r="Z634" i="1"/>
  <c r="Z622" i="1"/>
  <c r="G72" i="8"/>
  <c r="Z37" i="3"/>
  <c r="Z378" i="1"/>
  <c r="Z397" i="1"/>
  <c r="Z185" i="1"/>
  <c r="V103" i="8"/>
  <c r="Z13" i="3"/>
  <c r="Z64" i="3"/>
  <c r="Z744" i="1"/>
  <c r="Z753" i="1"/>
  <c r="V22" i="7"/>
  <c r="Z63" i="1"/>
  <c r="Z7" i="3"/>
  <c r="V129" i="6"/>
  <c r="V56" i="7"/>
  <c r="Z639" i="1"/>
  <c r="Z413" i="1"/>
  <c r="Z262" i="1"/>
  <c r="G98" i="3"/>
  <c r="Z387" i="1"/>
  <c r="Z528" i="1"/>
  <c r="D57" i="7"/>
  <c r="F33" i="7"/>
  <c r="F57" i="7"/>
  <c r="F155" i="3"/>
  <c r="D71" i="6"/>
  <c r="F10" i="7"/>
  <c r="F14" i="3"/>
  <c r="D89" i="3"/>
  <c r="D361" i="1"/>
  <c r="D136" i="3"/>
  <c r="Z77" i="3"/>
  <c r="V128" i="8"/>
  <c r="Z846" i="1"/>
  <c r="Z75" i="1"/>
  <c r="Z132" i="3"/>
  <c r="Z85" i="3"/>
  <c r="Z705" i="1"/>
  <c r="V45" i="7"/>
  <c r="Z565" i="1"/>
  <c r="Z80" i="3"/>
  <c r="G924" i="1"/>
  <c r="V60" i="7"/>
  <c r="Z421" i="1"/>
  <c r="Z547" i="1"/>
  <c r="Z816" i="1"/>
  <c r="Z281" i="1"/>
  <c r="Z88" i="3"/>
  <c r="Z399" i="1"/>
  <c r="Z608" i="1"/>
  <c r="Z199" i="1"/>
  <c r="Z793" i="1"/>
  <c r="Z424" i="1"/>
  <c r="Z724" i="1"/>
  <c r="Z382" i="1"/>
  <c r="Z391" i="1"/>
  <c r="Z151" i="1"/>
  <c r="F135" i="3"/>
  <c r="Z263" i="1"/>
  <c r="Z373" i="1"/>
  <c r="Z250" i="1"/>
  <c r="Z761" i="1"/>
  <c r="Z557" i="1"/>
  <c r="D36" i="3"/>
  <c r="K869" i="1" l="1"/>
  <c r="T869" i="1"/>
  <c r="AB10" i="4"/>
  <c r="H869" i="1"/>
  <c r="AB869" i="1"/>
  <c r="T72" i="3"/>
  <c r="K72" i="3"/>
  <c r="H72" i="3"/>
  <c r="I72" i="3" s="1"/>
  <c r="K11" i="4"/>
  <c r="T11" i="4"/>
  <c r="AA72" i="3"/>
  <c r="AB72" i="3" s="1"/>
  <c r="AA11" i="4"/>
  <c r="I11" i="4"/>
  <c r="K10" i="4"/>
  <c r="T10" i="4"/>
  <c r="H11" i="4"/>
  <c r="T870" i="1"/>
  <c r="K870" i="1"/>
  <c r="AA10" i="4"/>
  <c r="AB11" i="4"/>
  <c r="AA870" i="1"/>
  <c r="H10" i="4"/>
  <c r="H870" i="1"/>
  <c r="I870" i="1" s="1"/>
  <c r="AA869" i="1"/>
  <c r="AB870" i="1"/>
  <c r="T663" i="1"/>
  <c r="K663" i="1"/>
  <c r="AA663" i="1"/>
  <c r="AB663" i="1" s="1"/>
  <c r="H663" i="1"/>
  <c r="I663" i="1" s="1"/>
  <c r="K14" i="8"/>
  <c r="R14" i="8"/>
  <c r="W14" i="8"/>
  <c r="X14" i="8" s="1"/>
  <c r="H14" i="8"/>
  <c r="K10" i="7"/>
  <c r="R10" i="7"/>
  <c r="W10" i="7"/>
  <c r="X10" i="7" s="1"/>
  <c r="H10" i="7"/>
  <c r="I10" i="7" s="1"/>
  <c r="R18" i="6"/>
  <c r="K18" i="6"/>
  <c r="T111" i="1"/>
  <c r="K111" i="1"/>
  <c r="W18" i="6"/>
  <c r="AA111" i="1"/>
  <c r="AB111" i="1" s="1"/>
  <c r="H18" i="6"/>
  <c r="H111" i="1"/>
  <c r="AA312" i="1"/>
  <c r="AB312" i="1" s="1"/>
  <c r="K312" i="1"/>
  <c r="T312" i="1"/>
  <c r="H312" i="1"/>
  <c r="K22" i="3"/>
  <c r="T22" i="3"/>
  <c r="AA22" i="3"/>
  <c r="AB22" i="3" s="1"/>
  <c r="H22" i="3"/>
  <c r="I22" i="3" s="1"/>
  <c r="H63" i="3"/>
  <c r="I63" i="3" s="1"/>
  <c r="R82" i="6"/>
  <c r="K82" i="6"/>
  <c r="K127" i="3"/>
  <c r="T127" i="3"/>
  <c r="W82" i="6"/>
  <c r="X82" i="6" s="1"/>
  <c r="AA127" i="3"/>
  <c r="AB127" i="3" s="1"/>
  <c r="H82" i="6"/>
  <c r="I82" i="6" s="1"/>
  <c r="H127" i="3"/>
  <c r="K71" i="8"/>
  <c r="R71" i="8"/>
  <c r="W71" i="8"/>
  <c r="H71" i="8"/>
  <c r="I71" i="8" s="1"/>
  <c r="T122" i="3"/>
  <c r="K122" i="3"/>
  <c r="T63" i="3"/>
  <c r="K63" i="3"/>
  <c r="AA122" i="3"/>
  <c r="AB122" i="3" s="1"/>
  <c r="AA63" i="3"/>
  <c r="AB63" i="3" s="1"/>
  <c r="H122" i="3"/>
  <c r="I122" i="3" s="1"/>
  <c r="K140" i="3"/>
  <c r="T140" i="3"/>
  <c r="K37" i="3"/>
  <c r="T37" i="3"/>
  <c r="AA140" i="3"/>
  <c r="AB140" i="3" s="1"/>
  <c r="AA37" i="3"/>
  <c r="H140" i="3"/>
  <c r="H37" i="3"/>
  <c r="I37" i="3" s="1"/>
  <c r="K29" i="6"/>
  <c r="R29" i="6"/>
  <c r="T851" i="1"/>
  <c r="K851" i="1"/>
  <c r="W29" i="6"/>
  <c r="K314" i="1"/>
  <c r="T314" i="1"/>
  <c r="AA851" i="1"/>
  <c r="H29" i="6"/>
  <c r="I29" i="6" s="1"/>
  <c r="AA314" i="1"/>
  <c r="H851" i="1"/>
  <c r="H314" i="1"/>
  <c r="K28" i="6"/>
  <c r="R28" i="6"/>
  <c r="W28" i="6"/>
  <c r="X28" i="6" s="1"/>
  <c r="H28" i="6"/>
  <c r="I28" i="6" s="1"/>
  <c r="R36" i="7"/>
  <c r="K36" i="7"/>
  <c r="W36" i="7"/>
  <c r="X36" i="7" s="1"/>
  <c r="H36" i="7"/>
  <c r="I36" i="7" s="1"/>
  <c r="K47" i="8"/>
  <c r="R47" i="8"/>
  <c r="W47" i="8"/>
  <c r="R55" i="6"/>
  <c r="K55" i="6"/>
  <c r="H47" i="8"/>
  <c r="T80" i="3"/>
  <c r="K80" i="3"/>
  <c r="W55" i="6"/>
  <c r="X55" i="6" s="1"/>
  <c r="T620" i="1"/>
  <c r="K620" i="1"/>
  <c r="AA80" i="3"/>
  <c r="AB80" i="3" s="1"/>
  <c r="H55" i="6"/>
  <c r="I55" i="6" s="1"/>
  <c r="AA620" i="1"/>
  <c r="H80" i="3"/>
  <c r="I80" i="3" s="1"/>
  <c r="H620" i="1"/>
  <c r="I620" i="1" s="1"/>
  <c r="R47" i="7"/>
  <c r="K47" i="7"/>
  <c r="W47" i="7"/>
  <c r="X47" i="7" s="1"/>
  <c r="H47" i="7"/>
  <c r="I47" i="7" s="1"/>
  <c r="K56" i="8"/>
  <c r="R56" i="8"/>
  <c r="W56" i="8"/>
  <c r="X56" i="8" s="1"/>
  <c r="H56" i="8"/>
  <c r="I56" i="8" s="1"/>
  <c r="K141" i="3"/>
  <c r="T141" i="3"/>
  <c r="K813" i="1"/>
  <c r="T813" i="1"/>
  <c r="AA141" i="3"/>
  <c r="AB141" i="3" s="1"/>
  <c r="H813" i="1"/>
  <c r="I813" i="1" s="1"/>
  <c r="AA813" i="1"/>
  <c r="AB813" i="1" s="1"/>
  <c r="H141" i="3"/>
  <c r="I141" i="3" s="1"/>
  <c r="K137" i="3"/>
  <c r="T137" i="3"/>
  <c r="AA137" i="3"/>
  <c r="AB137" i="3" s="1"/>
  <c r="H137" i="3"/>
  <c r="I137" i="3" s="1"/>
  <c r="W83" i="6"/>
  <c r="X83" i="6" s="1"/>
  <c r="H83" i="6"/>
  <c r="R83" i="6"/>
  <c r="K83" i="6"/>
  <c r="K72" i="8"/>
  <c r="R72" i="8"/>
  <c r="W72" i="8"/>
  <c r="X72" i="8" s="1"/>
  <c r="H72" i="8"/>
  <c r="I72" i="8" s="1"/>
  <c r="R38" i="6"/>
  <c r="K38" i="6"/>
  <c r="T135" i="3"/>
  <c r="K135" i="3"/>
  <c r="W38" i="6"/>
  <c r="X38" i="6" s="1"/>
  <c r="T776" i="1"/>
  <c r="K776" i="1"/>
  <c r="AA135" i="3"/>
  <c r="AB135" i="3" s="1"/>
  <c r="H38" i="6"/>
  <c r="AA776" i="1"/>
  <c r="H135" i="3"/>
  <c r="R30" i="8"/>
  <c r="K30" i="8"/>
  <c r="H776" i="1"/>
  <c r="I776" i="1" s="1"/>
  <c r="W30" i="8"/>
  <c r="X30" i="8" s="1"/>
  <c r="H30" i="8"/>
  <c r="R78" i="6"/>
  <c r="K78" i="6"/>
  <c r="K664" i="1"/>
  <c r="T664" i="1"/>
  <c r="K120" i="3"/>
  <c r="T120" i="3"/>
  <c r="W78" i="6"/>
  <c r="X78" i="6" s="1"/>
  <c r="AA664" i="1"/>
  <c r="AB664" i="1" s="1"/>
  <c r="AA120" i="3"/>
  <c r="AB120" i="3" s="1"/>
  <c r="H78" i="6"/>
  <c r="I78" i="6" s="1"/>
  <c r="H664" i="1"/>
  <c r="H120" i="3"/>
  <c r="K67" i="8"/>
  <c r="R67" i="8"/>
  <c r="W67" i="8"/>
  <c r="X67" i="8" s="1"/>
  <c r="H67" i="8"/>
  <c r="K134" i="3"/>
  <c r="T134" i="3"/>
  <c r="K763" i="1"/>
  <c r="T763" i="1"/>
  <c r="AA134" i="3"/>
  <c r="AB134" i="3" s="1"/>
  <c r="AA763" i="1"/>
  <c r="AB763" i="1" s="1"/>
  <c r="H134" i="3"/>
  <c r="H763" i="1"/>
  <c r="I763" i="1" s="1"/>
  <c r="K6" i="8"/>
  <c r="R6" i="8"/>
  <c r="W6" i="8"/>
  <c r="X6" i="8" s="1"/>
  <c r="H6" i="8"/>
  <c r="K6" i="6"/>
  <c r="R6" i="6"/>
  <c r="K7" i="3"/>
  <c r="T7" i="3"/>
  <c r="W6" i="6"/>
  <c r="K24" i="1"/>
  <c r="T24" i="1"/>
  <c r="AA7" i="3"/>
  <c r="H6" i="6"/>
  <c r="AA24" i="1"/>
  <c r="AB24" i="1" s="1"/>
  <c r="H7" i="3"/>
  <c r="I7" i="3" s="1"/>
  <c r="H24" i="1"/>
  <c r="I24" i="1" s="1"/>
  <c r="AA136" i="3"/>
  <c r="AB136" i="3" s="1"/>
  <c r="K136" i="3"/>
  <c r="T136" i="3"/>
  <c r="K782" i="1"/>
  <c r="T782" i="1"/>
  <c r="H136" i="3"/>
  <c r="I136" i="3" s="1"/>
  <c r="AA782" i="1"/>
  <c r="H782" i="1"/>
  <c r="K89" i="3"/>
  <c r="T89" i="3"/>
  <c r="AA89" i="3"/>
  <c r="AB89" i="3" s="1"/>
  <c r="H89" i="3"/>
  <c r="K452" i="1"/>
  <c r="T452" i="1"/>
  <c r="K130" i="3"/>
  <c r="T130" i="3"/>
  <c r="AA452" i="1"/>
  <c r="AB452" i="1" s="1"/>
  <c r="AA130" i="3"/>
  <c r="H452" i="1"/>
  <c r="I452" i="1" s="1"/>
  <c r="H130" i="3"/>
  <c r="I130" i="3" s="1"/>
  <c r="T73" i="3"/>
  <c r="K73" i="3"/>
  <c r="T23" i="3"/>
  <c r="K23" i="3"/>
  <c r="AA73" i="3"/>
  <c r="AB73" i="3" s="1"/>
  <c r="AA23" i="3"/>
  <c r="H73" i="3"/>
  <c r="I73" i="3" s="1"/>
  <c r="H23" i="3"/>
  <c r="I23" i="3" s="1"/>
  <c r="H138" i="3"/>
  <c r="I138" i="3" s="1"/>
  <c r="K138" i="3"/>
  <c r="T138" i="3"/>
  <c r="AA138" i="3"/>
  <c r="T96" i="3"/>
  <c r="K96" i="3"/>
  <c r="AA96" i="3"/>
  <c r="AB96" i="3" s="1"/>
  <c r="K733" i="1"/>
  <c r="T733" i="1"/>
  <c r="H96" i="3"/>
  <c r="R57" i="7"/>
  <c r="K57" i="7"/>
  <c r="AA733" i="1"/>
  <c r="W57" i="7"/>
  <c r="X57" i="7" s="1"/>
  <c r="K639" i="1"/>
  <c r="T639" i="1"/>
  <c r="K385" i="1"/>
  <c r="T385" i="1"/>
  <c r="AA639" i="1"/>
  <c r="AB639" i="1" s="1"/>
  <c r="H733" i="1"/>
  <c r="H57" i="7"/>
  <c r="I57" i="7" s="1"/>
  <c r="AA385" i="1"/>
  <c r="AB385" i="1" s="1"/>
  <c r="H639" i="1"/>
  <c r="I639" i="1" s="1"/>
  <c r="H385" i="1"/>
  <c r="I385" i="1" s="1"/>
  <c r="K115" i="3"/>
  <c r="T115" i="3"/>
  <c r="AA115" i="3"/>
  <c r="H115" i="3"/>
  <c r="I115" i="3" s="1"/>
  <c r="K64" i="8"/>
  <c r="R64" i="8"/>
  <c r="W64" i="8"/>
  <c r="X64" i="8" s="1"/>
  <c r="T148" i="3"/>
  <c r="K148" i="3"/>
  <c r="W75" i="6"/>
  <c r="X75" i="6" s="1"/>
  <c r="R75" i="6"/>
  <c r="K75" i="6"/>
  <c r="H64" i="8"/>
  <c r="I64" i="8" s="1"/>
  <c r="AA148" i="3"/>
  <c r="H75" i="6"/>
  <c r="H148" i="3"/>
  <c r="I148" i="3" s="1"/>
  <c r="H581" i="1"/>
  <c r="R44" i="7"/>
  <c r="K44" i="7"/>
  <c r="W44" i="7"/>
  <c r="X44" i="7" s="1"/>
  <c r="H44" i="7"/>
  <c r="AA581" i="1"/>
  <c r="K53" i="8"/>
  <c r="R53" i="8"/>
  <c r="W53" i="8"/>
  <c r="X53" i="8" s="1"/>
  <c r="R63" i="6"/>
  <c r="K63" i="6"/>
  <c r="H53" i="8"/>
  <c r="I53" i="8" s="1"/>
  <c r="T104" i="3"/>
  <c r="K104" i="3"/>
  <c r="W63" i="6"/>
  <c r="AA104" i="3"/>
  <c r="AB104" i="3" s="1"/>
  <c r="H63" i="6"/>
  <c r="T581" i="1"/>
  <c r="K581" i="1"/>
  <c r="H104" i="3"/>
  <c r="I104" i="3" s="1"/>
  <c r="K313" i="1"/>
  <c r="T313" i="1"/>
  <c r="AA313" i="1"/>
  <c r="AB313" i="1" s="1"/>
  <c r="H313" i="1"/>
  <c r="I313" i="1" s="1"/>
  <c r="K92" i="3"/>
  <c r="T92" i="3"/>
  <c r="AA92" i="3"/>
  <c r="AB92" i="3" s="1"/>
  <c r="H92" i="3"/>
  <c r="I92" i="3" s="1"/>
  <c r="AA36" i="3"/>
  <c r="AB36" i="3" s="1"/>
  <c r="K36" i="3"/>
  <c r="T36" i="3"/>
  <c r="H36" i="3"/>
  <c r="H33" i="7"/>
  <c r="I33" i="7" s="1"/>
  <c r="R41" i="7"/>
  <c r="K41" i="7"/>
  <c r="W41" i="7"/>
  <c r="X41" i="7" s="1"/>
  <c r="R45" i="6"/>
  <c r="K45" i="6"/>
  <c r="H41" i="7"/>
  <c r="I41" i="7" s="1"/>
  <c r="W45" i="6"/>
  <c r="X45" i="6" s="1"/>
  <c r="K44" i="8"/>
  <c r="R44" i="8"/>
  <c r="K77" i="3"/>
  <c r="T77" i="3"/>
  <c r="H45" i="6"/>
  <c r="W44" i="8"/>
  <c r="X44" i="8" s="1"/>
  <c r="K59" i="3"/>
  <c r="T59" i="3"/>
  <c r="AA77" i="3"/>
  <c r="H44" i="8"/>
  <c r="H77" i="3"/>
  <c r="W33" i="7"/>
  <c r="X33" i="7" s="1"/>
  <c r="K26" i="7"/>
  <c r="R26" i="7"/>
  <c r="H59" i="3"/>
  <c r="AA379" i="1"/>
  <c r="W26" i="7"/>
  <c r="X26" i="7" s="1"/>
  <c r="AA59" i="3"/>
  <c r="AB59" i="3" s="1"/>
  <c r="K379" i="1"/>
  <c r="T379" i="1"/>
  <c r="H379" i="1"/>
  <c r="R52" i="6"/>
  <c r="K52" i="6"/>
  <c r="H26" i="7"/>
  <c r="I26" i="7" s="1"/>
  <c r="T82" i="3"/>
  <c r="K82" i="3"/>
  <c r="W52" i="6"/>
  <c r="X52" i="6" s="1"/>
  <c r="AA82" i="3"/>
  <c r="AB82" i="3" s="1"/>
  <c r="H52" i="6"/>
  <c r="R59" i="6"/>
  <c r="K59" i="6"/>
  <c r="H82" i="3"/>
  <c r="W59" i="6"/>
  <c r="X59" i="6" s="1"/>
  <c r="R37" i="8"/>
  <c r="K37" i="8"/>
  <c r="H59" i="6"/>
  <c r="I59" i="6" s="1"/>
  <c r="W37" i="8"/>
  <c r="R33" i="7"/>
  <c r="K33" i="7"/>
  <c r="H37" i="8"/>
  <c r="I37" i="8" s="1"/>
  <c r="T52" i="3"/>
  <c r="K52" i="3"/>
  <c r="T361" i="1"/>
  <c r="K361" i="1"/>
  <c r="AA52" i="3"/>
  <c r="AB52" i="3" s="1"/>
  <c r="AA361" i="1"/>
  <c r="H52" i="3"/>
  <c r="I52" i="3" s="1"/>
  <c r="H361" i="1"/>
  <c r="I361" i="1" s="1"/>
  <c r="K98" i="3"/>
  <c r="T98" i="3"/>
  <c r="K563" i="1"/>
  <c r="T563" i="1"/>
  <c r="AA98" i="3"/>
  <c r="AB98" i="3" s="1"/>
  <c r="AA563" i="1"/>
  <c r="AB563" i="1" s="1"/>
  <c r="H98" i="3"/>
  <c r="I98" i="3" s="1"/>
  <c r="H563" i="1"/>
  <c r="I563" i="1" s="1"/>
  <c r="K155" i="3"/>
  <c r="T155" i="3"/>
  <c r="AA155" i="3"/>
  <c r="AB155" i="3" s="1"/>
  <c r="H155" i="3"/>
  <c r="I155" i="3" s="1"/>
  <c r="K149" i="3"/>
  <c r="T149" i="3"/>
  <c r="AA149" i="3"/>
  <c r="AB149" i="3" s="1"/>
  <c r="H149" i="3"/>
  <c r="I149" i="3" s="1"/>
  <c r="AA150" i="3"/>
  <c r="AB150" i="3" s="1"/>
  <c r="H150" i="3"/>
  <c r="T150" i="3"/>
  <c r="K150" i="3"/>
  <c r="H126" i="3"/>
  <c r="I126" i="3" s="1"/>
  <c r="H81" i="6"/>
  <c r="I81" i="6" s="1"/>
  <c r="AA695" i="1"/>
  <c r="AB695" i="1" s="1"/>
  <c r="AA126" i="3"/>
  <c r="AB126" i="3" s="1"/>
  <c r="K695" i="1"/>
  <c r="T695" i="1"/>
  <c r="H695" i="1"/>
  <c r="I695" i="1" s="1"/>
  <c r="K70" i="8"/>
  <c r="R70" i="8"/>
  <c r="W70" i="8"/>
  <c r="X70" i="8" s="1"/>
  <c r="H70" i="8"/>
  <c r="T126" i="3"/>
  <c r="K126" i="3"/>
  <c r="R81" i="6"/>
  <c r="K81" i="6"/>
  <c r="W81" i="6"/>
  <c r="H904" i="1"/>
  <c r="K133" i="3"/>
  <c r="T133" i="3"/>
  <c r="AA133" i="3"/>
  <c r="AB133" i="3" s="1"/>
  <c r="H133" i="3"/>
  <c r="H165" i="3"/>
  <c r="H875" i="1"/>
  <c r="AB875" i="1"/>
  <c r="W71" i="6"/>
  <c r="X71" i="6" s="1"/>
  <c r="AA402" i="1"/>
  <c r="AB402" i="1" s="1"/>
  <c r="R52" i="7"/>
  <c r="K52" i="7"/>
  <c r="K402" i="1"/>
  <c r="T402" i="1"/>
  <c r="H71" i="6"/>
  <c r="W52" i="7"/>
  <c r="X52" i="7" s="1"/>
  <c r="H52" i="7"/>
  <c r="I52" i="7" s="1"/>
  <c r="R71" i="6"/>
  <c r="K71" i="6"/>
  <c r="K61" i="8"/>
  <c r="R61" i="8"/>
  <c r="W61" i="8"/>
  <c r="X61" i="8" s="1"/>
  <c r="H61" i="8"/>
  <c r="H402" i="1"/>
  <c r="I402" i="1" s="1"/>
  <c r="W13" i="6"/>
  <c r="X13" i="6" s="1"/>
  <c r="R13" i="6"/>
  <c r="K13" i="6"/>
  <c r="K55" i="1"/>
  <c r="T55" i="1"/>
  <c r="H14" i="3"/>
  <c r="I14" i="3" s="1"/>
  <c r="H55" i="1"/>
  <c r="I55" i="1" s="1"/>
  <c r="AA14" i="3"/>
  <c r="AB14" i="3" s="1"/>
  <c r="K10" i="8"/>
  <c r="R10" i="8"/>
  <c r="T14" i="3"/>
  <c r="K14" i="3"/>
  <c r="H13" i="6"/>
  <c r="I13" i="6" s="1"/>
  <c r="AA55" i="1"/>
  <c r="W10" i="8"/>
  <c r="H10" i="8"/>
  <c r="I10" i="8" s="1"/>
  <c r="P924" i="1"/>
  <c r="H924" i="1"/>
  <c r="AE924" i="1"/>
  <c r="AD923" i="1"/>
  <c r="AC923" i="1"/>
  <c r="AB923" i="1"/>
  <c r="AA923" i="1"/>
  <c r="Z923" i="1"/>
  <c r="T923" i="1"/>
  <c r="M923" i="1"/>
  <c r="L923" i="1"/>
  <c r="K923" i="1"/>
  <c r="J923" i="1"/>
  <c r="J925" i="1" s="1"/>
  <c r="G923" i="1"/>
  <c r="F923" i="1"/>
  <c r="S919" i="1"/>
  <c r="R919" i="1"/>
  <c r="AD918" i="1"/>
  <c r="AA918" i="1"/>
  <c r="T918" i="1"/>
  <c r="M918" i="1"/>
  <c r="L918" i="1"/>
  <c r="K918" i="1"/>
  <c r="L72" i="3"/>
  <c r="L869" i="1"/>
  <c r="L10" i="4"/>
  <c r="L11" i="4"/>
  <c r="AD72" i="3"/>
  <c r="M72" i="3"/>
  <c r="L870" i="1"/>
  <c r="M870" i="1" s="1"/>
  <c r="AD870" i="1"/>
  <c r="AD856" i="1"/>
  <c r="M859" i="1"/>
  <c r="M853" i="1"/>
  <c r="AD858" i="1"/>
  <c r="M463" i="1"/>
  <c r="AD853" i="1"/>
  <c r="M861" i="1"/>
  <c r="M852" i="1"/>
  <c r="AD857" i="1"/>
  <c r="M857" i="1"/>
  <c r="AD855" i="1"/>
  <c r="M860" i="1"/>
  <c r="M462" i="1"/>
  <c r="AD852" i="1"/>
  <c r="AD859" i="1"/>
  <c r="M854" i="1"/>
  <c r="M862" i="1"/>
  <c r="AD854" i="1"/>
  <c r="AD861" i="1"/>
  <c r="M863" i="1"/>
  <c r="L663" i="1"/>
  <c r="AD463" i="1"/>
  <c r="M855" i="1"/>
  <c r="AD862" i="1"/>
  <c r="AD860" i="1"/>
  <c r="M856" i="1"/>
  <c r="AD863" i="1"/>
  <c r="AD462" i="1"/>
  <c r="M858" i="1"/>
  <c r="L63" i="3"/>
  <c r="L639" i="1"/>
  <c r="L452" i="1"/>
  <c r="L122" i="3"/>
  <c r="L47" i="7"/>
  <c r="L23" i="3"/>
  <c r="L314" i="1"/>
  <c r="L620" i="1"/>
  <c r="L134" i="3"/>
  <c r="L776" i="1"/>
  <c r="L59" i="3"/>
  <c r="L57" i="7"/>
  <c r="L763" i="1"/>
  <c r="L130" i="3"/>
  <c r="L71" i="6"/>
  <c r="L10" i="7"/>
  <c r="L6" i="8"/>
  <c r="L36" i="7"/>
  <c r="L28" i="6"/>
  <c r="L33" i="7"/>
  <c r="L47" i="8"/>
  <c r="L52" i="6"/>
  <c r="L78" i="6"/>
  <c r="L77" i="3"/>
  <c r="L59" i="6"/>
  <c r="L126" i="3"/>
  <c r="L82" i="3"/>
  <c r="L24" i="1"/>
  <c r="L150" i="3"/>
  <c r="L563" i="1"/>
  <c r="L98" i="3"/>
  <c r="M864" i="1"/>
  <c r="L61" i="8"/>
  <c r="L104" i="3"/>
  <c r="L155" i="3"/>
  <c r="L14" i="8"/>
  <c r="L44" i="8"/>
  <c r="L96" i="3"/>
  <c r="L664" i="1"/>
  <c r="L312" i="1"/>
  <c r="L36" i="3"/>
  <c r="AD165" i="3"/>
  <c r="L75" i="6"/>
  <c r="L80" i="3"/>
  <c r="M875" i="1"/>
  <c r="L64" i="8"/>
  <c r="L26" i="7"/>
  <c r="L120" i="3"/>
  <c r="L782" i="1"/>
  <c r="L55" i="6"/>
  <c r="L37" i="3"/>
  <c r="L14" i="3"/>
  <c r="L127" i="3"/>
  <c r="L37" i="8"/>
  <c r="L13" i="6"/>
  <c r="L82" i="6"/>
  <c r="G918" i="1"/>
  <c r="L30" i="8"/>
  <c r="L385" i="1"/>
  <c r="L29" i="6"/>
  <c r="L140" i="3"/>
  <c r="L83" i="6"/>
  <c r="L581" i="1"/>
  <c r="L52" i="7"/>
  <c r="AD904" i="1"/>
  <c r="L73" i="3"/>
  <c r="L141" i="3"/>
  <c r="L55" i="1"/>
  <c r="L851" i="1"/>
  <c r="L10" i="8"/>
  <c r="L38" i="6"/>
  <c r="Z14" i="8"/>
  <c r="L7" i="3"/>
  <c r="Z10" i="7"/>
  <c r="M904" i="1"/>
  <c r="L135" i="3"/>
  <c r="L45" i="6"/>
  <c r="L111" i="1"/>
  <c r="L71" i="8"/>
  <c r="L41" i="7"/>
  <c r="L63" i="6"/>
  <c r="L70" i="8"/>
  <c r="L89" i="3"/>
  <c r="L695" i="1"/>
  <c r="L92" i="3"/>
  <c r="L6" i="6"/>
  <c r="L22" i="3"/>
  <c r="M165" i="3"/>
  <c r="L53" i="8"/>
  <c r="L402" i="1"/>
  <c r="AD875" i="1"/>
  <c r="L379" i="1"/>
  <c r="L138" i="3"/>
  <c r="L148" i="3"/>
  <c r="L813" i="1"/>
  <c r="L133" i="3"/>
  <c r="L733" i="1"/>
  <c r="L149" i="3"/>
  <c r="L137" i="3"/>
  <c r="L52" i="3"/>
  <c r="AD864" i="1"/>
  <c r="L115" i="3"/>
  <c r="L44" i="7"/>
  <c r="L72" i="8"/>
  <c r="L361" i="1"/>
  <c r="L18" i="6"/>
  <c r="M18" i="6" s="1"/>
  <c r="L136" i="3"/>
  <c r="L81" i="6"/>
  <c r="L67" i="8"/>
  <c r="L56" i="8"/>
  <c r="L313" i="1"/>
  <c r="AD663" i="1"/>
  <c r="M869" i="1"/>
  <c r="AD869" i="1"/>
  <c r="AD10" i="4"/>
  <c r="M10" i="4"/>
  <c r="M11" i="4"/>
  <c r="AD11" i="4"/>
  <c r="P11" i="4" l="1"/>
  <c r="Q11" i="4" s="1"/>
  <c r="P869" i="1"/>
  <c r="Q869" i="1" s="1"/>
  <c r="P870" i="1"/>
  <c r="Q870" i="1" s="1"/>
  <c r="P10" i="4"/>
  <c r="Q10" i="4" s="1"/>
  <c r="P72" i="3"/>
  <c r="AE869" i="1"/>
  <c r="N870" i="1"/>
  <c r="O870" i="1" s="1"/>
  <c r="AE72" i="3"/>
  <c r="N11" i="4"/>
  <c r="O11" i="4" s="1"/>
  <c r="N10" i="4"/>
  <c r="O10" i="4" s="1"/>
  <c r="AE870" i="1"/>
  <c r="I10" i="4"/>
  <c r="N869" i="1"/>
  <c r="O869" i="1" s="1"/>
  <c r="AE10" i="4"/>
  <c r="N72" i="3"/>
  <c r="I869" i="1"/>
  <c r="AE11" i="4"/>
  <c r="AE864" i="1"/>
  <c r="AE663" i="1"/>
  <c r="AE857" i="1"/>
  <c r="AE863" i="1"/>
  <c r="AE862" i="1"/>
  <c r="P18" i="6"/>
  <c r="X18" i="6"/>
  <c r="AA14" i="8"/>
  <c r="AA15" i="8" s="1"/>
  <c r="I14" i="8"/>
  <c r="N18" i="6"/>
  <c r="I111" i="1"/>
  <c r="I18" i="6"/>
  <c r="AA10" i="7"/>
  <c r="AA11" i="7" s="1"/>
  <c r="P864" i="1"/>
  <c r="Q864" i="1" s="1"/>
  <c r="N864" i="1"/>
  <c r="O864" i="1" s="1"/>
  <c r="N857" i="1"/>
  <c r="O857" i="1" s="1"/>
  <c r="P857" i="1"/>
  <c r="Q857" i="1" s="1"/>
  <c r="AE854" i="1"/>
  <c r="P863" i="1"/>
  <c r="Q863" i="1" s="1"/>
  <c r="N863" i="1"/>
  <c r="O863" i="1" s="1"/>
  <c r="AE856" i="1"/>
  <c r="AE861" i="1"/>
  <c r="P854" i="1"/>
  <c r="Q854" i="1" s="1"/>
  <c r="S854" i="1" s="1"/>
  <c r="N854" i="1"/>
  <c r="O854" i="1" s="1"/>
  <c r="I312" i="1"/>
  <c r="P862" i="1"/>
  <c r="Q862" i="1" s="1"/>
  <c r="S862" i="1" s="1"/>
  <c r="N862" i="1"/>
  <c r="O862" i="1" s="1"/>
  <c r="AE858" i="1"/>
  <c r="AE855" i="1"/>
  <c r="P861" i="1"/>
  <c r="Q861" i="1" s="1"/>
  <c r="N861" i="1"/>
  <c r="O861" i="1" s="1"/>
  <c r="N855" i="1"/>
  <c r="O855" i="1" s="1"/>
  <c r="P855" i="1"/>
  <c r="Q855" i="1" s="1"/>
  <c r="N858" i="1"/>
  <c r="O858" i="1" s="1"/>
  <c r="P858" i="1"/>
  <c r="Q858" i="1" s="1"/>
  <c r="S858" i="1" s="1"/>
  <c r="P856" i="1"/>
  <c r="Q856" i="1" s="1"/>
  <c r="R856" i="1" s="1"/>
  <c r="N856" i="1"/>
  <c r="O856" i="1" s="1"/>
  <c r="AE852" i="1"/>
  <c r="X71" i="8"/>
  <c r="I127" i="3"/>
  <c r="AE859" i="1"/>
  <c r="I140" i="3"/>
  <c r="AB37" i="3"/>
  <c r="P852" i="1"/>
  <c r="Q852" i="1" s="1"/>
  <c r="S852" i="1" s="1"/>
  <c r="N852" i="1"/>
  <c r="O852" i="1" s="1"/>
  <c r="P859" i="1"/>
  <c r="Q859" i="1" s="1"/>
  <c r="S859" i="1" s="1"/>
  <c r="N859" i="1"/>
  <c r="O859" i="1" s="1"/>
  <c r="AE853" i="1"/>
  <c r="I314" i="1"/>
  <c r="I851" i="1"/>
  <c r="AB314" i="1"/>
  <c r="AB851" i="1"/>
  <c r="X29" i="6"/>
  <c r="P853" i="1"/>
  <c r="Q853" i="1" s="1"/>
  <c r="R853" i="1" s="1"/>
  <c r="N853" i="1"/>
  <c r="O853" i="1" s="1"/>
  <c r="AE860" i="1"/>
  <c r="X47" i="8"/>
  <c r="I47" i="8"/>
  <c r="AB620" i="1"/>
  <c r="P860" i="1"/>
  <c r="Q860" i="1" s="1"/>
  <c r="R860" i="1" s="1"/>
  <c r="N860" i="1"/>
  <c r="O860" i="1" s="1"/>
  <c r="AB776" i="1"/>
  <c r="I30" i="8"/>
  <c r="I135" i="3"/>
  <c r="I83" i="6"/>
  <c r="I38" i="6"/>
  <c r="I67" i="8"/>
  <c r="I120" i="3"/>
  <c r="I664" i="1"/>
  <c r="I134" i="3"/>
  <c r="AB7" i="3"/>
  <c r="I6" i="8"/>
  <c r="I6" i="6"/>
  <c r="X6" i="6"/>
  <c r="I782" i="1"/>
  <c r="AB782" i="1"/>
  <c r="AE463" i="1"/>
  <c r="AE462" i="1"/>
  <c r="I89" i="3"/>
  <c r="P462" i="1"/>
  <c r="Q462" i="1" s="1"/>
  <c r="S462" i="1" s="1"/>
  <c r="N462" i="1"/>
  <c r="O462" i="1" s="1"/>
  <c r="P463" i="1"/>
  <c r="Q463" i="1" s="1"/>
  <c r="R463" i="1" s="1"/>
  <c r="N463" i="1"/>
  <c r="O463" i="1" s="1"/>
  <c r="AB130" i="3"/>
  <c r="AB23" i="3"/>
  <c r="AB138" i="3"/>
  <c r="I96" i="3"/>
  <c r="AB148" i="3"/>
  <c r="I75" i="6"/>
  <c r="I733" i="1"/>
  <c r="AB733" i="1"/>
  <c r="AB115" i="3"/>
  <c r="I44" i="7"/>
  <c r="I63" i="6"/>
  <c r="X63" i="6"/>
  <c r="AB581" i="1"/>
  <c r="I581" i="1"/>
  <c r="I36" i="3"/>
  <c r="AB379" i="1"/>
  <c r="I379" i="1"/>
  <c r="I77" i="3"/>
  <c r="X37" i="8"/>
  <c r="I82" i="3"/>
  <c r="I59" i="3"/>
  <c r="AB77" i="3"/>
  <c r="I45" i="6"/>
  <c r="I52" i="6"/>
  <c r="I44" i="8"/>
  <c r="AB361" i="1"/>
  <c r="AE875" i="1"/>
  <c r="I150" i="3"/>
  <c r="AE165" i="3"/>
  <c r="AE904" i="1"/>
  <c r="I70" i="8"/>
  <c r="X81" i="6"/>
  <c r="P875" i="1"/>
  <c r="Q875" i="1" s="1"/>
  <c r="P165" i="3"/>
  <c r="Q165" i="3" s="1"/>
  <c r="P904" i="1"/>
  <c r="Q904" i="1" s="1"/>
  <c r="I875" i="1"/>
  <c r="N875" i="1"/>
  <c r="O875" i="1" s="1"/>
  <c r="N165" i="3"/>
  <c r="O165" i="3" s="1"/>
  <c r="I165" i="3"/>
  <c r="I133" i="3"/>
  <c r="N904" i="1"/>
  <c r="O904" i="1" s="1"/>
  <c r="I904" i="1"/>
  <c r="I61" i="8"/>
  <c r="I71" i="6"/>
  <c r="X10" i="8"/>
  <c r="AB55" i="1"/>
  <c r="AE923" i="1"/>
  <c r="AE918" i="1"/>
  <c r="H918" i="1"/>
  <c r="H917" i="1" s="1"/>
  <c r="P918" i="1"/>
  <c r="AB918" i="1"/>
  <c r="AB917" i="1" s="1"/>
  <c r="N924" i="1"/>
  <c r="O924" i="1" s="1"/>
  <c r="I924" i="1"/>
  <c r="I923" i="1" s="1"/>
  <c r="H923" i="1"/>
  <c r="N923" i="1" s="1"/>
  <c r="Q924" i="1"/>
  <c r="P925" i="1"/>
  <c r="AD917" i="1"/>
  <c r="AC917" i="1"/>
  <c r="AA917" i="1"/>
  <c r="Z917" i="1"/>
  <c r="T917" i="1"/>
  <c r="M917" i="1"/>
  <c r="L917" i="1"/>
  <c r="K917" i="1"/>
  <c r="J917" i="1"/>
  <c r="J919" i="1" s="1"/>
  <c r="G917" i="1"/>
  <c r="F917" i="1"/>
  <c r="M663" i="1"/>
  <c r="AD111" i="1"/>
  <c r="X914" i="1"/>
  <c r="M141" i="3"/>
  <c r="M63" i="6"/>
  <c r="M89" i="3"/>
  <c r="AD134" i="3"/>
  <c r="AD104" i="3"/>
  <c r="Z52" i="6"/>
  <c r="AD138" i="3"/>
  <c r="M59" i="6"/>
  <c r="M41" i="7"/>
  <c r="M82" i="3"/>
  <c r="M135" i="3"/>
  <c r="M36" i="7"/>
  <c r="M22" i="3"/>
  <c r="Z41" i="7"/>
  <c r="AD96" i="3"/>
  <c r="M56" i="8"/>
  <c r="Z26" i="7"/>
  <c r="AD402" i="1"/>
  <c r="AD155" i="3"/>
  <c r="AD136" i="3"/>
  <c r="M140" i="3"/>
  <c r="Z70" i="8"/>
  <c r="Z44" i="8"/>
  <c r="AD22" i="3"/>
  <c r="M63" i="3"/>
  <c r="AD313" i="1"/>
  <c r="Z57" i="7"/>
  <c r="M55" i="1"/>
  <c r="M24" i="1"/>
  <c r="M82" i="6"/>
  <c r="M148" i="3"/>
  <c r="M782" i="1"/>
  <c r="M134" i="3"/>
  <c r="M813" i="1"/>
  <c r="Z10" i="8"/>
  <c r="M36" i="3"/>
  <c r="Z78" i="6"/>
  <c r="M581" i="1"/>
  <c r="M77" i="3"/>
  <c r="M45" i="6"/>
  <c r="AD130" i="3"/>
  <c r="M13" i="6"/>
  <c r="M52" i="6"/>
  <c r="M120" i="3"/>
  <c r="Z6" i="8"/>
  <c r="Z52" i="7"/>
  <c r="M29" i="6"/>
  <c r="AD24" i="1"/>
  <c r="M130" i="3"/>
  <c r="AD92" i="3"/>
  <c r="M71" i="8"/>
  <c r="M55" i="6"/>
  <c r="AD141" i="3"/>
  <c r="M664" i="1"/>
  <c r="M10" i="8"/>
  <c r="AD733" i="1"/>
  <c r="M639" i="1"/>
  <c r="AD127" i="3"/>
  <c r="AD73" i="3"/>
  <c r="M92" i="3"/>
  <c r="AD77" i="3"/>
  <c r="M138" i="3"/>
  <c r="M851" i="1"/>
  <c r="M104" i="3"/>
  <c r="Z30" i="8"/>
  <c r="AD314" i="1"/>
  <c r="M150" i="3"/>
  <c r="M126" i="3"/>
  <c r="Z29" i="6"/>
  <c r="AD581" i="1"/>
  <c r="Z13" i="6"/>
  <c r="M6" i="6"/>
  <c r="Z28" i="6"/>
  <c r="M313" i="1"/>
  <c r="AD782" i="1"/>
  <c r="AD140" i="3"/>
  <c r="M71" i="6"/>
  <c r="M379" i="1"/>
  <c r="M122" i="3"/>
  <c r="M52" i="7"/>
  <c r="AD126" i="3"/>
  <c r="AD82" i="3"/>
  <c r="Z36" i="7"/>
  <c r="M78" i="6"/>
  <c r="AD379" i="1"/>
  <c r="M59" i="3"/>
  <c r="M37" i="8"/>
  <c r="Z38" i="6"/>
  <c r="Z83" i="6"/>
  <c r="Z61" i="8"/>
  <c r="M155" i="3"/>
  <c r="M695" i="1"/>
  <c r="M314" i="1"/>
  <c r="Z63" i="6"/>
  <c r="AD149" i="3"/>
  <c r="M72" i="8"/>
  <c r="M111" i="1"/>
  <c r="M14" i="8"/>
  <c r="AD37" i="3"/>
  <c r="M47" i="7"/>
  <c r="Z71" i="8"/>
  <c r="Z75" i="6"/>
  <c r="M733" i="1"/>
  <c r="AD120" i="3"/>
  <c r="AD137" i="3"/>
  <c r="AD135" i="3"/>
  <c r="AD361" i="1"/>
  <c r="Z53" i="8"/>
  <c r="M38" i="6"/>
  <c r="M149" i="3"/>
  <c r="M312" i="1"/>
  <c r="AD52" i="3"/>
  <c r="AD148" i="3"/>
  <c r="Z37" i="8"/>
  <c r="M96" i="3"/>
  <c r="M33" i="7"/>
  <c r="AD763" i="1"/>
  <c r="M30" i="8"/>
  <c r="M64" i="8"/>
  <c r="M402" i="1"/>
  <c r="Z33" i="7"/>
  <c r="M6" i="8"/>
  <c r="M44" i="7"/>
  <c r="M776" i="1"/>
  <c r="M75" i="6"/>
  <c r="AD7" i="3"/>
  <c r="AD385" i="1"/>
  <c r="Z59" i="6"/>
  <c r="M73" i="3"/>
  <c r="Z56" i="8"/>
  <c r="M26" i="7"/>
  <c r="M133" i="3"/>
  <c r="M67" i="8"/>
  <c r="M137" i="3"/>
  <c r="M47" i="8"/>
  <c r="Z67" i="8"/>
  <c r="M127" i="3"/>
  <c r="AD695" i="1"/>
  <c r="Z71" i="6"/>
  <c r="M37" i="3"/>
  <c r="M80" i="3"/>
  <c r="AD851" i="1"/>
  <c r="M385" i="1"/>
  <c r="AD59" i="3"/>
  <c r="M620" i="1"/>
  <c r="M70" i="8"/>
  <c r="AD620" i="1"/>
  <c r="AD813" i="1"/>
  <c r="M83" i="6"/>
  <c r="AD664" i="1"/>
  <c r="Z82" i="6"/>
  <c r="Z55" i="6"/>
  <c r="Z81" i="6"/>
  <c r="M361" i="1"/>
  <c r="AD89" i="3"/>
  <c r="AD150" i="3"/>
  <c r="Z64" i="8"/>
  <c r="Z18" i="6"/>
  <c r="M98" i="3"/>
  <c r="M52" i="3"/>
  <c r="M53" i="8"/>
  <c r="Z47" i="8"/>
  <c r="AD122" i="3"/>
  <c r="AD639" i="1"/>
  <c r="AD452" i="1"/>
  <c r="Z72" i="8"/>
  <c r="M136" i="3"/>
  <c r="M115" i="3"/>
  <c r="Z6" i="6"/>
  <c r="AD36" i="3"/>
  <c r="Z47" i="7"/>
  <c r="AD133" i="3"/>
  <c r="AD55" i="1"/>
  <c r="M7" i="3"/>
  <c r="M563" i="1"/>
  <c r="M44" i="8"/>
  <c r="AD312" i="1"/>
  <c r="M10" i="7"/>
  <c r="Z45" i="6"/>
  <c r="AD115" i="3"/>
  <c r="AD23" i="3"/>
  <c r="M61" i="8"/>
  <c r="AD563" i="1"/>
  <c r="M28" i="6"/>
  <c r="Z44" i="7"/>
  <c r="M23" i="3"/>
  <c r="AD776" i="1"/>
  <c r="M81" i="6"/>
  <c r="M57" i="7"/>
  <c r="AD80" i="3"/>
  <c r="AD63" i="3"/>
  <c r="M14" i="3"/>
  <c r="AD14" i="3"/>
  <c r="AD98" i="3"/>
  <c r="M763" i="1"/>
  <c r="M452" i="1"/>
  <c r="Q72" i="3" l="1"/>
  <c r="W10" i="4"/>
  <c r="S10" i="4"/>
  <c r="R10" i="4"/>
  <c r="X10" i="4"/>
  <c r="O72" i="3"/>
  <c r="X870" i="1"/>
  <c r="W870" i="1"/>
  <c r="S870" i="1"/>
  <c r="R870" i="1"/>
  <c r="R869" i="1"/>
  <c r="X869" i="1"/>
  <c r="W869" i="1"/>
  <c r="S869" i="1"/>
  <c r="W11" i="4"/>
  <c r="S11" i="4"/>
  <c r="R11" i="4"/>
  <c r="X11" i="4"/>
  <c r="P663" i="1"/>
  <c r="Q663" i="1" s="1"/>
  <c r="S663" i="1" s="1"/>
  <c r="N663" i="1"/>
  <c r="O663" i="1" s="1"/>
  <c r="X663" i="1" s="1"/>
  <c r="AE312" i="1"/>
  <c r="AE315" i="1" s="1"/>
  <c r="AE111" i="1"/>
  <c r="X857" i="1"/>
  <c r="R663" i="1"/>
  <c r="AA18" i="6"/>
  <c r="AA19" i="6" s="1"/>
  <c r="P10" i="7"/>
  <c r="P11" i="7" s="1"/>
  <c r="N10" i="7"/>
  <c r="N11" i="7" s="1"/>
  <c r="P111" i="1"/>
  <c r="Q111" i="1" s="1"/>
  <c r="N111" i="1"/>
  <c r="O111" i="1" s="1"/>
  <c r="X863" i="1"/>
  <c r="N14" i="8"/>
  <c r="O14" i="8" s="1"/>
  <c r="O15" i="8" s="1"/>
  <c r="P14" i="8"/>
  <c r="P15" i="8" s="1"/>
  <c r="S863" i="1"/>
  <c r="N19" i="6"/>
  <c r="O18" i="6"/>
  <c r="O19" i="6" s="1"/>
  <c r="W857" i="1"/>
  <c r="W863" i="1"/>
  <c r="X864" i="1"/>
  <c r="Q18" i="6"/>
  <c r="Q19" i="6" s="1"/>
  <c r="P19" i="6"/>
  <c r="S864" i="1"/>
  <c r="R857" i="1"/>
  <c r="R864" i="1"/>
  <c r="S857" i="1"/>
  <c r="R863" i="1"/>
  <c r="W854" i="1"/>
  <c r="W864" i="1"/>
  <c r="P312" i="1"/>
  <c r="Q312" i="1" s="1"/>
  <c r="N312" i="1"/>
  <c r="O312" i="1" s="1"/>
  <c r="O315" i="1" s="1"/>
  <c r="X854" i="1"/>
  <c r="AE22" i="3"/>
  <c r="R854" i="1"/>
  <c r="R862" i="1"/>
  <c r="X862" i="1"/>
  <c r="AE63" i="3"/>
  <c r="W862" i="1"/>
  <c r="X855" i="1"/>
  <c r="R855" i="1"/>
  <c r="X861" i="1"/>
  <c r="P22" i="3"/>
  <c r="Q22" i="3" s="1"/>
  <c r="S22" i="3" s="1"/>
  <c r="N22" i="3"/>
  <c r="O22" i="3" s="1"/>
  <c r="AA82" i="6"/>
  <c r="AA71" i="8"/>
  <c r="S861" i="1"/>
  <c r="R861" i="1"/>
  <c r="W858" i="1"/>
  <c r="R858" i="1"/>
  <c r="W861" i="1"/>
  <c r="S856" i="1"/>
  <c r="W856" i="1"/>
  <c r="X856" i="1"/>
  <c r="AE127" i="3"/>
  <c r="AE122" i="3"/>
  <c r="S855" i="1"/>
  <c r="W855" i="1"/>
  <c r="X858" i="1"/>
  <c r="P71" i="8"/>
  <c r="Q71" i="8" s="1"/>
  <c r="N71" i="8"/>
  <c r="O71" i="8" s="1"/>
  <c r="N122" i="3"/>
  <c r="O122" i="3" s="1"/>
  <c r="P122" i="3"/>
  <c r="Q122" i="3" s="1"/>
  <c r="R122" i="3" s="1"/>
  <c r="N82" i="6"/>
  <c r="O82" i="6" s="1"/>
  <c r="P82" i="6"/>
  <c r="Q82" i="6" s="1"/>
  <c r="P63" i="3"/>
  <c r="Q63" i="3" s="1"/>
  <c r="N63" i="3"/>
  <c r="O63" i="3" s="1"/>
  <c r="N127" i="3"/>
  <c r="O127" i="3" s="1"/>
  <c r="P127" i="3"/>
  <c r="Q127" i="3" s="1"/>
  <c r="AE37" i="3"/>
  <c r="AE140" i="3"/>
  <c r="P55" i="6"/>
  <c r="Q55" i="6" s="1"/>
  <c r="N55" i="6"/>
  <c r="O55" i="6" s="1"/>
  <c r="W859" i="1"/>
  <c r="R852" i="1"/>
  <c r="N37" i="3"/>
  <c r="O37" i="3" s="1"/>
  <c r="P37" i="3"/>
  <c r="Q37" i="3" s="1"/>
  <c r="AE314" i="1"/>
  <c r="P140" i="3"/>
  <c r="Q140" i="3" s="1"/>
  <c r="R140" i="3" s="1"/>
  <c r="N140" i="3"/>
  <c r="O140" i="3" s="1"/>
  <c r="R859" i="1"/>
  <c r="W852" i="1"/>
  <c r="X852" i="1"/>
  <c r="X859" i="1"/>
  <c r="P29" i="6"/>
  <c r="Q29" i="6" s="1"/>
  <c r="N29" i="6"/>
  <c r="O29" i="6" s="1"/>
  <c r="N851" i="1"/>
  <c r="O851" i="1" s="1"/>
  <c r="P851" i="1"/>
  <c r="Q851" i="1" s="1"/>
  <c r="S851" i="1" s="1"/>
  <c r="AA55" i="6"/>
  <c r="S853" i="1"/>
  <c r="AA29" i="6"/>
  <c r="AA28" i="6"/>
  <c r="W853" i="1"/>
  <c r="P314" i="1"/>
  <c r="Q314" i="1" s="1"/>
  <c r="N314" i="1"/>
  <c r="O314" i="1" s="1"/>
  <c r="AE851" i="1"/>
  <c r="X853" i="1"/>
  <c r="P28" i="6"/>
  <c r="N28" i="6"/>
  <c r="AA56" i="8"/>
  <c r="AA36" i="7"/>
  <c r="P135" i="3"/>
  <c r="Q135" i="3" s="1"/>
  <c r="S135" i="3" s="1"/>
  <c r="N135" i="3"/>
  <c r="O135" i="3" s="1"/>
  <c r="AA67" i="8"/>
  <c r="AA47" i="7"/>
  <c r="AE620" i="1"/>
  <c r="AE813" i="1"/>
  <c r="N47" i="8"/>
  <c r="O47" i="8" s="1"/>
  <c r="P47" i="8"/>
  <c r="Q47" i="8" s="1"/>
  <c r="AE80" i="3"/>
  <c r="P56" i="8"/>
  <c r="Q56" i="8" s="1"/>
  <c r="N56" i="8"/>
  <c r="O56" i="8" s="1"/>
  <c r="AE135" i="3"/>
  <c r="AA83" i="6"/>
  <c r="P620" i="1"/>
  <c r="Q620" i="1" s="1"/>
  <c r="N620" i="1"/>
  <c r="O620" i="1" s="1"/>
  <c r="P38" i="6"/>
  <c r="P39" i="6" s="1"/>
  <c r="N38" i="6"/>
  <c r="N39" i="6" s="1"/>
  <c r="P36" i="7"/>
  <c r="Q36" i="7" s="1"/>
  <c r="N36" i="7"/>
  <c r="O36" i="7" s="1"/>
  <c r="AA47" i="8"/>
  <c r="P80" i="3"/>
  <c r="Q80" i="3" s="1"/>
  <c r="N80" i="3"/>
  <c r="O80" i="3" s="1"/>
  <c r="P67" i="8"/>
  <c r="N67" i="8"/>
  <c r="AA72" i="8"/>
  <c r="AE141" i="3"/>
  <c r="AE120" i="3"/>
  <c r="P47" i="7"/>
  <c r="Q47" i="7" s="1"/>
  <c r="N47" i="7"/>
  <c r="O47" i="7" s="1"/>
  <c r="W860" i="1"/>
  <c r="X860" i="1"/>
  <c r="S860" i="1"/>
  <c r="AE137" i="3"/>
  <c r="P30" i="8"/>
  <c r="P31" i="8" s="1"/>
  <c r="N30" i="8"/>
  <c r="O30" i="8" s="1"/>
  <c r="O31" i="8" s="1"/>
  <c r="AE776" i="1"/>
  <c r="P141" i="3"/>
  <c r="Q141" i="3" s="1"/>
  <c r="S141" i="3" s="1"/>
  <c r="N141" i="3"/>
  <c r="O141" i="3" s="1"/>
  <c r="P813" i="1"/>
  <c r="Q813" i="1" s="1"/>
  <c r="S813" i="1" s="1"/>
  <c r="N813" i="1"/>
  <c r="O813" i="1" s="1"/>
  <c r="AA78" i="6"/>
  <c r="AA30" i="8"/>
  <c r="AA31" i="8" s="1"/>
  <c r="N776" i="1"/>
  <c r="O776" i="1" s="1"/>
  <c r="P776" i="1"/>
  <c r="Q776" i="1" s="1"/>
  <c r="P137" i="3"/>
  <c r="Q137" i="3" s="1"/>
  <c r="S137" i="3" s="1"/>
  <c r="N137" i="3"/>
  <c r="O137" i="3" s="1"/>
  <c r="N83" i="6"/>
  <c r="O83" i="6" s="1"/>
  <c r="P83" i="6"/>
  <c r="Q83" i="6" s="1"/>
  <c r="N72" i="8"/>
  <c r="O72" i="8" s="1"/>
  <c r="P72" i="8"/>
  <c r="Q72" i="8" s="1"/>
  <c r="AA38" i="6"/>
  <c r="AA39" i="6" s="1"/>
  <c r="AE664" i="1"/>
  <c r="N664" i="1"/>
  <c r="O664" i="1" s="1"/>
  <c r="P664" i="1"/>
  <c r="Q664" i="1" s="1"/>
  <c r="N120" i="3"/>
  <c r="O120" i="3" s="1"/>
  <c r="P120" i="3"/>
  <c r="Q120" i="3" s="1"/>
  <c r="P78" i="6"/>
  <c r="N78" i="6"/>
  <c r="AE763" i="1"/>
  <c r="AE134" i="3"/>
  <c r="P782" i="1"/>
  <c r="Q782" i="1" s="1"/>
  <c r="S782" i="1" s="1"/>
  <c r="N782" i="1"/>
  <c r="O782" i="1" s="1"/>
  <c r="AA6" i="6"/>
  <c r="AA7" i="6" s="1"/>
  <c r="P134" i="3"/>
  <c r="Q134" i="3" s="1"/>
  <c r="S134" i="3" s="1"/>
  <c r="N134" i="3"/>
  <c r="O134" i="3" s="1"/>
  <c r="P763" i="1"/>
  <c r="Q763" i="1" s="1"/>
  <c r="R763" i="1" s="1"/>
  <c r="N763" i="1"/>
  <c r="O763" i="1" s="1"/>
  <c r="AE782" i="1"/>
  <c r="N7" i="3"/>
  <c r="O7" i="3" s="1"/>
  <c r="P7" i="3"/>
  <c r="Q7" i="3" s="1"/>
  <c r="R7" i="3" s="1"/>
  <c r="P24" i="1"/>
  <c r="Q24" i="1" s="1"/>
  <c r="S24" i="1" s="1"/>
  <c r="N24" i="1"/>
  <c r="O24" i="1" s="1"/>
  <c r="AE130" i="3"/>
  <c r="AA6" i="8"/>
  <c r="AA7" i="8" s="1"/>
  <c r="P6" i="8"/>
  <c r="N6" i="8"/>
  <c r="AE7" i="3"/>
  <c r="N130" i="3"/>
  <c r="O130" i="3" s="1"/>
  <c r="P130" i="3"/>
  <c r="Q130" i="3" s="1"/>
  <c r="R130" i="3" s="1"/>
  <c r="AE24" i="1"/>
  <c r="P6" i="6"/>
  <c r="P7" i="6" s="1"/>
  <c r="N6" i="6"/>
  <c r="AE136" i="3"/>
  <c r="P136" i="3"/>
  <c r="Q136" i="3" s="1"/>
  <c r="S136" i="3" s="1"/>
  <c r="N136" i="3"/>
  <c r="O136" i="3" s="1"/>
  <c r="N89" i="3"/>
  <c r="O89" i="3" s="1"/>
  <c r="P89" i="3"/>
  <c r="Q89" i="3" s="1"/>
  <c r="AA63" i="6"/>
  <c r="AE23" i="3"/>
  <c r="AE452" i="1"/>
  <c r="AA75" i="6"/>
  <c r="AA45" i="6"/>
  <c r="AA46" i="6" s="1"/>
  <c r="AE89" i="3"/>
  <c r="W462" i="1"/>
  <c r="R462" i="1"/>
  <c r="N115" i="3"/>
  <c r="O115" i="3" s="1"/>
  <c r="P115" i="3"/>
  <c r="Q115" i="3" s="1"/>
  <c r="R115" i="3" s="1"/>
  <c r="X462" i="1"/>
  <c r="W463" i="1"/>
  <c r="X463" i="1"/>
  <c r="S463" i="1"/>
  <c r="N57" i="7"/>
  <c r="O57" i="7" s="1"/>
  <c r="P57" i="7"/>
  <c r="Q57" i="7" s="1"/>
  <c r="P313" i="1"/>
  <c r="N313" i="1"/>
  <c r="AE104" i="3"/>
  <c r="N73" i="3"/>
  <c r="P73" i="3"/>
  <c r="N26" i="7"/>
  <c r="N27" i="7" s="1"/>
  <c r="P26" i="7"/>
  <c r="P27" i="7" s="1"/>
  <c r="P63" i="6"/>
  <c r="Q63" i="6" s="1"/>
  <c r="N63" i="6"/>
  <c r="O63" i="6" s="1"/>
  <c r="N581" i="1"/>
  <c r="O581" i="1" s="1"/>
  <c r="P581" i="1"/>
  <c r="Q581" i="1" s="1"/>
  <c r="AE36" i="3"/>
  <c r="AE379" i="1"/>
  <c r="P45" i="6"/>
  <c r="Q45" i="6" s="1"/>
  <c r="Q46" i="6" s="1"/>
  <c r="N45" i="6"/>
  <c r="O45" i="6" s="1"/>
  <c r="O46" i="6" s="1"/>
  <c r="P452" i="1"/>
  <c r="Q452" i="1" s="1"/>
  <c r="S452" i="1" s="1"/>
  <c r="N452" i="1"/>
  <c r="O452" i="1" s="1"/>
  <c r="N148" i="3"/>
  <c r="O148" i="3" s="1"/>
  <c r="P148" i="3"/>
  <c r="Q148" i="3" s="1"/>
  <c r="AE115" i="3"/>
  <c r="AA64" i="8"/>
  <c r="AA52" i="6"/>
  <c r="AE733" i="1"/>
  <c r="P23" i="3"/>
  <c r="Q23" i="3" s="1"/>
  <c r="S23" i="3" s="1"/>
  <c r="N23" i="3"/>
  <c r="O23" i="3" s="1"/>
  <c r="AE639" i="1"/>
  <c r="P385" i="1"/>
  <c r="Q385" i="1" s="1"/>
  <c r="R385" i="1" s="1"/>
  <c r="N385" i="1"/>
  <c r="O385" i="1" s="1"/>
  <c r="AA37" i="8"/>
  <c r="AA38" i="8" s="1"/>
  <c r="AA57" i="7"/>
  <c r="AE73" i="3"/>
  <c r="AE313" i="1"/>
  <c r="P379" i="1"/>
  <c r="Q379" i="1" s="1"/>
  <c r="S379" i="1" s="1"/>
  <c r="N379" i="1"/>
  <c r="O379" i="1" s="1"/>
  <c r="AE148" i="3"/>
  <c r="AE138" i="3"/>
  <c r="P36" i="3"/>
  <c r="N36" i="3"/>
  <c r="P733" i="1"/>
  <c r="Q733" i="1" s="1"/>
  <c r="R733" i="1" s="1"/>
  <c r="P64" i="8"/>
  <c r="Q64" i="8" s="1"/>
  <c r="N64" i="8"/>
  <c r="O64" i="8" s="1"/>
  <c r="AE96" i="3"/>
  <c r="N75" i="6"/>
  <c r="O75" i="6" s="1"/>
  <c r="P75" i="6"/>
  <c r="Q75" i="6" s="1"/>
  <c r="AE361" i="1"/>
  <c r="AE581" i="1"/>
  <c r="N59" i="6"/>
  <c r="O59" i="6" s="1"/>
  <c r="P59" i="6"/>
  <c r="Q59" i="6" s="1"/>
  <c r="P104" i="3"/>
  <c r="Q104" i="3" s="1"/>
  <c r="N104" i="3"/>
  <c r="O104" i="3" s="1"/>
  <c r="AA44" i="7"/>
  <c r="P82" i="3"/>
  <c r="Q82" i="3" s="1"/>
  <c r="N82" i="3"/>
  <c r="O82" i="3" s="1"/>
  <c r="AE77" i="3"/>
  <c r="P53" i="8"/>
  <c r="Q53" i="8" s="1"/>
  <c r="N53" i="8"/>
  <c r="O53" i="8" s="1"/>
  <c r="AE59" i="3"/>
  <c r="P138" i="3"/>
  <c r="Q138" i="3" s="1"/>
  <c r="S138" i="3" s="1"/>
  <c r="N138" i="3"/>
  <c r="O138" i="3" s="1"/>
  <c r="P639" i="1"/>
  <c r="Q639" i="1" s="1"/>
  <c r="R639" i="1" s="1"/>
  <c r="N639" i="1"/>
  <c r="O639" i="1" s="1"/>
  <c r="P52" i="3"/>
  <c r="P53" i="3" s="1"/>
  <c r="N52" i="3"/>
  <c r="O52" i="3" s="1"/>
  <c r="O53" i="3" s="1"/>
  <c r="AE385" i="1"/>
  <c r="N733" i="1"/>
  <c r="O733" i="1" s="1"/>
  <c r="N37" i="8"/>
  <c r="N38" i="8" s="1"/>
  <c r="P37" i="8"/>
  <c r="P38" i="8" s="1"/>
  <c r="AE150" i="3"/>
  <c r="AE92" i="3"/>
  <c r="P96" i="3"/>
  <c r="Q96" i="3" s="1"/>
  <c r="R96" i="3" s="1"/>
  <c r="N96" i="3"/>
  <c r="O96" i="3" s="1"/>
  <c r="AA26" i="7"/>
  <c r="AA27" i="7" s="1"/>
  <c r="P126" i="3"/>
  <c r="Q126" i="3" s="1"/>
  <c r="N126" i="3"/>
  <c r="O126" i="3" s="1"/>
  <c r="AA33" i="7"/>
  <c r="AA41" i="7"/>
  <c r="AA44" i="8"/>
  <c r="AA53" i="8"/>
  <c r="P44" i="7"/>
  <c r="Q44" i="7" s="1"/>
  <c r="N44" i="7"/>
  <c r="O44" i="7" s="1"/>
  <c r="N52" i="6"/>
  <c r="O52" i="6" s="1"/>
  <c r="P52" i="6"/>
  <c r="Q52" i="6" s="1"/>
  <c r="AA59" i="6"/>
  <c r="N59" i="3"/>
  <c r="P59" i="3"/>
  <c r="N92" i="3"/>
  <c r="O92" i="3" s="1"/>
  <c r="P92" i="3"/>
  <c r="Q92" i="3" s="1"/>
  <c r="R92" i="3" s="1"/>
  <c r="AE82" i="3"/>
  <c r="AA70" i="8"/>
  <c r="P41" i="7"/>
  <c r="Q41" i="7" s="1"/>
  <c r="N41" i="7"/>
  <c r="O41" i="7" s="1"/>
  <c r="AA81" i="6"/>
  <c r="AE133" i="3"/>
  <c r="P77" i="3"/>
  <c r="Q77" i="3" s="1"/>
  <c r="N77" i="3"/>
  <c r="O77" i="3" s="1"/>
  <c r="AE563" i="1"/>
  <c r="P44" i="8"/>
  <c r="Q44" i="8" s="1"/>
  <c r="N44" i="8"/>
  <c r="O44" i="8" s="1"/>
  <c r="P33" i="7"/>
  <c r="Q33" i="7" s="1"/>
  <c r="N33" i="7"/>
  <c r="O33" i="7" s="1"/>
  <c r="AE126" i="3"/>
  <c r="AE155" i="3"/>
  <c r="AE98" i="3"/>
  <c r="AE52" i="3"/>
  <c r="AE53" i="3" s="1"/>
  <c r="AE695" i="1"/>
  <c r="P361" i="1"/>
  <c r="Q361" i="1" s="1"/>
  <c r="N361" i="1"/>
  <c r="N402" i="1"/>
  <c r="O402" i="1" s="1"/>
  <c r="P402" i="1"/>
  <c r="Q402" i="1" s="1"/>
  <c r="N81" i="6"/>
  <c r="O81" i="6" s="1"/>
  <c r="P81" i="6"/>
  <c r="Q81" i="6" s="1"/>
  <c r="P133" i="3"/>
  <c r="Q133" i="3" s="1"/>
  <c r="S133" i="3" s="1"/>
  <c r="N133" i="3"/>
  <c r="O133" i="3" s="1"/>
  <c r="AE55" i="1"/>
  <c r="AE149" i="3"/>
  <c r="AA71" i="6"/>
  <c r="N150" i="3"/>
  <c r="O150" i="3" s="1"/>
  <c r="P150" i="3"/>
  <c r="Q150" i="3" s="1"/>
  <c r="S150" i="3" s="1"/>
  <c r="P98" i="3"/>
  <c r="Q98" i="3" s="1"/>
  <c r="N98" i="3"/>
  <c r="O98" i="3" s="1"/>
  <c r="P563" i="1"/>
  <c r="Q563" i="1" s="1"/>
  <c r="N563" i="1"/>
  <c r="O563" i="1" s="1"/>
  <c r="P70" i="8"/>
  <c r="Q70" i="8" s="1"/>
  <c r="N70" i="8"/>
  <c r="O70" i="8" s="1"/>
  <c r="P155" i="3"/>
  <c r="Q155" i="3" s="1"/>
  <c r="S155" i="3" s="1"/>
  <c r="N155" i="3"/>
  <c r="O155" i="3" s="1"/>
  <c r="P149" i="3"/>
  <c r="Q149" i="3" s="1"/>
  <c r="N149" i="3"/>
  <c r="O149" i="3" s="1"/>
  <c r="P55" i="1"/>
  <c r="Q55" i="1" s="1"/>
  <c r="R55" i="1" s="1"/>
  <c r="N55" i="1"/>
  <c r="O55" i="1" s="1"/>
  <c r="AE402" i="1"/>
  <c r="P52" i="7"/>
  <c r="Q52" i="7" s="1"/>
  <c r="N52" i="7"/>
  <c r="O52" i="7" s="1"/>
  <c r="AE14" i="3"/>
  <c r="P10" i="8"/>
  <c r="Q10" i="8" s="1"/>
  <c r="N10" i="8"/>
  <c r="O10" i="8" s="1"/>
  <c r="N695" i="1"/>
  <c r="O695" i="1" s="1"/>
  <c r="P695" i="1"/>
  <c r="Q695" i="1" s="1"/>
  <c r="R695" i="1" s="1"/>
  <c r="AA61" i="8"/>
  <c r="W904" i="1"/>
  <c r="P71" i="6"/>
  <c r="Q71" i="6" s="1"/>
  <c r="N71" i="6"/>
  <c r="O71" i="6" s="1"/>
  <c r="AA52" i="7"/>
  <c r="W165" i="3"/>
  <c r="W875" i="1"/>
  <c r="X165" i="3"/>
  <c r="X875" i="1"/>
  <c r="X904" i="1"/>
  <c r="P61" i="8"/>
  <c r="Q61" i="8" s="1"/>
  <c r="N61" i="8"/>
  <c r="O61" i="8" s="1"/>
  <c r="AA13" i="6"/>
  <c r="AA10" i="8"/>
  <c r="P14" i="3"/>
  <c r="Q14" i="3" s="1"/>
  <c r="N14" i="3"/>
  <c r="O14" i="3" s="1"/>
  <c r="P13" i="6"/>
  <c r="Q13" i="6" s="1"/>
  <c r="N13" i="6"/>
  <c r="O13" i="6" s="1"/>
  <c r="AE917" i="1"/>
  <c r="N917" i="1"/>
  <c r="Y914" i="1"/>
  <c r="W924" i="1"/>
  <c r="W925" i="1" s="1"/>
  <c r="Q925" i="1"/>
  <c r="X924" i="1"/>
  <c r="X925" i="1" s="1"/>
  <c r="N925" i="1"/>
  <c r="O923" i="1"/>
  <c r="Q918" i="1"/>
  <c r="P919" i="1"/>
  <c r="I918" i="1"/>
  <c r="I917" i="1" s="1"/>
  <c r="N918" i="1"/>
  <c r="O918" i="1" s="1"/>
  <c r="AD912" i="1"/>
  <c r="AA912" i="1"/>
  <c r="AB912" i="1" s="1"/>
  <c r="T912" i="1"/>
  <c r="M912" i="1"/>
  <c r="L912" i="1"/>
  <c r="K912" i="1"/>
  <c r="G912" i="1"/>
  <c r="W663" i="1" l="1"/>
  <c r="X72" i="3"/>
  <c r="W72" i="3"/>
  <c r="S72" i="3"/>
  <c r="R72" i="3"/>
  <c r="W111" i="1"/>
  <c r="Q10" i="7"/>
  <c r="Q11" i="7" s="1"/>
  <c r="O10" i="7"/>
  <c r="O11" i="7" s="1"/>
  <c r="X111" i="1"/>
  <c r="R111" i="1"/>
  <c r="S111" i="1"/>
  <c r="N15" i="8"/>
  <c r="Q14" i="8"/>
  <c r="Q15" i="8" s="1"/>
  <c r="N315" i="1"/>
  <c r="P315" i="1"/>
  <c r="S312" i="1"/>
  <c r="S315" i="1" s="1"/>
  <c r="R312" i="1"/>
  <c r="R315" i="1" s="1"/>
  <c r="Q315" i="1"/>
  <c r="X312" i="1"/>
  <c r="X315" i="1" s="1"/>
  <c r="W312" i="1"/>
  <c r="W315" i="1" s="1"/>
  <c r="R22" i="3"/>
  <c r="W22" i="3"/>
  <c r="X22" i="3"/>
  <c r="W127" i="3"/>
  <c r="R127" i="3"/>
  <c r="S127" i="3"/>
  <c r="W63" i="3"/>
  <c r="X122" i="3"/>
  <c r="W122" i="3"/>
  <c r="X127" i="3"/>
  <c r="S63" i="3"/>
  <c r="S122" i="3"/>
  <c r="R63" i="3"/>
  <c r="X63" i="3"/>
  <c r="O67" i="8"/>
  <c r="Q67" i="8"/>
  <c r="AE38" i="3"/>
  <c r="AA30" i="6"/>
  <c r="W37" i="3"/>
  <c r="R37" i="3"/>
  <c r="X37" i="3"/>
  <c r="S140" i="3"/>
  <c r="S37" i="3"/>
  <c r="W140" i="3"/>
  <c r="X140" i="3"/>
  <c r="O36" i="3"/>
  <c r="O38" i="3" s="1"/>
  <c r="N38" i="3"/>
  <c r="Q36" i="3"/>
  <c r="Q38" i="3" s="1"/>
  <c r="P38" i="3"/>
  <c r="X851" i="1"/>
  <c r="R851" i="1"/>
  <c r="W851" i="1"/>
  <c r="W314" i="1"/>
  <c r="R314" i="1"/>
  <c r="X314" i="1"/>
  <c r="S314" i="1"/>
  <c r="Q313" i="1"/>
  <c r="O28" i="6"/>
  <c r="O30" i="6" s="1"/>
  <c r="N30" i="6"/>
  <c r="Q28" i="6"/>
  <c r="Q30" i="6" s="1"/>
  <c r="P30" i="6"/>
  <c r="W135" i="3"/>
  <c r="X135" i="3"/>
  <c r="R135" i="3"/>
  <c r="W620" i="1"/>
  <c r="S620" i="1"/>
  <c r="R620" i="1"/>
  <c r="X620" i="1"/>
  <c r="Q38" i="6"/>
  <c r="Q39" i="6" s="1"/>
  <c r="O38" i="6"/>
  <c r="O39" i="6" s="1"/>
  <c r="X80" i="3"/>
  <c r="S80" i="3"/>
  <c r="W80" i="3"/>
  <c r="R80" i="3"/>
  <c r="W813" i="1"/>
  <c r="N31" i="8"/>
  <c r="Q30" i="8"/>
  <c r="Q31" i="8" s="1"/>
  <c r="R813" i="1"/>
  <c r="X813" i="1"/>
  <c r="W141" i="3"/>
  <c r="X141" i="3"/>
  <c r="R141" i="3"/>
  <c r="X776" i="1"/>
  <c r="X137" i="3"/>
  <c r="R137" i="3"/>
  <c r="W137" i="3"/>
  <c r="R776" i="1"/>
  <c r="S776" i="1"/>
  <c r="W776" i="1"/>
  <c r="O78" i="6"/>
  <c r="Q78" i="6"/>
  <c r="W664" i="1"/>
  <c r="X120" i="3"/>
  <c r="S664" i="1"/>
  <c r="X664" i="1"/>
  <c r="R120" i="3"/>
  <c r="S120" i="3"/>
  <c r="W120" i="3"/>
  <c r="R664" i="1"/>
  <c r="X782" i="1"/>
  <c r="R782" i="1"/>
  <c r="W782" i="1"/>
  <c r="S763" i="1"/>
  <c r="W763" i="1"/>
  <c r="W7" i="3"/>
  <c r="X763" i="1"/>
  <c r="W134" i="3"/>
  <c r="X134" i="3"/>
  <c r="R134" i="3"/>
  <c r="S7" i="3"/>
  <c r="X7" i="3"/>
  <c r="X24" i="1"/>
  <c r="R24" i="1"/>
  <c r="W24" i="1"/>
  <c r="S130" i="3"/>
  <c r="X130" i="3"/>
  <c r="W130" i="3"/>
  <c r="Q6" i="6"/>
  <c r="Q7" i="6" s="1"/>
  <c r="N7" i="6"/>
  <c r="O6" i="6"/>
  <c r="O7" i="6" s="1"/>
  <c r="O6" i="8"/>
  <c r="O7" i="8" s="1"/>
  <c r="N7" i="8"/>
  <c r="Q6" i="8"/>
  <c r="Q7" i="8" s="1"/>
  <c r="P7" i="8"/>
  <c r="W136" i="3"/>
  <c r="R136" i="3"/>
  <c r="X136" i="3"/>
  <c r="X89" i="3"/>
  <c r="S89" i="3"/>
  <c r="R89" i="3"/>
  <c r="W89" i="3"/>
  <c r="N46" i="6"/>
  <c r="AE60" i="3"/>
  <c r="W115" i="3"/>
  <c r="O313" i="1"/>
  <c r="S115" i="3"/>
  <c r="X115" i="3"/>
  <c r="R452" i="1"/>
  <c r="X452" i="1"/>
  <c r="O73" i="3"/>
  <c r="O26" i="7"/>
  <c r="O27" i="7" s="1"/>
  <c r="Q26" i="7"/>
  <c r="Q27" i="7" s="1"/>
  <c r="W581" i="1"/>
  <c r="Q73" i="3"/>
  <c r="P46" i="6"/>
  <c r="X581" i="1"/>
  <c r="R581" i="1"/>
  <c r="S581" i="1"/>
  <c r="W452" i="1"/>
  <c r="R23" i="3"/>
  <c r="W23" i="3"/>
  <c r="X23" i="3"/>
  <c r="W379" i="1"/>
  <c r="S385" i="1"/>
  <c r="W385" i="1"/>
  <c r="X385" i="1"/>
  <c r="X379" i="1"/>
  <c r="R379" i="1"/>
  <c r="S733" i="1"/>
  <c r="Q52" i="3"/>
  <c r="W52" i="3" s="1"/>
  <c r="W53" i="3" s="1"/>
  <c r="S96" i="3"/>
  <c r="X733" i="1"/>
  <c r="X104" i="3"/>
  <c r="N53" i="3"/>
  <c r="R104" i="3"/>
  <c r="S104" i="3"/>
  <c r="W104" i="3"/>
  <c r="W138" i="3"/>
  <c r="X82" i="3"/>
  <c r="S82" i="3"/>
  <c r="R82" i="3"/>
  <c r="W82" i="3"/>
  <c r="X138" i="3"/>
  <c r="R138" i="3"/>
  <c r="X96" i="3"/>
  <c r="S639" i="1"/>
  <c r="W639" i="1"/>
  <c r="X639" i="1"/>
  <c r="O37" i="8"/>
  <c r="O38" i="8" s="1"/>
  <c r="Q37" i="8"/>
  <c r="Q38" i="8" s="1"/>
  <c r="W733" i="1"/>
  <c r="W126" i="3"/>
  <c r="W96" i="3"/>
  <c r="Q59" i="3"/>
  <c r="Q60" i="3" s="1"/>
  <c r="P60" i="3"/>
  <c r="O59" i="3"/>
  <c r="O60" i="3" s="1"/>
  <c r="N60" i="3"/>
  <c r="X148" i="3"/>
  <c r="W148" i="3"/>
  <c r="S148" i="3"/>
  <c r="R148" i="3"/>
  <c r="S126" i="3"/>
  <c r="R126" i="3"/>
  <c r="X126" i="3"/>
  <c r="W77" i="3"/>
  <c r="S92" i="3"/>
  <c r="X92" i="3"/>
  <c r="W92" i="3"/>
  <c r="S77" i="3"/>
  <c r="R77" i="3"/>
  <c r="X77" i="3"/>
  <c r="W402" i="1"/>
  <c r="W155" i="3"/>
  <c r="O361" i="1"/>
  <c r="S402" i="1"/>
  <c r="X402" i="1"/>
  <c r="R402" i="1"/>
  <c r="R133" i="3"/>
  <c r="X133" i="3"/>
  <c r="W150" i="3"/>
  <c r="R150" i="3"/>
  <c r="W133" i="3"/>
  <c r="X150" i="3"/>
  <c r="X563" i="1"/>
  <c r="W98" i="3"/>
  <c r="S361" i="1"/>
  <c r="R361" i="1"/>
  <c r="R563" i="1"/>
  <c r="S98" i="3"/>
  <c r="X98" i="3"/>
  <c r="X155" i="3"/>
  <c r="R155" i="3"/>
  <c r="S563" i="1"/>
  <c r="W563" i="1"/>
  <c r="R98" i="3"/>
  <c r="X55" i="1"/>
  <c r="S55" i="1"/>
  <c r="W55" i="1"/>
  <c r="X695" i="1"/>
  <c r="W695" i="1"/>
  <c r="X149" i="3"/>
  <c r="W149" i="3"/>
  <c r="S149" i="3"/>
  <c r="R149" i="3"/>
  <c r="S695" i="1"/>
  <c r="W14" i="3"/>
  <c r="S14" i="3"/>
  <c r="R14" i="3"/>
  <c r="X14" i="3"/>
  <c r="N919" i="1"/>
  <c r="O917" i="1"/>
  <c r="H912" i="1"/>
  <c r="P912" i="1"/>
  <c r="Q912" i="1" s="1"/>
  <c r="X918" i="1"/>
  <c r="X919" i="1" s="1"/>
  <c r="W918" i="1"/>
  <c r="W919" i="1" s="1"/>
  <c r="Q919" i="1"/>
  <c r="AE912" i="1"/>
  <c r="AD911" i="1"/>
  <c r="AA911" i="1"/>
  <c r="T911" i="1"/>
  <c r="M911" i="1"/>
  <c r="L911" i="1"/>
  <c r="K911" i="1"/>
  <c r="G911" i="1"/>
  <c r="X36" i="3" l="1"/>
  <c r="X38" i="3" s="1"/>
  <c r="S36" i="3"/>
  <c r="S38" i="3" s="1"/>
  <c r="R36" i="3"/>
  <c r="R38" i="3" s="1"/>
  <c r="W36" i="3"/>
  <c r="W38" i="3" s="1"/>
  <c r="R313" i="1"/>
  <c r="S313" i="1"/>
  <c r="W313" i="1"/>
  <c r="X313" i="1"/>
  <c r="R73" i="3"/>
  <c r="X73" i="3"/>
  <c r="S73" i="3"/>
  <c r="W73" i="3"/>
  <c r="Q53" i="3"/>
  <c r="R52" i="3"/>
  <c r="R53" i="3" s="1"/>
  <c r="X52" i="3"/>
  <c r="X53" i="3" s="1"/>
  <c r="S52" i="3"/>
  <c r="S53" i="3" s="1"/>
  <c r="S59" i="3"/>
  <c r="S60" i="3" s="1"/>
  <c r="W59" i="3"/>
  <c r="W60" i="3" s="1"/>
  <c r="X59" i="3"/>
  <c r="X60" i="3" s="1"/>
  <c r="R59" i="3"/>
  <c r="R60" i="3" s="1"/>
  <c r="X361" i="1"/>
  <c r="W361" i="1"/>
  <c r="AE911" i="1"/>
  <c r="H911" i="1"/>
  <c r="P911" i="1"/>
  <c r="Q911" i="1" s="1"/>
  <c r="AB911" i="1"/>
  <c r="N912" i="1"/>
  <c r="O912" i="1" s="1"/>
  <c r="W912" i="1" s="1"/>
  <c r="I912" i="1"/>
  <c r="AD910" i="1"/>
  <c r="AA910" i="1"/>
  <c r="T910" i="1"/>
  <c r="M910" i="1"/>
  <c r="L910" i="1"/>
  <c r="K910" i="1"/>
  <c r="G910" i="1"/>
  <c r="AE910" i="1" l="1"/>
  <c r="H910" i="1"/>
  <c r="P910" i="1"/>
  <c r="Q910" i="1" s="1"/>
  <c r="AB910" i="1"/>
  <c r="X912" i="1"/>
  <c r="N911" i="1"/>
  <c r="O911" i="1" s="1"/>
  <c r="X911" i="1" s="1"/>
  <c r="I911" i="1"/>
  <c r="W911" i="1" l="1"/>
  <c r="N910" i="1"/>
  <c r="O910" i="1" s="1"/>
  <c r="W910" i="1" s="1"/>
  <c r="I910" i="1"/>
  <c r="AA909" i="1"/>
  <c r="T909" i="1"/>
  <c r="AB909" i="1" l="1"/>
  <c r="X910" i="1"/>
  <c r="K909" i="1"/>
  <c r="L909" i="1"/>
  <c r="G909" i="1"/>
  <c r="P909" i="1" l="1"/>
  <c r="Q909" i="1" s="1"/>
  <c r="H909" i="1"/>
  <c r="AD908" i="1"/>
  <c r="AA908" i="1"/>
  <c r="AB908" i="1" s="1"/>
  <c r="T908" i="1"/>
  <c r="M908" i="1"/>
  <c r="L908" i="1"/>
  <c r="K908" i="1"/>
  <c r="G908" i="1"/>
  <c r="M909" i="1"/>
  <c r="AD909" i="1"/>
  <c r="AE909" i="1" l="1"/>
  <c r="H908" i="1"/>
  <c r="P908" i="1"/>
  <c r="Q908" i="1" s="1"/>
  <c r="AE908" i="1"/>
  <c r="N909" i="1"/>
  <c r="O909" i="1" s="1"/>
  <c r="X909" i="1" s="1"/>
  <c r="I909" i="1"/>
  <c r="AD907" i="1"/>
  <c r="AA907" i="1"/>
  <c r="T907" i="1"/>
  <c r="M907" i="1"/>
  <c r="L907" i="1"/>
  <c r="K907" i="1"/>
  <c r="G907" i="1"/>
  <c r="AE907" i="1" l="1"/>
  <c r="W909" i="1"/>
  <c r="P907" i="1"/>
  <c r="Q907" i="1" s="1"/>
  <c r="H907" i="1"/>
  <c r="AB907" i="1"/>
  <c r="I908" i="1"/>
  <c r="N908" i="1"/>
  <c r="O908" i="1" s="1"/>
  <c r="X908" i="1" s="1"/>
  <c r="AD906" i="1"/>
  <c r="AA906" i="1"/>
  <c r="T906" i="1"/>
  <c r="M906" i="1"/>
  <c r="L906" i="1"/>
  <c r="K906" i="1"/>
  <c r="G906" i="1"/>
  <c r="AE906" i="1" l="1"/>
  <c r="AB906" i="1"/>
  <c r="P906" i="1"/>
  <c r="Q906" i="1" s="1"/>
  <c r="H906" i="1"/>
  <c r="W908" i="1"/>
  <c r="N907" i="1"/>
  <c r="O907" i="1" s="1"/>
  <c r="W907" i="1" s="1"/>
  <c r="I907" i="1"/>
  <c r="AD905" i="1"/>
  <c r="AA905" i="1"/>
  <c r="AB905" i="1" s="1"/>
  <c r="T905" i="1"/>
  <c r="M905" i="1"/>
  <c r="L905" i="1"/>
  <c r="K905" i="1"/>
  <c r="G905" i="1"/>
  <c r="X907" i="1" l="1"/>
  <c r="H905" i="1"/>
  <c r="P905" i="1"/>
  <c r="Q905" i="1" s="1"/>
  <c r="AE905" i="1"/>
  <c r="N906" i="1"/>
  <c r="O906" i="1" s="1"/>
  <c r="X906" i="1" s="1"/>
  <c r="I906" i="1"/>
  <c r="W906" i="1" l="1"/>
  <c r="N905" i="1"/>
  <c r="O905" i="1" s="1"/>
  <c r="W905" i="1" s="1"/>
  <c r="I905" i="1"/>
  <c r="AA903" i="1"/>
  <c r="AB903" i="1" s="1"/>
  <c r="T903" i="1"/>
  <c r="X905" i="1" l="1"/>
  <c r="K903" i="1"/>
  <c r="L903" i="1"/>
  <c r="G903" i="1"/>
  <c r="P903" i="1" l="1"/>
  <c r="Q903" i="1" s="1"/>
  <c r="H903" i="1"/>
  <c r="AD903" i="1"/>
  <c r="M903" i="1"/>
  <c r="AE903" i="1" l="1"/>
  <c r="N903" i="1"/>
  <c r="O903" i="1" s="1"/>
  <c r="X903" i="1" s="1"/>
  <c r="I903" i="1"/>
  <c r="AA902" i="1"/>
  <c r="T902" i="1"/>
  <c r="W903" i="1" l="1"/>
  <c r="AB902" i="1"/>
  <c r="K902" i="1"/>
  <c r="L902" i="1"/>
  <c r="G902" i="1"/>
  <c r="H902" i="1" l="1"/>
  <c r="AD901" i="1"/>
  <c r="AA901" i="1"/>
  <c r="T901" i="1"/>
  <c r="M901" i="1"/>
  <c r="L901" i="1"/>
  <c r="K901" i="1"/>
  <c r="M902" i="1"/>
  <c r="AD902" i="1"/>
  <c r="G901" i="1"/>
  <c r="AE902" i="1" l="1"/>
  <c r="P902" i="1"/>
  <c r="Q902" i="1" s="1"/>
  <c r="AE901" i="1"/>
  <c r="H901" i="1"/>
  <c r="P901" i="1"/>
  <c r="AB901" i="1"/>
  <c r="N902" i="1"/>
  <c r="O902" i="1" s="1"/>
  <c r="I902" i="1"/>
  <c r="X897" i="1"/>
  <c r="W897" i="1"/>
  <c r="S895" i="1"/>
  <c r="R895" i="1"/>
  <c r="P913" i="1" l="1"/>
  <c r="X902" i="1"/>
  <c r="W902" i="1"/>
  <c r="Q901" i="1"/>
  <c r="Q913" i="1" s="1"/>
  <c r="I901" i="1"/>
  <c r="N901" i="1"/>
  <c r="N913" i="1" s="1"/>
  <c r="AA894" i="1"/>
  <c r="T894" i="1"/>
  <c r="AB894" i="1" l="1"/>
  <c r="O901" i="1"/>
  <c r="X901" i="1" s="1"/>
  <c r="X913" i="1" s="1"/>
  <c r="K894" i="1"/>
  <c r="G894" i="1"/>
  <c r="L894" i="1"/>
  <c r="W901" i="1" l="1"/>
  <c r="W913" i="1" s="1"/>
  <c r="P894" i="1"/>
  <c r="Q894" i="1" s="1"/>
  <c r="H894" i="1"/>
  <c r="AD894" i="1"/>
  <c r="M894" i="1"/>
  <c r="AE894" i="1" l="1"/>
  <c r="N894" i="1"/>
  <c r="O894" i="1" s="1"/>
  <c r="X894" i="1" s="1"/>
  <c r="I894" i="1"/>
  <c r="AA893" i="1"/>
  <c r="T893" i="1"/>
  <c r="W894" i="1" l="1"/>
  <c r="AB893" i="1"/>
  <c r="K893" i="1"/>
  <c r="L893" i="1"/>
  <c r="G893" i="1"/>
  <c r="P893" i="1" l="1"/>
  <c r="Q893" i="1" s="1"/>
  <c r="H893" i="1"/>
  <c r="M893" i="1"/>
  <c r="AD893" i="1"/>
  <c r="AE893" i="1" l="1"/>
  <c r="N893" i="1"/>
  <c r="O893" i="1" s="1"/>
  <c r="W893" i="1" s="1"/>
  <c r="I893" i="1"/>
  <c r="AA892" i="1"/>
  <c r="AB892" i="1" s="1"/>
  <c r="T892" i="1"/>
  <c r="X893" i="1" l="1"/>
  <c r="K892" i="1"/>
  <c r="G892" i="1"/>
  <c r="L892" i="1"/>
  <c r="P892" i="1" l="1"/>
  <c r="Q892" i="1" s="1"/>
  <c r="H892" i="1"/>
  <c r="M892" i="1"/>
  <c r="AD892" i="1"/>
  <c r="AE892" i="1" l="1"/>
  <c r="N892" i="1"/>
  <c r="O892" i="1" s="1"/>
  <c r="X892" i="1" s="1"/>
  <c r="I892" i="1"/>
  <c r="AA891" i="1"/>
  <c r="AB891" i="1" s="1"/>
  <c r="T891" i="1"/>
  <c r="W892" i="1" l="1"/>
  <c r="K891" i="1"/>
  <c r="L891" i="1"/>
  <c r="G891" i="1"/>
  <c r="P891" i="1" l="1"/>
  <c r="Q891" i="1" s="1"/>
  <c r="H891" i="1"/>
  <c r="AD891" i="1"/>
  <c r="M891" i="1"/>
  <c r="AE891" i="1" l="1"/>
  <c r="N891" i="1"/>
  <c r="O891" i="1" s="1"/>
  <c r="X891" i="1" s="1"/>
  <c r="I891" i="1"/>
  <c r="AA890" i="1"/>
  <c r="T890" i="1"/>
  <c r="L890" i="1"/>
  <c r="W891" i="1" l="1"/>
  <c r="AB890" i="1"/>
  <c r="G890" i="1"/>
  <c r="M890" i="1"/>
  <c r="AD890" i="1"/>
  <c r="AE890" i="1" l="1"/>
  <c r="P890" i="1"/>
  <c r="Q890" i="1" s="1"/>
  <c r="H890" i="1"/>
  <c r="N890" i="1" l="1"/>
  <c r="O890" i="1" s="1"/>
  <c r="X890" i="1" s="1"/>
  <c r="I890" i="1"/>
  <c r="AA889" i="1"/>
  <c r="T889" i="1"/>
  <c r="W890" i="1" l="1"/>
  <c r="AB889" i="1"/>
  <c r="K889" i="1"/>
  <c r="G889" i="1"/>
  <c r="L889" i="1"/>
  <c r="H889" i="1" l="1"/>
  <c r="AD889" i="1"/>
  <c r="M889" i="1"/>
  <c r="AE889" i="1" l="1"/>
  <c r="P889" i="1"/>
  <c r="Q889" i="1" s="1"/>
  <c r="N889" i="1"/>
  <c r="O889" i="1" s="1"/>
  <c r="I889" i="1"/>
  <c r="AA888" i="1"/>
  <c r="T888" i="1"/>
  <c r="X889" i="1" l="1"/>
  <c r="W889" i="1"/>
  <c r="AB888" i="1"/>
  <c r="K888" i="1"/>
  <c r="L888" i="1"/>
  <c r="G888" i="1"/>
  <c r="H888" i="1" l="1"/>
  <c r="AD888" i="1"/>
  <c r="M888" i="1"/>
  <c r="P888" i="1" l="1"/>
  <c r="P895" i="1" s="1"/>
  <c r="AE888" i="1"/>
  <c r="AE895" i="1" s="1"/>
  <c r="N888" i="1"/>
  <c r="I888" i="1"/>
  <c r="AA885" i="1"/>
  <c r="T885" i="1"/>
  <c r="Q888" i="1" l="1"/>
  <c r="Q895" i="1" s="1"/>
  <c r="AB885" i="1"/>
  <c r="N895" i="1"/>
  <c r="O888" i="1"/>
  <c r="O895" i="1" s="1"/>
  <c r="K885" i="1"/>
  <c r="L885" i="1"/>
  <c r="G885" i="1"/>
  <c r="P885" i="1" l="1"/>
  <c r="Q885" i="1" s="1"/>
  <c r="H885" i="1"/>
  <c r="W888" i="1"/>
  <c r="W895" i="1" s="1"/>
  <c r="X888" i="1"/>
  <c r="X895" i="1" s="1"/>
  <c r="AD885" i="1"/>
  <c r="M885" i="1"/>
  <c r="AE885" i="1" l="1"/>
  <c r="N885" i="1"/>
  <c r="O885" i="1" s="1"/>
  <c r="X885" i="1" s="1"/>
  <c r="I885" i="1"/>
  <c r="AA884" i="1"/>
  <c r="AB884" i="1" s="1"/>
  <c r="T884" i="1"/>
  <c r="W885" i="1" l="1"/>
  <c r="K884" i="1"/>
  <c r="G884" i="1"/>
  <c r="L884" i="1"/>
  <c r="P884" i="1" l="1"/>
  <c r="Q884" i="1" s="1"/>
  <c r="H884" i="1"/>
  <c r="AD884" i="1"/>
  <c r="M884" i="1"/>
  <c r="AE884" i="1" l="1"/>
  <c r="N884" i="1"/>
  <c r="O884" i="1" s="1"/>
  <c r="X884" i="1" s="1"/>
  <c r="I884" i="1"/>
  <c r="AA883" i="1"/>
  <c r="T883" i="1"/>
  <c r="W884" i="1" l="1"/>
  <c r="AB883" i="1"/>
  <c r="K883" i="1"/>
  <c r="L883" i="1"/>
  <c r="G883" i="1"/>
  <c r="P883" i="1" l="1"/>
  <c r="Q883" i="1" s="1"/>
  <c r="H883" i="1"/>
  <c r="M883" i="1"/>
  <c r="AD883" i="1"/>
  <c r="AE883" i="1" l="1"/>
  <c r="N883" i="1"/>
  <c r="O883" i="1" s="1"/>
  <c r="X883" i="1" s="1"/>
  <c r="I883" i="1"/>
  <c r="AA882" i="1"/>
  <c r="T882" i="1"/>
  <c r="W883" i="1" l="1"/>
  <c r="AB882" i="1"/>
  <c r="K882" i="1"/>
  <c r="G882" i="1"/>
  <c r="L882" i="1"/>
  <c r="P882" i="1" l="1"/>
  <c r="Q882" i="1" s="1"/>
  <c r="H882" i="1"/>
  <c r="M882" i="1"/>
  <c r="AD882" i="1"/>
  <c r="AE882" i="1" l="1"/>
  <c r="N882" i="1"/>
  <c r="O882" i="1" s="1"/>
  <c r="X882" i="1" s="1"/>
  <c r="I882" i="1"/>
  <c r="AA881" i="1"/>
  <c r="T881" i="1"/>
  <c r="W882" i="1" l="1"/>
  <c r="AB881" i="1"/>
  <c r="K881" i="1"/>
  <c r="G881" i="1"/>
  <c r="L881" i="1"/>
  <c r="P881" i="1" l="1"/>
  <c r="Q881" i="1" s="1"/>
  <c r="H881" i="1"/>
  <c r="M881" i="1"/>
  <c r="AD881" i="1"/>
  <c r="AE881" i="1" l="1"/>
  <c r="N881" i="1"/>
  <c r="O881" i="1" s="1"/>
  <c r="X881" i="1" s="1"/>
  <c r="I881" i="1"/>
  <c r="AA880" i="1"/>
  <c r="AB880" i="1" s="1"/>
  <c r="T880" i="1"/>
  <c r="W881" i="1" l="1"/>
  <c r="K880" i="1"/>
  <c r="G880" i="1"/>
  <c r="L880" i="1"/>
  <c r="H880" i="1" l="1"/>
  <c r="M880" i="1"/>
  <c r="AD880" i="1"/>
  <c r="AE880" i="1" l="1"/>
  <c r="P880" i="1"/>
  <c r="Q880" i="1" s="1"/>
  <c r="N880" i="1"/>
  <c r="O880" i="1" s="1"/>
  <c r="I880" i="1"/>
  <c r="AA879" i="1"/>
  <c r="T879" i="1"/>
  <c r="W880" i="1" l="1"/>
  <c r="X880" i="1"/>
  <c r="AB879" i="1"/>
  <c r="K879" i="1"/>
  <c r="L879" i="1"/>
  <c r="G879" i="1"/>
  <c r="P879" i="1" l="1"/>
  <c r="Q879" i="1" s="1"/>
  <c r="H879" i="1"/>
  <c r="M879" i="1"/>
  <c r="AD879" i="1"/>
  <c r="AE879" i="1" l="1"/>
  <c r="N879" i="1"/>
  <c r="O879" i="1" s="1"/>
  <c r="X879" i="1" s="1"/>
  <c r="I879" i="1"/>
  <c r="AA878" i="1"/>
  <c r="AB878" i="1" s="1"/>
  <c r="T878" i="1"/>
  <c r="W879" i="1" l="1"/>
  <c r="K878" i="1"/>
  <c r="G878" i="1"/>
  <c r="L878" i="1"/>
  <c r="P878" i="1" l="1"/>
  <c r="Q878" i="1" s="1"/>
  <c r="H878" i="1"/>
  <c r="AD878" i="1"/>
  <c r="M878" i="1"/>
  <c r="AE878" i="1" l="1"/>
  <c r="N878" i="1"/>
  <c r="O878" i="1" s="1"/>
  <c r="W878" i="1" s="1"/>
  <c r="I878" i="1"/>
  <c r="AA877" i="1"/>
  <c r="T877" i="1"/>
  <c r="X878" i="1" l="1"/>
  <c r="AB877" i="1"/>
  <c r="K877" i="1"/>
  <c r="L877" i="1"/>
  <c r="G877" i="1"/>
  <c r="P877" i="1" l="1"/>
  <c r="Q877" i="1" s="1"/>
  <c r="H877" i="1"/>
  <c r="AD877" i="1"/>
  <c r="M877" i="1"/>
  <c r="AE877" i="1" l="1"/>
  <c r="N877" i="1"/>
  <c r="O877" i="1" s="1"/>
  <c r="X877" i="1" s="1"/>
  <c r="I877" i="1"/>
  <c r="AA876" i="1"/>
  <c r="T876" i="1"/>
  <c r="AB876" i="1" l="1"/>
  <c r="W877" i="1"/>
  <c r="K876" i="1"/>
  <c r="G876" i="1"/>
  <c r="L876" i="1"/>
  <c r="H876" i="1" l="1"/>
  <c r="AD876" i="1"/>
  <c r="M876" i="1"/>
  <c r="P876" i="1" l="1"/>
  <c r="Q876" i="1" s="1"/>
  <c r="AE876" i="1"/>
  <c r="N876" i="1"/>
  <c r="O876" i="1" s="1"/>
  <c r="I876" i="1"/>
  <c r="AA874" i="1"/>
  <c r="T874" i="1"/>
  <c r="W876" i="1" l="1"/>
  <c r="X876" i="1"/>
  <c r="AB874" i="1"/>
  <c r="K874" i="1"/>
  <c r="G874" i="1"/>
  <c r="L874" i="1"/>
  <c r="P874" i="1" l="1"/>
  <c r="Q874" i="1" s="1"/>
  <c r="H874" i="1"/>
  <c r="AD874" i="1"/>
  <c r="M874" i="1"/>
  <c r="AE874" i="1" l="1"/>
  <c r="N874" i="1"/>
  <c r="O874" i="1" s="1"/>
  <c r="X874" i="1" s="1"/>
  <c r="I874" i="1"/>
  <c r="AA873" i="1"/>
  <c r="T873" i="1"/>
  <c r="W874" i="1" l="1"/>
  <c r="AB873" i="1"/>
  <c r="K873" i="1"/>
  <c r="G873" i="1"/>
  <c r="L873" i="1"/>
  <c r="P873" i="1" l="1"/>
  <c r="P886" i="1" s="1"/>
  <c r="H873" i="1"/>
  <c r="M873" i="1"/>
  <c r="AD873" i="1"/>
  <c r="AE873" i="1" l="1"/>
  <c r="AE886" i="1" s="1"/>
  <c r="N873" i="1"/>
  <c r="N886" i="1" s="1"/>
  <c r="I873" i="1"/>
  <c r="Q873" i="1"/>
  <c r="Q886" i="1" s="1"/>
  <c r="O873" i="1" l="1"/>
  <c r="O886" i="1" s="1"/>
  <c r="X873" i="1" l="1"/>
  <c r="X886" i="1" s="1"/>
  <c r="W873" i="1"/>
  <c r="W886" i="1" s="1"/>
  <c r="G868" i="1"/>
  <c r="F868" i="1"/>
  <c r="D868" i="1"/>
  <c r="T868" i="1" l="1"/>
  <c r="K868" i="1"/>
  <c r="AA868" i="1"/>
  <c r="H868" i="1"/>
  <c r="I868" i="1" s="1"/>
  <c r="L868" i="1"/>
  <c r="AB868" i="1" l="1"/>
  <c r="M868" i="1"/>
  <c r="AD868" i="1"/>
  <c r="P868" i="1" l="1"/>
  <c r="Q868" i="1" s="1"/>
  <c r="S868" i="1" s="1"/>
  <c r="N868" i="1"/>
  <c r="O868" i="1" s="1"/>
  <c r="AE868" i="1"/>
  <c r="F867" i="1"/>
  <c r="D867" i="1"/>
  <c r="G867" i="1"/>
  <c r="R868" i="1" l="1"/>
  <c r="X868" i="1"/>
  <c r="W868" i="1"/>
  <c r="T867" i="1"/>
  <c r="K867" i="1"/>
  <c r="AA867" i="1"/>
  <c r="H867" i="1"/>
  <c r="L867" i="1"/>
  <c r="I867" i="1" l="1"/>
  <c r="AB867" i="1"/>
  <c r="M867" i="1"/>
  <c r="AD867" i="1"/>
  <c r="N867" i="1" l="1"/>
  <c r="O867" i="1" s="1"/>
  <c r="P867" i="1"/>
  <c r="Q867" i="1" s="1"/>
  <c r="AE867" i="1"/>
  <c r="D866" i="1"/>
  <c r="F866" i="1"/>
  <c r="G866" i="1"/>
  <c r="W867" i="1" l="1"/>
  <c r="R867" i="1"/>
  <c r="X867" i="1"/>
  <c r="S867" i="1"/>
  <c r="T866" i="1"/>
  <c r="K866" i="1"/>
  <c r="AA866" i="1"/>
  <c r="H866" i="1"/>
  <c r="L866" i="1"/>
  <c r="I866" i="1" l="1"/>
  <c r="AB866" i="1"/>
  <c r="M866" i="1"/>
  <c r="AD866" i="1"/>
  <c r="N866" i="1" l="1"/>
  <c r="O866" i="1" s="1"/>
  <c r="P866" i="1"/>
  <c r="Q866" i="1" s="1"/>
  <c r="AE866" i="1"/>
  <c r="G865" i="1"/>
  <c r="D865" i="1"/>
  <c r="F865" i="1"/>
  <c r="W866" i="1" l="1"/>
  <c r="S866" i="1"/>
  <c r="R866" i="1"/>
  <c r="X866" i="1"/>
  <c r="T865" i="1"/>
  <c r="K865" i="1"/>
  <c r="AA865" i="1"/>
  <c r="H865" i="1"/>
  <c r="I865" i="1" s="1"/>
  <c r="L865" i="1"/>
  <c r="AB865" i="1" l="1"/>
  <c r="AD865" i="1"/>
  <c r="M865" i="1"/>
  <c r="AE865" i="1" l="1"/>
  <c r="P865" i="1"/>
  <c r="Q865" i="1" s="1"/>
  <c r="R865" i="1" s="1"/>
  <c r="N865" i="1"/>
  <c r="O865" i="1" s="1"/>
  <c r="S865" i="1" l="1"/>
  <c r="W865" i="1"/>
  <c r="X865" i="1"/>
  <c r="G850" i="1"/>
  <c r="F850" i="1"/>
  <c r="D850" i="1"/>
  <c r="E850" i="1"/>
  <c r="T850" i="1" l="1"/>
  <c r="K850" i="1"/>
  <c r="AA850" i="1"/>
  <c r="P850" i="1"/>
  <c r="Q850" i="1" s="1"/>
  <c r="H850" i="1"/>
  <c r="L850" i="1"/>
  <c r="S850" i="1" l="1"/>
  <c r="R850" i="1"/>
  <c r="I850" i="1"/>
  <c r="AB850" i="1"/>
  <c r="M850" i="1"/>
  <c r="AD850" i="1"/>
  <c r="AE850" i="1" l="1"/>
  <c r="N850" i="1"/>
  <c r="O850" i="1" s="1"/>
  <c r="X850" i="1" s="1"/>
  <c r="F849" i="1"/>
  <c r="D849" i="1"/>
  <c r="G849" i="1"/>
  <c r="E849" i="1"/>
  <c r="W850" i="1" l="1"/>
  <c r="T849" i="1"/>
  <c r="K849" i="1"/>
  <c r="AA849" i="1"/>
  <c r="P849" i="1"/>
  <c r="Q849" i="1" s="1"/>
  <c r="H849" i="1"/>
  <c r="L849" i="1"/>
  <c r="R849" i="1" l="1"/>
  <c r="S849" i="1"/>
  <c r="AB849" i="1"/>
  <c r="I849" i="1"/>
  <c r="M849" i="1"/>
  <c r="AD849" i="1"/>
  <c r="AE849" i="1" l="1"/>
  <c r="N849" i="1"/>
  <c r="O849" i="1" s="1"/>
  <c r="X849" i="1" s="1"/>
  <c r="G848" i="1"/>
  <c r="D848" i="1"/>
  <c r="F848" i="1"/>
  <c r="E848" i="1"/>
  <c r="W849" i="1" l="1"/>
  <c r="T848" i="1"/>
  <c r="K848" i="1"/>
  <c r="AA848" i="1"/>
  <c r="P848" i="1"/>
  <c r="Q848" i="1" s="1"/>
  <c r="H848" i="1"/>
  <c r="L848" i="1"/>
  <c r="AB848" i="1" l="1"/>
  <c r="S848" i="1"/>
  <c r="R848" i="1"/>
  <c r="I848" i="1"/>
  <c r="AD848" i="1"/>
  <c r="G847" i="1"/>
  <c r="E847" i="1"/>
  <c r="F847" i="1"/>
  <c r="D847" i="1"/>
  <c r="M848" i="1"/>
  <c r="AE848" i="1" l="1"/>
  <c r="N848" i="1"/>
  <c r="O848" i="1" s="1"/>
  <c r="T847" i="1"/>
  <c r="K847" i="1"/>
  <c r="AA847" i="1"/>
  <c r="P847" i="1"/>
  <c r="Q847" i="1" s="1"/>
  <c r="H847" i="1"/>
  <c r="L847" i="1"/>
  <c r="X848" i="1" l="1"/>
  <c r="W848" i="1"/>
  <c r="AB847" i="1"/>
  <c r="S847" i="1"/>
  <c r="R847" i="1"/>
  <c r="I847" i="1"/>
  <c r="G846" i="1"/>
  <c r="AD847" i="1"/>
  <c r="E846" i="1"/>
  <c r="F846" i="1"/>
  <c r="M847" i="1"/>
  <c r="D846" i="1"/>
  <c r="N847" i="1" l="1"/>
  <c r="O847" i="1" s="1"/>
  <c r="X847" i="1" s="1"/>
  <c r="AE847" i="1"/>
  <c r="T846" i="1"/>
  <c r="K846" i="1"/>
  <c r="AA846" i="1"/>
  <c r="P846" i="1"/>
  <c r="Q846" i="1" s="1"/>
  <c r="H846" i="1"/>
  <c r="L846" i="1"/>
  <c r="W847" i="1" l="1"/>
  <c r="AB846" i="1"/>
  <c r="S846" i="1"/>
  <c r="R846" i="1"/>
  <c r="I846" i="1"/>
  <c r="E845" i="1"/>
  <c r="D845" i="1"/>
  <c r="AD846" i="1"/>
  <c r="F845" i="1"/>
  <c r="G845" i="1"/>
  <c r="M846" i="1"/>
  <c r="N846" i="1" l="1"/>
  <c r="O846" i="1" s="1"/>
  <c r="AE846" i="1"/>
  <c r="T845" i="1"/>
  <c r="K845" i="1"/>
  <c r="AA845" i="1"/>
  <c r="P845" i="1"/>
  <c r="Q845" i="1" s="1"/>
  <c r="H845" i="1"/>
  <c r="L845" i="1"/>
  <c r="X846" i="1" l="1"/>
  <c r="W846" i="1"/>
  <c r="AB845" i="1"/>
  <c r="S845" i="1"/>
  <c r="R845" i="1"/>
  <c r="I845" i="1"/>
  <c r="AD845" i="1"/>
  <c r="M845" i="1"/>
  <c r="AE845" i="1" l="1"/>
  <c r="N845" i="1"/>
  <c r="O845" i="1" s="1"/>
  <c r="X845" i="1" s="1"/>
  <c r="G844" i="1"/>
  <c r="D844" i="1"/>
  <c r="E844" i="1"/>
  <c r="F844" i="1"/>
  <c r="W845" i="1" l="1"/>
  <c r="T844" i="1"/>
  <c r="K844" i="1"/>
  <c r="AA844" i="1"/>
  <c r="P844" i="1"/>
  <c r="Q844" i="1" s="1"/>
  <c r="H844" i="1"/>
  <c r="L844" i="1"/>
  <c r="AB844" i="1" l="1"/>
  <c r="S844" i="1"/>
  <c r="R844" i="1"/>
  <c r="I844" i="1"/>
  <c r="F843" i="1"/>
  <c r="D843" i="1"/>
  <c r="M844" i="1"/>
  <c r="G843" i="1"/>
  <c r="E843" i="1"/>
  <c r="AD844" i="1"/>
  <c r="N844" i="1" l="1"/>
  <c r="O844" i="1" s="1"/>
  <c r="AE844" i="1"/>
  <c r="T843" i="1"/>
  <c r="K843" i="1"/>
  <c r="AA843" i="1"/>
  <c r="P843" i="1"/>
  <c r="Q843" i="1" s="1"/>
  <c r="H843" i="1"/>
  <c r="L843" i="1"/>
  <c r="X844" i="1" l="1"/>
  <c r="W844" i="1"/>
  <c r="I843" i="1"/>
  <c r="S843" i="1"/>
  <c r="R843" i="1"/>
  <c r="AB843" i="1"/>
  <c r="E842" i="1"/>
  <c r="M843" i="1"/>
  <c r="AD843" i="1"/>
  <c r="G842" i="1"/>
  <c r="F842" i="1"/>
  <c r="D842" i="1"/>
  <c r="AE843" i="1" l="1"/>
  <c r="N843" i="1"/>
  <c r="O843" i="1" s="1"/>
  <c r="T842" i="1"/>
  <c r="K842" i="1"/>
  <c r="AA842" i="1"/>
  <c r="P842" i="1"/>
  <c r="Q842" i="1" s="1"/>
  <c r="H842" i="1"/>
  <c r="L842" i="1"/>
  <c r="X843" i="1" l="1"/>
  <c r="W843" i="1"/>
  <c r="AB842" i="1"/>
  <c r="S842" i="1"/>
  <c r="R842" i="1"/>
  <c r="I842" i="1"/>
  <c r="G841" i="1"/>
  <c r="D841" i="1"/>
  <c r="F841" i="1"/>
  <c r="M842" i="1"/>
  <c r="AD842" i="1"/>
  <c r="E841" i="1"/>
  <c r="N842" i="1" l="1"/>
  <c r="O842" i="1" s="1"/>
  <c r="W842" i="1" s="1"/>
  <c r="AE842" i="1"/>
  <c r="T841" i="1"/>
  <c r="K841" i="1"/>
  <c r="AA841" i="1"/>
  <c r="P841" i="1"/>
  <c r="Q841" i="1" s="1"/>
  <c r="H841" i="1"/>
  <c r="L841" i="1"/>
  <c r="X842" i="1" l="1"/>
  <c r="AB841" i="1"/>
  <c r="S841" i="1"/>
  <c r="R841" i="1"/>
  <c r="I841" i="1"/>
  <c r="M841" i="1"/>
  <c r="F840" i="1"/>
  <c r="D840" i="1"/>
  <c r="E840" i="1"/>
  <c r="G840" i="1"/>
  <c r="AD841" i="1"/>
  <c r="N841" i="1" l="1"/>
  <c r="O841" i="1" s="1"/>
  <c r="X841" i="1" s="1"/>
  <c r="AE841" i="1"/>
  <c r="T840" i="1"/>
  <c r="K840" i="1"/>
  <c r="AA840" i="1"/>
  <c r="P840" i="1"/>
  <c r="Q840" i="1" s="1"/>
  <c r="H840" i="1"/>
  <c r="L840" i="1"/>
  <c r="W841" i="1" l="1"/>
  <c r="AB840" i="1"/>
  <c r="S840" i="1"/>
  <c r="R840" i="1"/>
  <c r="I840" i="1"/>
  <c r="AD840" i="1"/>
  <c r="F839" i="1"/>
  <c r="D839" i="1"/>
  <c r="E839" i="1"/>
  <c r="G839" i="1"/>
  <c r="M840" i="1"/>
  <c r="AE840" i="1" l="1"/>
  <c r="N840" i="1"/>
  <c r="O840" i="1" s="1"/>
  <c r="X840" i="1" s="1"/>
  <c r="T839" i="1"/>
  <c r="K839" i="1"/>
  <c r="AA839" i="1"/>
  <c r="P839" i="1"/>
  <c r="Q839" i="1" s="1"/>
  <c r="H839" i="1"/>
  <c r="L839" i="1"/>
  <c r="W840" i="1" l="1"/>
  <c r="AB839" i="1"/>
  <c r="S839" i="1"/>
  <c r="R839" i="1"/>
  <c r="I839" i="1"/>
  <c r="AD839" i="1"/>
  <c r="D838" i="1"/>
  <c r="M839" i="1"/>
  <c r="G838" i="1"/>
  <c r="E838" i="1"/>
  <c r="F838" i="1"/>
  <c r="AE839" i="1" l="1"/>
  <c r="N839" i="1"/>
  <c r="O839" i="1" s="1"/>
  <c r="T838" i="1"/>
  <c r="K838" i="1"/>
  <c r="AA838" i="1"/>
  <c r="P838" i="1"/>
  <c r="Q838" i="1" s="1"/>
  <c r="H838" i="1"/>
  <c r="L838" i="1"/>
  <c r="X839" i="1" l="1"/>
  <c r="W839" i="1"/>
  <c r="I838" i="1"/>
  <c r="S838" i="1"/>
  <c r="R838" i="1"/>
  <c r="AB838" i="1"/>
  <c r="M838" i="1"/>
  <c r="D837" i="1"/>
  <c r="E837" i="1"/>
  <c r="G837" i="1"/>
  <c r="F837" i="1"/>
  <c r="AD838" i="1"/>
  <c r="AE838" i="1" l="1"/>
  <c r="N838" i="1"/>
  <c r="O838" i="1" s="1"/>
  <c r="T837" i="1"/>
  <c r="K837" i="1"/>
  <c r="AA837" i="1"/>
  <c r="P837" i="1"/>
  <c r="Q837" i="1" s="1"/>
  <c r="H837" i="1"/>
  <c r="L837" i="1"/>
  <c r="X838" i="1" l="1"/>
  <c r="W838" i="1"/>
  <c r="AB837" i="1"/>
  <c r="S837" i="1"/>
  <c r="R837" i="1"/>
  <c r="I837" i="1"/>
  <c r="AD837" i="1"/>
  <c r="E836" i="1"/>
  <c r="M837" i="1"/>
  <c r="G836" i="1"/>
  <c r="F836" i="1"/>
  <c r="D836" i="1"/>
  <c r="N837" i="1" l="1"/>
  <c r="O837" i="1" s="1"/>
  <c r="AE837" i="1"/>
  <c r="T836" i="1"/>
  <c r="K836" i="1"/>
  <c r="AA836" i="1"/>
  <c r="P836" i="1"/>
  <c r="P871" i="1" s="1"/>
  <c r="H836" i="1"/>
  <c r="L836" i="1"/>
  <c r="X837" i="1" l="1"/>
  <c r="W837" i="1"/>
  <c r="AB836" i="1"/>
  <c r="I836" i="1"/>
  <c r="Q836" i="1"/>
  <c r="Q871" i="1" s="1"/>
  <c r="M836" i="1"/>
  <c r="AD836" i="1"/>
  <c r="AE836" i="1" l="1"/>
  <c r="AE871" i="1" s="1"/>
  <c r="N836" i="1"/>
  <c r="N871" i="1" s="1"/>
  <c r="S836" i="1"/>
  <c r="S871" i="1" s="1"/>
  <c r="R836" i="1"/>
  <c r="R871" i="1" s="1"/>
  <c r="O836" i="1" l="1"/>
  <c r="O871" i="1" s="1"/>
  <c r="D831" i="1"/>
  <c r="G831" i="1"/>
  <c r="F831" i="1"/>
  <c r="W836" i="1" l="1"/>
  <c r="W871" i="1" s="1"/>
  <c r="X836" i="1"/>
  <c r="X871" i="1" s="1"/>
  <c r="T831" i="1"/>
  <c r="K831" i="1"/>
  <c r="AA831" i="1"/>
  <c r="H831" i="1"/>
  <c r="L831" i="1"/>
  <c r="AB831" i="1" l="1"/>
  <c r="I831" i="1"/>
  <c r="M831" i="1"/>
  <c r="AD831" i="1"/>
  <c r="N831" i="1" l="1"/>
  <c r="O831" i="1" s="1"/>
  <c r="P831" i="1"/>
  <c r="Q831" i="1" s="1"/>
  <c r="AE831" i="1"/>
  <c r="G830" i="1"/>
  <c r="F830" i="1"/>
  <c r="D830" i="1"/>
  <c r="X831" i="1" l="1"/>
  <c r="R831" i="1"/>
  <c r="W831" i="1"/>
  <c r="S831" i="1"/>
  <c r="T830" i="1"/>
  <c r="K830" i="1"/>
  <c r="AA830" i="1"/>
  <c r="P830" i="1"/>
  <c r="Q830" i="1" s="1"/>
  <c r="H830" i="1"/>
  <c r="L830" i="1"/>
  <c r="S830" i="1" l="1"/>
  <c r="R830" i="1"/>
  <c r="I830" i="1"/>
  <c r="AB830" i="1"/>
  <c r="G829" i="1"/>
  <c r="AD830" i="1"/>
  <c r="F829" i="1"/>
  <c r="D829" i="1"/>
  <c r="M830" i="1"/>
  <c r="AE830" i="1" l="1"/>
  <c r="N830" i="1"/>
  <c r="O830" i="1" s="1"/>
  <c r="W830" i="1" s="1"/>
  <c r="T829" i="1"/>
  <c r="K829" i="1"/>
  <c r="AA829" i="1"/>
  <c r="P829" i="1"/>
  <c r="Q829" i="1" s="1"/>
  <c r="H829" i="1"/>
  <c r="L829" i="1"/>
  <c r="X830" i="1" l="1"/>
  <c r="AB829" i="1"/>
  <c r="S829" i="1"/>
  <c r="R829" i="1"/>
  <c r="I829" i="1"/>
  <c r="AD829" i="1"/>
  <c r="M829" i="1"/>
  <c r="G828" i="1"/>
  <c r="F828" i="1"/>
  <c r="D828" i="1"/>
  <c r="AE829" i="1" l="1"/>
  <c r="N829" i="1"/>
  <c r="O829" i="1" s="1"/>
  <c r="T828" i="1"/>
  <c r="K828" i="1"/>
  <c r="AA828" i="1"/>
  <c r="H828" i="1"/>
  <c r="L828" i="1"/>
  <c r="X829" i="1" l="1"/>
  <c r="W829" i="1"/>
  <c r="I828" i="1"/>
  <c r="AB828" i="1"/>
  <c r="AD828" i="1"/>
  <c r="M828" i="1"/>
  <c r="P828" i="1" l="1"/>
  <c r="Q828" i="1" s="1"/>
  <c r="S828" i="1" s="1"/>
  <c r="N828" i="1"/>
  <c r="O828" i="1" s="1"/>
  <c r="AE828" i="1"/>
  <c r="G827" i="1"/>
  <c r="F827" i="1"/>
  <c r="D827" i="1"/>
  <c r="R828" i="1" l="1"/>
  <c r="X828" i="1"/>
  <c r="W828" i="1"/>
  <c r="T827" i="1"/>
  <c r="K827" i="1"/>
  <c r="AA827" i="1"/>
  <c r="P827" i="1"/>
  <c r="Q827" i="1" s="1"/>
  <c r="H827" i="1"/>
  <c r="L827" i="1"/>
  <c r="AB827" i="1" l="1"/>
  <c r="R827" i="1"/>
  <c r="S827" i="1"/>
  <c r="I827" i="1"/>
  <c r="G826" i="1"/>
  <c r="AD827" i="1"/>
  <c r="D826" i="1"/>
  <c r="F826" i="1"/>
  <c r="M827" i="1"/>
  <c r="N827" i="1" l="1"/>
  <c r="O827" i="1" s="1"/>
  <c r="AE827" i="1"/>
  <c r="T826" i="1"/>
  <c r="K826" i="1"/>
  <c r="AA826" i="1"/>
  <c r="P826" i="1"/>
  <c r="Q826" i="1" s="1"/>
  <c r="H826" i="1"/>
  <c r="L826" i="1"/>
  <c r="X827" i="1" l="1"/>
  <c r="W827" i="1"/>
  <c r="AB826" i="1"/>
  <c r="S826" i="1"/>
  <c r="R826" i="1"/>
  <c r="I826" i="1"/>
  <c r="G825" i="1"/>
  <c r="M826" i="1"/>
  <c r="AD826" i="1"/>
  <c r="F825" i="1"/>
  <c r="D825" i="1"/>
  <c r="N826" i="1" l="1"/>
  <c r="O826" i="1" s="1"/>
  <c r="AE826" i="1"/>
  <c r="T825" i="1"/>
  <c r="K825" i="1"/>
  <c r="AA825" i="1"/>
  <c r="P825" i="1"/>
  <c r="Q825" i="1" s="1"/>
  <c r="H825" i="1"/>
  <c r="L825" i="1"/>
  <c r="W826" i="1" l="1"/>
  <c r="X826" i="1"/>
  <c r="AB825" i="1"/>
  <c r="S825" i="1"/>
  <c r="R825" i="1"/>
  <c r="I825" i="1"/>
  <c r="AD825" i="1"/>
  <c r="G824" i="1"/>
  <c r="M825" i="1"/>
  <c r="D824" i="1"/>
  <c r="F824" i="1"/>
  <c r="N825" i="1" l="1"/>
  <c r="O825" i="1" s="1"/>
  <c r="W825" i="1" s="1"/>
  <c r="AE825" i="1"/>
  <c r="T824" i="1"/>
  <c r="K824" i="1"/>
  <c r="AA824" i="1"/>
  <c r="P824" i="1"/>
  <c r="Q824" i="1" s="1"/>
  <c r="H824" i="1"/>
  <c r="L824" i="1"/>
  <c r="X825" i="1" l="1"/>
  <c r="I824" i="1"/>
  <c r="S824" i="1"/>
  <c r="R824" i="1"/>
  <c r="AB824" i="1"/>
  <c r="M824" i="1"/>
  <c r="AD824" i="1"/>
  <c r="G823" i="1"/>
  <c r="D823" i="1"/>
  <c r="F823" i="1"/>
  <c r="AE824" i="1" l="1"/>
  <c r="N824" i="1"/>
  <c r="O824" i="1" s="1"/>
  <c r="T823" i="1"/>
  <c r="K823" i="1"/>
  <c r="AA823" i="1"/>
  <c r="P823" i="1"/>
  <c r="Q823" i="1" s="1"/>
  <c r="H823" i="1"/>
  <c r="L823" i="1"/>
  <c r="X824" i="1" l="1"/>
  <c r="W824" i="1"/>
  <c r="AB823" i="1"/>
  <c r="S823" i="1"/>
  <c r="R823" i="1"/>
  <c r="I823" i="1"/>
  <c r="AD823" i="1"/>
  <c r="G822" i="1"/>
  <c r="F822" i="1"/>
  <c r="D822" i="1"/>
  <c r="M823" i="1"/>
  <c r="AE823" i="1" l="1"/>
  <c r="N823" i="1"/>
  <c r="O823" i="1" s="1"/>
  <c r="T822" i="1"/>
  <c r="K822" i="1"/>
  <c r="AA822" i="1"/>
  <c r="P822" i="1"/>
  <c r="Q822" i="1" s="1"/>
  <c r="H822" i="1"/>
  <c r="L822" i="1"/>
  <c r="W823" i="1" l="1"/>
  <c r="X823" i="1"/>
  <c r="AB822" i="1"/>
  <c r="S822" i="1"/>
  <c r="R822" i="1"/>
  <c r="I822" i="1"/>
  <c r="G821" i="1"/>
  <c r="M822" i="1"/>
  <c r="D821" i="1"/>
  <c r="AD822" i="1"/>
  <c r="F821" i="1"/>
  <c r="N822" i="1" l="1"/>
  <c r="O822" i="1" s="1"/>
  <c r="AE822" i="1"/>
  <c r="T821" i="1"/>
  <c r="K821" i="1"/>
  <c r="AA821" i="1"/>
  <c r="H821" i="1"/>
  <c r="L821" i="1"/>
  <c r="X822" i="1" l="1"/>
  <c r="W822" i="1"/>
  <c r="AB821" i="1"/>
  <c r="I821" i="1"/>
  <c r="AD821" i="1"/>
  <c r="M821" i="1"/>
  <c r="P821" i="1" l="1"/>
  <c r="Q821" i="1" s="1"/>
  <c r="S821" i="1" s="1"/>
  <c r="N821" i="1"/>
  <c r="O821" i="1" s="1"/>
  <c r="AE821" i="1"/>
  <c r="G820" i="1"/>
  <c r="D820" i="1"/>
  <c r="F820" i="1"/>
  <c r="R821" i="1" l="1"/>
  <c r="X821" i="1"/>
  <c r="W821" i="1"/>
  <c r="T820" i="1"/>
  <c r="K820" i="1"/>
  <c r="AA820" i="1"/>
  <c r="P820" i="1"/>
  <c r="Q820" i="1" s="1"/>
  <c r="H820" i="1"/>
  <c r="L820" i="1"/>
  <c r="AB820" i="1" l="1"/>
  <c r="R820" i="1"/>
  <c r="S820" i="1"/>
  <c r="I820" i="1"/>
  <c r="F819" i="1"/>
  <c r="M820" i="1"/>
  <c r="G819" i="1"/>
  <c r="AD820" i="1"/>
  <c r="D819" i="1"/>
  <c r="N820" i="1" l="1"/>
  <c r="O820" i="1" s="1"/>
  <c r="AE820" i="1"/>
  <c r="T819" i="1"/>
  <c r="K819" i="1"/>
  <c r="AA819" i="1"/>
  <c r="P819" i="1"/>
  <c r="Q819" i="1" s="1"/>
  <c r="H819" i="1"/>
  <c r="L819" i="1"/>
  <c r="W820" i="1" l="1"/>
  <c r="X820" i="1"/>
  <c r="I819" i="1"/>
  <c r="S819" i="1"/>
  <c r="R819" i="1"/>
  <c r="AB819" i="1"/>
  <c r="G818" i="1"/>
  <c r="F818" i="1"/>
  <c r="D818" i="1"/>
  <c r="AD819" i="1"/>
  <c r="M819" i="1"/>
  <c r="N819" i="1" l="1"/>
  <c r="O819" i="1" s="1"/>
  <c r="AE819" i="1"/>
  <c r="T818" i="1"/>
  <c r="K818" i="1"/>
  <c r="AA818" i="1"/>
  <c r="P818" i="1"/>
  <c r="Q818" i="1" s="1"/>
  <c r="H818" i="1"/>
  <c r="L818" i="1"/>
  <c r="X819" i="1" l="1"/>
  <c r="W819" i="1"/>
  <c r="AB818" i="1"/>
  <c r="S818" i="1"/>
  <c r="R818" i="1"/>
  <c r="I818" i="1"/>
  <c r="D817" i="1"/>
  <c r="M818" i="1"/>
  <c r="AD818" i="1"/>
  <c r="G817" i="1"/>
  <c r="F817" i="1"/>
  <c r="N818" i="1" l="1"/>
  <c r="O818" i="1" s="1"/>
  <c r="AE818" i="1"/>
  <c r="T817" i="1"/>
  <c r="K817" i="1"/>
  <c r="AA817" i="1"/>
  <c r="P817" i="1"/>
  <c r="Q817" i="1" s="1"/>
  <c r="H817" i="1"/>
  <c r="L817" i="1"/>
  <c r="X818" i="1" l="1"/>
  <c r="W818" i="1"/>
  <c r="AB817" i="1"/>
  <c r="S817" i="1"/>
  <c r="R817" i="1"/>
  <c r="I817" i="1"/>
  <c r="AD817" i="1"/>
  <c r="G816" i="1"/>
  <c r="D816" i="1"/>
  <c r="M817" i="1"/>
  <c r="F816" i="1"/>
  <c r="AE817" i="1" l="1"/>
  <c r="N817" i="1"/>
  <c r="O817" i="1" s="1"/>
  <c r="X817" i="1" s="1"/>
  <c r="T816" i="1"/>
  <c r="K816" i="1"/>
  <c r="AA816" i="1"/>
  <c r="P816" i="1"/>
  <c r="Q816" i="1" s="1"/>
  <c r="H816" i="1"/>
  <c r="L816" i="1"/>
  <c r="W817" i="1" l="1"/>
  <c r="AB816" i="1"/>
  <c r="S816" i="1"/>
  <c r="R816" i="1"/>
  <c r="I816" i="1"/>
  <c r="M816" i="1"/>
  <c r="F815" i="1"/>
  <c r="G815" i="1"/>
  <c r="D815" i="1"/>
  <c r="AD816" i="1"/>
  <c r="N816" i="1" l="1"/>
  <c r="O816" i="1" s="1"/>
  <c r="X816" i="1" s="1"/>
  <c r="AE816" i="1"/>
  <c r="T815" i="1"/>
  <c r="K815" i="1"/>
  <c r="AA815" i="1"/>
  <c r="P815" i="1"/>
  <c r="Q815" i="1" s="1"/>
  <c r="H815" i="1"/>
  <c r="L815" i="1"/>
  <c r="W816" i="1" l="1"/>
  <c r="AB815" i="1"/>
  <c r="S815" i="1"/>
  <c r="R815" i="1"/>
  <c r="I815" i="1"/>
  <c r="F814" i="1"/>
  <c r="AD815" i="1"/>
  <c r="G814" i="1"/>
  <c r="D814" i="1"/>
  <c r="M815" i="1"/>
  <c r="AE815" i="1" l="1"/>
  <c r="N815" i="1"/>
  <c r="O815" i="1" s="1"/>
  <c r="T814" i="1"/>
  <c r="K814" i="1"/>
  <c r="AA814" i="1"/>
  <c r="P814" i="1"/>
  <c r="Q814" i="1" s="1"/>
  <c r="H814" i="1"/>
  <c r="L814" i="1"/>
  <c r="W815" i="1" l="1"/>
  <c r="X815" i="1"/>
  <c r="I814" i="1"/>
  <c r="S814" i="1"/>
  <c r="R814" i="1"/>
  <c r="AB814" i="1"/>
  <c r="M814" i="1"/>
  <c r="G812" i="1"/>
  <c r="AD814" i="1"/>
  <c r="D812" i="1"/>
  <c r="F812" i="1"/>
  <c r="AE814" i="1" l="1"/>
  <c r="N814" i="1"/>
  <c r="O814" i="1" s="1"/>
  <c r="T812" i="1"/>
  <c r="K812" i="1"/>
  <c r="AA812" i="1"/>
  <c r="H812" i="1"/>
  <c r="L812" i="1"/>
  <c r="X814" i="1" l="1"/>
  <c r="W814" i="1"/>
  <c r="I812" i="1"/>
  <c r="AB812" i="1"/>
  <c r="M812" i="1"/>
  <c r="AD812" i="1"/>
  <c r="AE812" i="1" l="1"/>
  <c r="P812" i="1"/>
  <c r="Q812" i="1" s="1"/>
  <c r="N812" i="1"/>
  <c r="O812" i="1" s="1"/>
  <c r="F811" i="1"/>
  <c r="D811" i="1"/>
  <c r="G811" i="1"/>
  <c r="W812" i="1" l="1"/>
  <c r="X812" i="1"/>
  <c r="R812" i="1"/>
  <c r="S812" i="1"/>
  <c r="T811" i="1"/>
  <c r="K811" i="1"/>
  <c r="AA811" i="1"/>
  <c r="P811" i="1"/>
  <c r="Q811" i="1" s="1"/>
  <c r="H811" i="1"/>
  <c r="L811" i="1"/>
  <c r="R811" i="1" l="1"/>
  <c r="S811" i="1"/>
  <c r="AB811" i="1"/>
  <c r="I811" i="1"/>
  <c r="AA810" i="1"/>
  <c r="T810" i="1"/>
  <c r="M811" i="1"/>
  <c r="AD811" i="1"/>
  <c r="N811" i="1" l="1"/>
  <c r="O811" i="1" s="1"/>
  <c r="X811" i="1" s="1"/>
  <c r="AE811" i="1"/>
  <c r="AB810" i="1"/>
  <c r="K810" i="1"/>
  <c r="H810" i="1"/>
  <c r="L810" i="1"/>
  <c r="W811" i="1" l="1"/>
  <c r="I810" i="1"/>
  <c r="AA809" i="1"/>
  <c r="T809" i="1"/>
  <c r="AD810" i="1"/>
  <c r="M810" i="1"/>
  <c r="P810" i="1" l="1"/>
  <c r="Q810" i="1" s="1"/>
  <c r="S810" i="1" s="1"/>
  <c r="N810" i="1"/>
  <c r="O810" i="1" s="1"/>
  <c r="AE810" i="1"/>
  <c r="AB809" i="1"/>
  <c r="K809" i="1"/>
  <c r="H809" i="1"/>
  <c r="I809" i="1" s="1"/>
  <c r="L809" i="1"/>
  <c r="W810" i="1" l="1"/>
  <c r="R810" i="1"/>
  <c r="X810" i="1"/>
  <c r="AA808" i="1"/>
  <c r="T808" i="1"/>
  <c r="M809" i="1"/>
  <c r="AD809" i="1"/>
  <c r="AE809" i="1" l="1"/>
  <c r="P809" i="1"/>
  <c r="Q809" i="1" s="1"/>
  <c r="S809" i="1" s="1"/>
  <c r="N809" i="1"/>
  <c r="O809" i="1" s="1"/>
  <c r="AB808" i="1"/>
  <c r="K808" i="1"/>
  <c r="H808" i="1"/>
  <c r="L808" i="1"/>
  <c r="R809" i="1" l="1"/>
  <c r="X809" i="1"/>
  <c r="W809" i="1"/>
  <c r="I808" i="1"/>
  <c r="AD808" i="1"/>
  <c r="M808" i="1"/>
  <c r="AE808" i="1" l="1"/>
  <c r="N808" i="1"/>
  <c r="O808" i="1" s="1"/>
  <c r="P808" i="1"/>
  <c r="Q808" i="1" s="1"/>
  <c r="D807" i="1"/>
  <c r="F807" i="1"/>
  <c r="G807" i="1"/>
  <c r="X808" i="1" l="1"/>
  <c r="R808" i="1"/>
  <c r="W808" i="1"/>
  <c r="S808" i="1"/>
  <c r="T807" i="1"/>
  <c r="K807" i="1"/>
  <c r="AA807" i="1"/>
  <c r="P807" i="1"/>
  <c r="Q807" i="1" s="1"/>
  <c r="H807" i="1"/>
  <c r="L807" i="1"/>
  <c r="AB807" i="1" l="1"/>
  <c r="S807" i="1"/>
  <c r="R807" i="1"/>
  <c r="I807" i="1"/>
  <c r="G806" i="1"/>
  <c r="M807" i="1"/>
  <c r="D806" i="1"/>
  <c r="AD807" i="1"/>
  <c r="F806" i="1"/>
  <c r="AE807" i="1" l="1"/>
  <c r="N807" i="1"/>
  <c r="O807" i="1" s="1"/>
  <c r="T806" i="1"/>
  <c r="K806" i="1"/>
  <c r="AA806" i="1"/>
  <c r="P806" i="1"/>
  <c r="Q806" i="1" s="1"/>
  <c r="H806" i="1"/>
  <c r="L806" i="1"/>
  <c r="X807" i="1" l="1"/>
  <c r="W807" i="1"/>
  <c r="AB806" i="1"/>
  <c r="S806" i="1"/>
  <c r="R806" i="1"/>
  <c r="I806" i="1"/>
  <c r="G805" i="1"/>
  <c r="AD806" i="1"/>
  <c r="F805" i="1"/>
  <c r="D805" i="1"/>
  <c r="M806" i="1"/>
  <c r="AE806" i="1" l="1"/>
  <c r="N806" i="1"/>
  <c r="O806" i="1" s="1"/>
  <c r="W806" i="1" s="1"/>
  <c r="T805" i="1"/>
  <c r="K805" i="1"/>
  <c r="AA805" i="1"/>
  <c r="H805" i="1"/>
  <c r="L805" i="1"/>
  <c r="X806" i="1" l="1"/>
  <c r="AB805" i="1"/>
  <c r="I805" i="1"/>
  <c r="G804" i="1"/>
  <c r="M805" i="1"/>
  <c r="AD805" i="1"/>
  <c r="F804" i="1"/>
  <c r="D804" i="1"/>
  <c r="P805" i="1" l="1"/>
  <c r="Q805" i="1" s="1"/>
  <c r="N805" i="1"/>
  <c r="O805" i="1" s="1"/>
  <c r="AE805" i="1"/>
  <c r="T804" i="1"/>
  <c r="K804" i="1"/>
  <c r="AA804" i="1"/>
  <c r="P804" i="1"/>
  <c r="Q804" i="1" s="1"/>
  <c r="H804" i="1"/>
  <c r="L804" i="1"/>
  <c r="W805" i="1" l="1"/>
  <c r="X805" i="1"/>
  <c r="S805" i="1"/>
  <c r="R805" i="1"/>
  <c r="AB804" i="1"/>
  <c r="S804" i="1"/>
  <c r="R804" i="1"/>
  <c r="I804" i="1"/>
  <c r="M804" i="1"/>
  <c r="G803" i="1"/>
  <c r="D803" i="1"/>
  <c r="F803" i="1"/>
  <c r="AD804" i="1"/>
  <c r="N804" i="1" l="1"/>
  <c r="O804" i="1" s="1"/>
  <c r="X804" i="1" s="1"/>
  <c r="AE804" i="1"/>
  <c r="T803" i="1"/>
  <c r="K803" i="1"/>
  <c r="AA803" i="1"/>
  <c r="H803" i="1"/>
  <c r="L803" i="1"/>
  <c r="W804" i="1" l="1"/>
  <c r="I803" i="1"/>
  <c r="AB803" i="1"/>
  <c r="AD803" i="1"/>
  <c r="M803" i="1"/>
  <c r="AE803" i="1" l="1"/>
  <c r="P803" i="1"/>
  <c r="Q803" i="1" s="1"/>
  <c r="N803" i="1"/>
  <c r="O803" i="1" s="1"/>
  <c r="D802" i="1"/>
  <c r="G802" i="1"/>
  <c r="F802" i="1"/>
  <c r="X803" i="1" l="1"/>
  <c r="R803" i="1"/>
  <c r="S803" i="1"/>
  <c r="W803" i="1"/>
  <c r="T802" i="1"/>
  <c r="K802" i="1"/>
  <c r="AA802" i="1"/>
  <c r="P802" i="1"/>
  <c r="Q802" i="1" s="1"/>
  <c r="H802" i="1"/>
  <c r="L802" i="1"/>
  <c r="AB802" i="1" l="1"/>
  <c r="R802" i="1"/>
  <c r="S802" i="1"/>
  <c r="I802" i="1"/>
  <c r="F801" i="1"/>
  <c r="G801" i="1"/>
  <c r="M802" i="1"/>
  <c r="D801" i="1"/>
  <c r="AD802" i="1"/>
  <c r="AE802" i="1" l="1"/>
  <c r="N802" i="1"/>
  <c r="O802" i="1" s="1"/>
  <c r="X802" i="1" s="1"/>
  <c r="T801" i="1"/>
  <c r="K801" i="1"/>
  <c r="AA801" i="1"/>
  <c r="P801" i="1"/>
  <c r="Q801" i="1" s="1"/>
  <c r="H801" i="1"/>
  <c r="L801" i="1"/>
  <c r="W802" i="1" l="1"/>
  <c r="AB801" i="1"/>
  <c r="S801" i="1"/>
  <c r="R801" i="1"/>
  <c r="I801" i="1"/>
  <c r="D800" i="1"/>
  <c r="F800" i="1"/>
  <c r="G800" i="1"/>
  <c r="M801" i="1"/>
  <c r="AD801" i="1"/>
  <c r="N801" i="1" l="1"/>
  <c r="O801" i="1" s="1"/>
  <c r="X801" i="1" s="1"/>
  <c r="AE801" i="1"/>
  <c r="T800" i="1"/>
  <c r="K800" i="1"/>
  <c r="AA800" i="1"/>
  <c r="P800" i="1"/>
  <c r="Q800" i="1" s="1"/>
  <c r="H800" i="1"/>
  <c r="L800" i="1"/>
  <c r="W801" i="1" l="1"/>
  <c r="AB800" i="1"/>
  <c r="S800" i="1"/>
  <c r="R800" i="1"/>
  <c r="I800" i="1"/>
  <c r="G799" i="1"/>
  <c r="D799" i="1"/>
  <c r="M800" i="1"/>
  <c r="F799" i="1"/>
  <c r="AD800" i="1"/>
  <c r="AE800" i="1" l="1"/>
  <c r="N800" i="1"/>
  <c r="O800" i="1" s="1"/>
  <c r="X800" i="1" s="1"/>
  <c r="T799" i="1"/>
  <c r="K799" i="1"/>
  <c r="AA799" i="1"/>
  <c r="P799" i="1"/>
  <c r="Q799" i="1" s="1"/>
  <c r="H799" i="1"/>
  <c r="L799" i="1"/>
  <c r="W800" i="1" l="1"/>
  <c r="S799" i="1"/>
  <c r="R799" i="1"/>
  <c r="AB799" i="1"/>
  <c r="I799" i="1"/>
  <c r="AD799" i="1"/>
  <c r="M799" i="1"/>
  <c r="N799" i="1" l="1"/>
  <c r="O799" i="1" s="1"/>
  <c r="X799" i="1" s="1"/>
  <c r="AE799" i="1"/>
  <c r="G798" i="1"/>
  <c r="D798" i="1"/>
  <c r="F798" i="1"/>
  <c r="W799" i="1" l="1"/>
  <c r="T798" i="1"/>
  <c r="K798" i="1"/>
  <c r="AA798" i="1"/>
  <c r="P798" i="1"/>
  <c r="Q798" i="1" s="1"/>
  <c r="H798" i="1"/>
  <c r="L798" i="1"/>
  <c r="AB798" i="1" l="1"/>
  <c r="S798" i="1"/>
  <c r="R798" i="1"/>
  <c r="I798" i="1"/>
  <c r="G797" i="1"/>
  <c r="M798" i="1"/>
  <c r="D797" i="1"/>
  <c r="AD798" i="1"/>
  <c r="F797" i="1"/>
  <c r="AE798" i="1" l="1"/>
  <c r="N798" i="1"/>
  <c r="O798" i="1" s="1"/>
  <c r="X798" i="1" s="1"/>
  <c r="T797" i="1"/>
  <c r="K797" i="1"/>
  <c r="AA797" i="1"/>
  <c r="P797" i="1"/>
  <c r="Q797" i="1" s="1"/>
  <c r="H797" i="1"/>
  <c r="L797" i="1"/>
  <c r="W798" i="1" l="1"/>
  <c r="S797" i="1"/>
  <c r="R797" i="1"/>
  <c r="AB797" i="1"/>
  <c r="I797" i="1"/>
  <c r="M797" i="1"/>
  <c r="AD797" i="1"/>
  <c r="G796" i="1"/>
  <c r="D796" i="1"/>
  <c r="F796" i="1"/>
  <c r="AE797" i="1" l="1"/>
  <c r="N797" i="1"/>
  <c r="O797" i="1" s="1"/>
  <c r="T796" i="1"/>
  <c r="K796" i="1"/>
  <c r="AA796" i="1"/>
  <c r="H796" i="1"/>
  <c r="L796" i="1"/>
  <c r="W797" i="1" l="1"/>
  <c r="X797" i="1"/>
  <c r="I796" i="1"/>
  <c r="AB796" i="1"/>
  <c r="D795" i="1"/>
  <c r="AD796" i="1"/>
  <c r="G795" i="1"/>
  <c r="M796" i="1"/>
  <c r="F795" i="1"/>
  <c r="P796" i="1" l="1"/>
  <c r="Q796" i="1" s="1"/>
  <c r="AE796" i="1"/>
  <c r="N796" i="1"/>
  <c r="O796" i="1" s="1"/>
  <c r="T795" i="1"/>
  <c r="K795" i="1"/>
  <c r="AA795" i="1"/>
  <c r="P795" i="1"/>
  <c r="Q795" i="1" s="1"/>
  <c r="H795" i="1"/>
  <c r="I795" i="1" s="1"/>
  <c r="L795" i="1"/>
  <c r="R796" i="1" l="1"/>
  <c r="S796" i="1"/>
  <c r="X796" i="1"/>
  <c r="W796" i="1"/>
  <c r="AB795" i="1"/>
  <c r="S795" i="1"/>
  <c r="R795" i="1"/>
  <c r="M795" i="1"/>
  <c r="AD795" i="1"/>
  <c r="AE795" i="1" l="1"/>
  <c r="N795" i="1"/>
  <c r="O795" i="1" s="1"/>
  <c r="X795" i="1" s="1"/>
  <c r="F794" i="1"/>
  <c r="G794" i="1"/>
  <c r="D794" i="1"/>
  <c r="W795" i="1" l="1"/>
  <c r="T794" i="1"/>
  <c r="K794" i="1"/>
  <c r="AA794" i="1"/>
  <c r="H794" i="1"/>
  <c r="I794" i="1" s="1"/>
  <c r="L794" i="1"/>
  <c r="AB794" i="1" l="1"/>
  <c r="M794" i="1"/>
  <c r="AD794" i="1"/>
  <c r="AE794" i="1" l="1"/>
  <c r="N794" i="1"/>
  <c r="O794" i="1" s="1"/>
  <c r="P794" i="1"/>
  <c r="Q794" i="1" s="1"/>
  <c r="D793" i="1"/>
  <c r="G793" i="1"/>
  <c r="F793" i="1"/>
  <c r="X794" i="1" l="1"/>
  <c r="S794" i="1"/>
  <c r="R794" i="1"/>
  <c r="W794" i="1"/>
  <c r="T793" i="1"/>
  <c r="K793" i="1"/>
  <c r="AA793" i="1"/>
  <c r="H793" i="1"/>
  <c r="L793" i="1"/>
  <c r="I793" i="1" l="1"/>
  <c r="AB793" i="1"/>
  <c r="AD793" i="1"/>
  <c r="M793" i="1"/>
  <c r="P793" i="1" l="1"/>
  <c r="Q793" i="1" s="1"/>
  <c r="S793" i="1" s="1"/>
  <c r="N793" i="1"/>
  <c r="O793" i="1" s="1"/>
  <c r="AE793" i="1"/>
  <c r="G792" i="1"/>
  <c r="F792" i="1"/>
  <c r="D792" i="1"/>
  <c r="R793" i="1" l="1"/>
  <c r="X793" i="1"/>
  <c r="W793" i="1"/>
  <c r="T792" i="1"/>
  <c r="K792" i="1"/>
  <c r="AA792" i="1"/>
  <c r="H792" i="1"/>
  <c r="L792" i="1"/>
  <c r="I792" i="1" l="1"/>
  <c r="AB792" i="1"/>
  <c r="M792" i="1"/>
  <c r="AD792" i="1"/>
  <c r="P792" i="1" l="1"/>
  <c r="Q792" i="1" s="1"/>
  <c r="N792" i="1"/>
  <c r="O792" i="1" s="1"/>
  <c r="AE792" i="1"/>
  <c r="G791" i="1"/>
  <c r="D791" i="1"/>
  <c r="F791" i="1"/>
  <c r="X792" i="1" l="1"/>
  <c r="S792" i="1"/>
  <c r="W792" i="1"/>
  <c r="R792" i="1"/>
  <c r="T791" i="1"/>
  <c r="K791" i="1"/>
  <c r="AA791" i="1"/>
  <c r="P791" i="1"/>
  <c r="Q791" i="1" s="1"/>
  <c r="H791" i="1"/>
  <c r="L791" i="1"/>
  <c r="I791" i="1" l="1"/>
  <c r="R791" i="1"/>
  <c r="S791" i="1"/>
  <c r="AB791" i="1"/>
  <c r="D790" i="1"/>
  <c r="G790" i="1"/>
  <c r="F790" i="1"/>
  <c r="AD791" i="1"/>
  <c r="M791" i="1"/>
  <c r="AE791" i="1" l="1"/>
  <c r="N791" i="1"/>
  <c r="O791" i="1" s="1"/>
  <c r="T790" i="1"/>
  <c r="K790" i="1"/>
  <c r="AA790" i="1"/>
  <c r="H790" i="1"/>
  <c r="L790" i="1"/>
  <c r="X791" i="1" l="1"/>
  <c r="W791" i="1"/>
  <c r="I790" i="1"/>
  <c r="AB790" i="1"/>
  <c r="F789" i="1"/>
  <c r="G789" i="1"/>
  <c r="AD790" i="1"/>
  <c r="D789" i="1"/>
  <c r="M790" i="1"/>
  <c r="P790" i="1" l="1"/>
  <c r="Q790" i="1" s="1"/>
  <c r="AE790" i="1"/>
  <c r="N790" i="1"/>
  <c r="O790" i="1" s="1"/>
  <c r="T789" i="1"/>
  <c r="K789" i="1"/>
  <c r="AA789" i="1"/>
  <c r="P789" i="1"/>
  <c r="Q789" i="1" s="1"/>
  <c r="H789" i="1"/>
  <c r="L789" i="1"/>
  <c r="X790" i="1" l="1"/>
  <c r="R790" i="1"/>
  <c r="S790" i="1"/>
  <c r="W790" i="1"/>
  <c r="AB789" i="1"/>
  <c r="S789" i="1"/>
  <c r="R789" i="1"/>
  <c r="I789" i="1"/>
  <c r="D788" i="1"/>
  <c r="AD789" i="1"/>
  <c r="G788" i="1"/>
  <c r="M789" i="1"/>
  <c r="F788" i="1"/>
  <c r="N789" i="1" l="1"/>
  <c r="O789" i="1" s="1"/>
  <c r="AE789" i="1"/>
  <c r="T788" i="1"/>
  <c r="K788" i="1"/>
  <c r="AA788" i="1"/>
  <c r="P788" i="1"/>
  <c r="Q788" i="1" s="1"/>
  <c r="H788" i="1"/>
  <c r="L788" i="1"/>
  <c r="W789" i="1" l="1"/>
  <c r="X789" i="1"/>
  <c r="S788" i="1"/>
  <c r="R788" i="1"/>
  <c r="I788" i="1"/>
  <c r="AB788" i="1"/>
  <c r="F787" i="1"/>
  <c r="M788" i="1"/>
  <c r="G787" i="1"/>
  <c r="D787" i="1"/>
  <c r="AD788" i="1"/>
  <c r="AE788" i="1" l="1"/>
  <c r="N788" i="1"/>
  <c r="O788" i="1" s="1"/>
  <c r="T787" i="1"/>
  <c r="K787" i="1"/>
  <c r="AA787" i="1"/>
  <c r="P787" i="1"/>
  <c r="Q787" i="1" s="1"/>
  <c r="H787" i="1"/>
  <c r="L787" i="1"/>
  <c r="X788" i="1" l="1"/>
  <c r="W788" i="1"/>
  <c r="S787" i="1"/>
  <c r="R787" i="1"/>
  <c r="AB787" i="1"/>
  <c r="I787" i="1"/>
  <c r="AD787" i="1"/>
  <c r="M787" i="1"/>
  <c r="AE787" i="1" l="1"/>
  <c r="N787" i="1"/>
  <c r="O787" i="1" s="1"/>
  <c r="X787" i="1" s="1"/>
  <c r="G786" i="1"/>
  <c r="F786" i="1"/>
  <c r="D786" i="1"/>
  <c r="W787" i="1" l="1"/>
  <c r="T786" i="1"/>
  <c r="K786" i="1"/>
  <c r="AA786" i="1"/>
  <c r="P786" i="1"/>
  <c r="Q786" i="1" s="1"/>
  <c r="H786" i="1"/>
  <c r="I786" i="1" s="1"/>
  <c r="L786" i="1"/>
  <c r="S786" i="1" l="1"/>
  <c r="R786" i="1"/>
  <c r="AB786" i="1"/>
  <c r="AD786" i="1"/>
  <c r="M786" i="1"/>
  <c r="N786" i="1" l="1"/>
  <c r="O786" i="1" s="1"/>
  <c r="X786" i="1" s="1"/>
  <c r="AE786" i="1"/>
  <c r="G785" i="1"/>
  <c r="D785" i="1"/>
  <c r="F785" i="1"/>
  <c r="W786" i="1" l="1"/>
  <c r="T785" i="1"/>
  <c r="K785" i="1"/>
  <c r="AA785" i="1"/>
  <c r="P785" i="1"/>
  <c r="Q785" i="1" s="1"/>
  <c r="H785" i="1"/>
  <c r="L785" i="1"/>
  <c r="AB785" i="1" l="1"/>
  <c r="S785" i="1"/>
  <c r="R785" i="1"/>
  <c r="I785" i="1"/>
  <c r="G784" i="1"/>
  <c r="F784" i="1"/>
  <c r="AD785" i="1"/>
  <c r="M785" i="1"/>
  <c r="D784" i="1"/>
  <c r="AE785" i="1" l="1"/>
  <c r="N785" i="1"/>
  <c r="O785" i="1" s="1"/>
  <c r="T784" i="1"/>
  <c r="K784" i="1"/>
  <c r="AA784" i="1"/>
  <c r="P784" i="1"/>
  <c r="Q784" i="1" s="1"/>
  <c r="H784" i="1"/>
  <c r="L784" i="1"/>
  <c r="X785" i="1" l="1"/>
  <c r="W785" i="1"/>
  <c r="AB784" i="1"/>
  <c r="S784" i="1"/>
  <c r="R784" i="1"/>
  <c r="I784" i="1"/>
  <c r="D783" i="1"/>
  <c r="G783" i="1"/>
  <c r="M784" i="1"/>
  <c r="AD784" i="1"/>
  <c r="F783" i="1"/>
  <c r="N784" i="1" l="1"/>
  <c r="O784" i="1" s="1"/>
  <c r="W784" i="1" s="1"/>
  <c r="AE784" i="1"/>
  <c r="T783" i="1"/>
  <c r="K783" i="1"/>
  <c r="AA783" i="1"/>
  <c r="P783" i="1"/>
  <c r="Q783" i="1" s="1"/>
  <c r="H783" i="1"/>
  <c r="L783" i="1"/>
  <c r="X784" i="1" l="1"/>
  <c r="AB783" i="1"/>
  <c r="S783" i="1"/>
  <c r="R783" i="1"/>
  <c r="I783" i="1"/>
  <c r="AD783" i="1"/>
  <c r="G781" i="1"/>
  <c r="M783" i="1"/>
  <c r="D781" i="1"/>
  <c r="F781" i="1"/>
  <c r="AE783" i="1" l="1"/>
  <c r="N783" i="1"/>
  <c r="O783" i="1" s="1"/>
  <c r="T781" i="1"/>
  <c r="K781" i="1"/>
  <c r="AA781" i="1"/>
  <c r="P781" i="1"/>
  <c r="Q781" i="1" s="1"/>
  <c r="H781" i="1"/>
  <c r="L781" i="1"/>
  <c r="W783" i="1" l="1"/>
  <c r="X783" i="1"/>
  <c r="AB781" i="1"/>
  <c r="S781" i="1"/>
  <c r="R781" i="1"/>
  <c r="I781" i="1"/>
  <c r="F780" i="1"/>
  <c r="G780" i="1"/>
  <c r="D780" i="1"/>
  <c r="AD781" i="1"/>
  <c r="M781" i="1"/>
  <c r="AE781" i="1" l="1"/>
  <c r="N781" i="1"/>
  <c r="O781" i="1" s="1"/>
  <c r="X781" i="1" s="1"/>
  <c r="T780" i="1"/>
  <c r="K780" i="1"/>
  <c r="AA780" i="1"/>
  <c r="P780" i="1"/>
  <c r="Q780" i="1" s="1"/>
  <c r="H780" i="1"/>
  <c r="L780" i="1"/>
  <c r="W781" i="1" l="1"/>
  <c r="AB780" i="1"/>
  <c r="S780" i="1"/>
  <c r="R780" i="1"/>
  <c r="I780" i="1"/>
  <c r="G779" i="1"/>
  <c r="F779" i="1"/>
  <c r="AD780" i="1"/>
  <c r="M780" i="1"/>
  <c r="D779" i="1"/>
  <c r="N780" i="1" l="1"/>
  <c r="O780" i="1" s="1"/>
  <c r="X780" i="1" s="1"/>
  <c r="AE780" i="1"/>
  <c r="T779" i="1"/>
  <c r="K779" i="1"/>
  <c r="AA779" i="1"/>
  <c r="P779" i="1"/>
  <c r="Q779" i="1" s="1"/>
  <c r="H779" i="1"/>
  <c r="L779" i="1"/>
  <c r="W780" i="1" l="1"/>
  <c r="I779" i="1"/>
  <c r="S779" i="1"/>
  <c r="R779" i="1"/>
  <c r="AB779" i="1"/>
  <c r="AD779" i="1"/>
  <c r="G778" i="1"/>
  <c r="D778" i="1"/>
  <c r="F778" i="1"/>
  <c r="M779" i="1"/>
  <c r="N779" i="1" l="1"/>
  <c r="O779" i="1" s="1"/>
  <c r="X779" i="1" s="1"/>
  <c r="AE779" i="1"/>
  <c r="T778" i="1"/>
  <c r="K778" i="1"/>
  <c r="AA778" i="1"/>
  <c r="P778" i="1"/>
  <c r="Q778" i="1" s="1"/>
  <c r="H778" i="1"/>
  <c r="I778" i="1" s="1"/>
  <c r="L778" i="1"/>
  <c r="W779" i="1" l="1"/>
  <c r="R778" i="1"/>
  <c r="S778" i="1"/>
  <c r="AB778" i="1"/>
  <c r="M778" i="1"/>
  <c r="D777" i="1"/>
  <c r="AD778" i="1"/>
  <c r="F777" i="1"/>
  <c r="G777" i="1"/>
  <c r="AE778" i="1" l="1"/>
  <c r="N778" i="1"/>
  <c r="O778" i="1" s="1"/>
  <c r="T777" i="1"/>
  <c r="K777" i="1"/>
  <c r="AA777" i="1"/>
  <c r="P777" i="1"/>
  <c r="Q777" i="1" s="1"/>
  <c r="H777" i="1"/>
  <c r="L777" i="1"/>
  <c r="X778" i="1" l="1"/>
  <c r="W778" i="1"/>
  <c r="AB777" i="1"/>
  <c r="S777" i="1"/>
  <c r="R777" i="1"/>
  <c r="I777" i="1"/>
  <c r="F775" i="1"/>
  <c r="G775" i="1"/>
  <c r="AD777" i="1"/>
  <c r="M777" i="1"/>
  <c r="D775" i="1"/>
  <c r="AE777" i="1" l="1"/>
  <c r="N777" i="1"/>
  <c r="O777" i="1" s="1"/>
  <c r="W777" i="1" s="1"/>
  <c r="T775" i="1"/>
  <c r="K775" i="1"/>
  <c r="AA775" i="1"/>
  <c r="P775" i="1"/>
  <c r="Q775" i="1" s="1"/>
  <c r="H775" i="1"/>
  <c r="L775" i="1"/>
  <c r="X777" i="1" l="1"/>
  <c r="S775" i="1"/>
  <c r="R775" i="1"/>
  <c r="AB775" i="1"/>
  <c r="I775" i="1"/>
  <c r="AD775" i="1"/>
  <c r="M775" i="1"/>
  <c r="AE775" i="1" l="1"/>
  <c r="N775" i="1"/>
  <c r="O775" i="1" s="1"/>
  <c r="X775" i="1" s="1"/>
  <c r="G774" i="1"/>
  <c r="F774" i="1"/>
  <c r="D774" i="1"/>
  <c r="W775" i="1" l="1"/>
  <c r="T774" i="1"/>
  <c r="K774" i="1"/>
  <c r="AA774" i="1"/>
  <c r="P774" i="1"/>
  <c r="Q774" i="1" s="1"/>
  <c r="H774" i="1"/>
  <c r="L774" i="1"/>
  <c r="AB774" i="1" l="1"/>
  <c r="S774" i="1"/>
  <c r="R774" i="1"/>
  <c r="I774" i="1"/>
  <c r="M774" i="1"/>
  <c r="D773" i="1"/>
  <c r="AD774" i="1"/>
  <c r="G773" i="1"/>
  <c r="F773" i="1"/>
  <c r="N774" i="1" l="1"/>
  <c r="O774" i="1" s="1"/>
  <c r="X774" i="1" s="1"/>
  <c r="AE774" i="1"/>
  <c r="T773" i="1"/>
  <c r="K773" i="1"/>
  <c r="AA773" i="1"/>
  <c r="P773" i="1"/>
  <c r="Q773" i="1" s="1"/>
  <c r="H773" i="1"/>
  <c r="L773" i="1"/>
  <c r="W774" i="1" l="1"/>
  <c r="AB773" i="1"/>
  <c r="S773" i="1"/>
  <c r="R773" i="1"/>
  <c r="I773" i="1"/>
  <c r="G772" i="1"/>
  <c r="M773" i="1"/>
  <c r="D772" i="1"/>
  <c r="F772" i="1"/>
  <c r="AD773" i="1"/>
  <c r="N773" i="1" l="1"/>
  <c r="O773" i="1" s="1"/>
  <c r="AE773" i="1"/>
  <c r="T772" i="1"/>
  <c r="K772" i="1"/>
  <c r="AA772" i="1"/>
  <c r="H772" i="1"/>
  <c r="L772" i="1"/>
  <c r="X773" i="1" l="1"/>
  <c r="W773" i="1"/>
  <c r="AB772" i="1"/>
  <c r="I772" i="1"/>
  <c r="M772" i="1"/>
  <c r="AD772" i="1"/>
  <c r="AE772" i="1" l="1"/>
  <c r="P772" i="1"/>
  <c r="Q772" i="1" s="1"/>
  <c r="S772" i="1" s="1"/>
  <c r="N772" i="1"/>
  <c r="O772" i="1" s="1"/>
  <c r="G771" i="1"/>
  <c r="F771" i="1"/>
  <c r="D771" i="1"/>
  <c r="R772" i="1" l="1"/>
  <c r="X772" i="1"/>
  <c r="W772" i="1"/>
  <c r="T771" i="1"/>
  <c r="K771" i="1"/>
  <c r="AA771" i="1"/>
  <c r="P771" i="1"/>
  <c r="Q771" i="1" s="1"/>
  <c r="H771" i="1"/>
  <c r="I771" i="1" s="1"/>
  <c r="L771" i="1"/>
  <c r="S771" i="1" l="1"/>
  <c r="R771" i="1"/>
  <c r="AB771" i="1"/>
  <c r="AB770" i="1"/>
  <c r="AA770" i="1"/>
  <c r="T770" i="1"/>
  <c r="AD771" i="1"/>
  <c r="M771" i="1"/>
  <c r="N771" i="1" l="1"/>
  <c r="O771" i="1" s="1"/>
  <c r="X771" i="1" s="1"/>
  <c r="AE771" i="1"/>
  <c r="K770" i="1"/>
  <c r="I770" i="1"/>
  <c r="H770" i="1"/>
  <c r="L770" i="1"/>
  <c r="W771" i="1" l="1"/>
  <c r="AD770" i="1"/>
  <c r="M770" i="1"/>
  <c r="P770" i="1" l="1"/>
  <c r="Q770" i="1" s="1"/>
  <c r="N770" i="1"/>
  <c r="O770" i="1" s="1"/>
  <c r="AE770" i="1"/>
  <c r="D769" i="1"/>
  <c r="G769" i="1"/>
  <c r="F769" i="1"/>
  <c r="W770" i="1" l="1"/>
  <c r="S770" i="1"/>
  <c r="R770" i="1"/>
  <c r="X770" i="1"/>
  <c r="T769" i="1"/>
  <c r="K769" i="1"/>
  <c r="AA769" i="1"/>
  <c r="P769" i="1"/>
  <c r="Q769" i="1" s="1"/>
  <c r="H769" i="1"/>
  <c r="L769" i="1"/>
  <c r="AB769" i="1" l="1"/>
  <c r="S769" i="1"/>
  <c r="R769" i="1"/>
  <c r="I769" i="1"/>
  <c r="M769" i="1"/>
  <c r="D768" i="1"/>
  <c r="G768" i="1"/>
  <c r="AD769" i="1"/>
  <c r="F768" i="1"/>
  <c r="N769" i="1" l="1"/>
  <c r="O769" i="1" s="1"/>
  <c r="X769" i="1" s="1"/>
  <c r="AE769" i="1"/>
  <c r="T768" i="1"/>
  <c r="K768" i="1"/>
  <c r="AA768" i="1"/>
  <c r="P768" i="1"/>
  <c r="Q768" i="1" s="1"/>
  <c r="H768" i="1"/>
  <c r="L768" i="1"/>
  <c r="W769" i="1" l="1"/>
  <c r="AB768" i="1"/>
  <c r="S768" i="1"/>
  <c r="R768" i="1"/>
  <c r="I768" i="1"/>
  <c r="M768" i="1"/>
  <c r="F767" i="1"/>
  <c r="G767" i="1"/>
  <c r="AD768" i="1"/>
  <c r="D767" i="1"/>
  <c r="AE768" i="1" l="1"/>
  <c r="N768" i="1"/>
  <c r="O768" i="1" s="1"/>
  <c r="X768" i="1" s="1"/>
  <c r="T767" i="1"/>
  <c r="K767" i="1"/>
  <c r="AA767" i="1"/>
  <c r="P767" i="1"/>
  <c r="Q767" i="1" s="1"/>
  <c r="H767" i="1"/>
  <c r="L767" i="1"/>
  <c r="W768" i="1" l="1"/>
  <c r="AB767" i="1"/>
  <c r="S767" i="1"/>
  <c r="R767" i="1"/>
  <c r="I767" i="1"/>
  <c r="G766" i="1"/>
  <c r="F766" i="1"/>
  <c r="D766" i="1"/>
  <c r="M767" i="1"/>
  <c r="AD767" i="1"/>
  <c r="AE767" i="1" l="1"/>
  <c r="N767" i="1"/>
  <c r="O767" i="1" s="1"/>
  <c r="X767" i="1" s="1"/>
  <c r="T766" i="1"/>
  <c r="K766" i="1"/>
  <c r="AA766" i="1"/>
  <c r="P766" i="1"/>
  <c r="Q766" i="1" s="1"/>
  <c r="H766" i="1"/>
  <c r="L766" i="1"/>
  <c r="W767" i="1" l="1"/>
  <c r="AB766" i="1"/>
  <c r="S766" i="1"/>
  <c r="R766" i="1"/>
  <c r="I766" i="1"/>
  <c r="G765" i="1"/>
  <c r="F765" i="1"/>
  <c r="AD766" i="1"/>
  <c r="D765" i="1"/>
  <c r="M766" i="1"/>
  <c r="N766" i="1" l="1"/>
  <c r="O766" i="1" s="1"/>
  <c r="X766" i="1" s="1"/>
  <c r="AE766" i="1"/>
  <c r="T765" i="1"/>
  <c r="K765" i="1"/>
  <c r="AA765" i="1"/>
  <c r="P765" i="1"/>
  <c r="Q765" i="1" s="1"/>
  <c r="H765" i="1"/>
  <c r="L765" i="1"/>
  <c r="W766" i="1" l="1"/>
  <c r="S765" i="1"/>
  <c r="R765" i="1"/>
  <c r="I765" i="1"/>
  <c r="AB765" i="1"/>
  <c r="G764" i="1"/>
  <c r="M765" i="1"/>
  <c r="F764" i="1"/>
  <c r="D764" i="1"/>
  <c r="AD765" i="1"/>
  <c r="AE765" i="1" l="1"/>
  <c r="N765" i="1"/>
  <c r="O765" i="1" s="1"/>
  <c r="T764" i="1"/>
  <c r="K764" i="1"/>
  <c r="AA764" i="1"/>
  <c r="P764" i="1"/>
  <c r="Q764" i="1" s="1"/>
  <c r="H764" i="1"/>
  <c r="L764" i="1"/>
  <c r="X765" i="1" l="1"/>
  <c r="W765" i="1"/>
  <c r="AB764" i="1"/>
  <c r="S764" i="1"/>
  <c r="R764" i="1"/>
  <c r="I764" i="1"/>
  <c r="G762" i="1"/>
  <c r="AD764" i="1"/>
  <c r="M764" i="1"/>
  <c r="F762" i="1"/>
  <c r="D762" i="1"/>
  <c r="AE764" i="1" l="1"/>
  <c r="N764" i="1"/>
  <c r="O764" i="1" s="1"/>
  <c r="T762" i="1"/>
  <c r="K762" i="1"/>
  <c r="AA762" i="1"/>
  <c r="P762" i="1"/>
  <c r="Q762" i="1" s="1"/>
  <c r="H762" i="1"/>
  <c r="L762" i="1"/>
  <c r="X764" i="1" l="1"/>
  <c r="W764" i="1"/>
  <c r="AB762" i="1"/>
  <c r="S762" i="1"/>
  <c r="R762" i="1"/>
  <c r="I762" i="1"/>
  <c r="F761" i="1"/>
  <c r="D761" i="1"/>
  <c r="AD762" i="1"/>
  <c r="M762" i="1"/>
  <c r="G761" i="1"/>
  <c r="N762" i="1" l="1"/>
  <c r="O762" i="1" s="1"/>
  <c r="AE762" i="1"/>
  <c r="T761" i="1"/>
  <c r="K761" i="1"/>
  <c r="AA761" i="1"/>
  <c r="H761" i="1"/>
  <c r="L761" i="1"/>
  <c r="X762" i="1" l="1"/>
  <c r="W762" i="1"/>
  <c r="I761" i="1"/>
  <c r="AB761" i="1"/>
  <c r="AD761" i="1"/>
  <c r="M761" i="1"/>
  <c r="P761" i="1" l="1"/>
  <c r="Q761" i="1" s="1"/>
  <c r="AE761" i="1"/>
  <c r="N761" i="1"/>
  <c r="O761" i="1" s="1"/>
  <c r="F760" i="1"/>
  <c r="G760" i="1"/>
  <c r="D760" i="1"/>
  <c r="W761" i="1" l="1"/>
  <c r="X761" i="1"/>
  <c r="S761" i="1"/>
  <c r="R761" i="1"/>
  <c r="T760" i="1"/>
  <c r="K760" i="1"/>
  <c r="AA760" i="1"/>
  <c r="P760" i="1"/>
  <c r="Q760" i="1" s="1"/>
  <c r="H760" i="1"/>
  <c r="L760" i="1"/>
  <c r="AB760" i="1" l="1"/>
  <c r="S760" i="1"/>
  <c r="R760" i="1"/>
  <c r="I760" i="1"/>
  <c r="G759" i="1"/>
  <c r="F759" i="1"/>
  <c r="M760" i="1"/>
  <c r="D759" i="1"/>
  <c r="AD760" i="1"/>
  <c r="AE760" i="1" l="1"/>
  <c r="N760" i="1"/>
  <c r="O760" i="1" s="1"/>
  <c r="T759" i="1"/>
  <c r="K759" i="1"/>
  <c r="AA759" i="1"/>
  <c r="H759" i="1"/>
  <c r="L759" i="1"/>
  <c r="X760" i="1" l="1"/>
  <c r="W760" i="1"/>
  <c r="AB759" i="1"/>
  <c r="I759" i="1"/>
  <c r="D758" i="1"/>
  <c r="G758" i="1"/>
  <c r="AD759" i="1"/>
  <c r="F758" i="1"/>
  <c r="M759" i="1"/>
  <c r="P759" i="1" l="1"/>
  <c r="Q759" i="1" s="1"/>
  <c r="AE759" i="1"/>
  <c r="N759" i="1"/>
  <c r="O759" i="1" s="1"/>
  <c r="T758" i="1"/>
  <c r="K758" i="1"/>
  <c r="AA758" i="1"/>
  <c r="P758" i="1"/>
  <c r="Q758" i="1" s="1"/>
  <c r="H758" i="1"/>
  <c r="L758" i="1"/>
  <c r="R759" i="1" l="1"/>
  <c r="S759" i="1"/>
  <c r="X759" i="1"/>
  <c r="W759" i="1"/>
  <c r="AB758" i="1"/>
  <c r="S758" i="1"/>
  <c r="R758" i="1"/>
  <c r="I758" i="1"/>
  <c r="D757" i="1"/>
  <c r="M758" i="1"/>
  <c r="F757" i="1"/>
  <c r="G757" i="1"/>
  <c r="AD758" i="1"/>
  <c r="N758" i="1" l="1"/>
  <c r="O758" i="1" s="1"/>
  <c r="X758" i="1" s="1"/>
  <c r="AE758" i="1"/>
  <c r="T757" i="1"/>
  <c r="K757" i="1"/>
  <c r="AA757" i="1"/>
  <c r="P757" i="1"/>
  <c r="Q757" i="1" s="1"/>
  <c r="H757" i="1"/>
  <c r="L757" i="1"/>
  <c r="W758" i="1" l="1"/>
  <c r="AB757" i="1"/>
  <c r="S757" i="1"/>
  <c r="R757" i="1"/>
  <c r="I757" i="1"/>
  <c r="AD757" i="1"/>
  <c r="F756" i="1"/>
  <c r="M757" i="1"/>
  <c r="D756" i="1"/>
  <c r="G756" i="1"/>
  <c r="N757" i="1" l="1"/>
  <c r="O757" i="1" s="1"/>
  <c r="AE757" i="1"/>
  <c r="T756" i="1"/>
  <c r="K756" i="1"/>
  <c r="AA756" i="1"/>
  <c r="H756" i="1"/>
  <c r="L756" i="1"/>
  <c r="X757" i="1" l="1"/>
  <c r="W757" i="1"/>
  <c r="AB756" i="1"/>
  <c r="I756" i="1"/>
  <c r="M756" i="1"/>
  <c r="D755" i="1"/>
  <c r="G755" i="1"/>
  <c r="F755" i="1"/>
  <c r="AD756" i="1"/>
  <c r="P756" i="1" l="1"/>
  <c r="Q756" i="1" s="1"/>
  <c r="N756" i="1"/>
  <c r="O756" i="1" s="1"/>
  <c r="AE756" i="1"/>
  <c r="T755" i="1"/>
  <c r="K755" i="1"/>
  <c r="AA755" i="1"/>
  <c r="H755" i="1"/>
  <c r="L755" i="1"/>
  <c r="S756" i="1" l="1"/>
  <c r="R756" i="1"/>
  <c r="X756" i="1"/>
  <c r="W756" i="1"/>
  <c r="AB755" i="1"/>
  <c r="I755" i="1"/>
  <c r="AD755" i="1"/>
  <c r="M755" i="1"/>
  <c r="P755" i="1" l="1"/>
  <c r="Q755" i="1" s="1"/>
  <c r="N755" i="1"/>
  <c r="O755" i="1" s="1"/>
  <c r="AE755" i="1"/>
  <c r="G754" i="1"/>
  <c r="F754" i="1"/>
  <c r="D754" i="1"/>
  <c r="X755" i="1" l="1"/>
  <c r="R755" i="1"/>
  <c r="S755" i="1"/>
  <c r="W755" i="1"/>
  <c r="T754" i="1"/>
  <c r="K754" i="1"/>
  <c r="AA754" i="1"/>
  <c r="P754" i="1"/>
  <c r="Q754" i="1" s="1"/>
  <c r="H754" i="1"/>
  <c r="L754" i="1"/>
  <c r="AB754" i="1" l="1"/>
  <c r="S754" i="1"/>
  <c r="R754" i="1"/>
  <c r="I754" i="1"/>
  <c r="M754" i="1"/>
  <c r="G753" i="1"/>
  <c r="D753" i="1"/>
  <c r="AD754" i="1"/>
  <c r="F753" i="1"/>
  <c r="AE754" i="1" l="1"/>
  <c r="N754" i="1"/>
  <c r="O754" i="1" s="1"/>
  <c r="T753" i="1"/>
  <c r="K753" i="1"/>
  <c r="AA753" i="1"/>
  <c r="P753" i="1"/>
  <c r="Q753" i="1" s="1"/>
  <c r="H753" i="1"/>
  <c r="L753" i="1"/>
  <c r="X754" i="1" l="1"/>
  <c r="W754" i="1"/>
  <c r="AB753" i="1"/>
  <c r="S753" i="1"/>
  <c r="R753" i="1"/>
  <c r="I753" i="1"/>
  <c r="F752" i="1"/>
  <c r="G752" i="1"/>
  <c r="M753" i="1"/>
  <c r="D752" i="1"/>
  <c r="AD753" i="1"/>
  <c r="AE753" i="1" l="1"/>
  <c r="N753" i="1"/>
  <c r="O753" i="1" s="1"/>
  <c r="W753" i="1" s="1"/>
  <c r="T752" i="1"/>
  <c r="K752" i="1"/>
  <c r="AA752" i="1"/>
  <c r="P752" i="1"/>
  <c r="Q752" i="1" s="1"/>
  <c r="H752" i="1"/>
  <c r="I752" i="1" s="1"/>
  <c r="L752" i="1"/>
  <c r="X753" i="1" l="1"/>
  <c r="R752" i="1"/>
  <c r="S752" i="1"/>
  <c r="AB752" i="1"/>
  <c r="AA751" i="1"/>
  <c r="AB751" i="1" s="1"/>
  <c r="T751" i="1"/>
  <c r="AD752" i="1"/>
  <c r="M752" i="1"/>
  <c r="N752" i="1" l="1"/>
  <c r="O752" i="1" s="1"/>
  <c r="X752" i="1" s="1"/>
  <c r="AE752" i="1"/>
  <c r="K751" i="1"/>
  <c r="H751" i="1"/>
  <c r="L751" i="1"/>
  <c r="W752" i="1" l="1"/>
  <c r="I751" i="1"/>
  <c r="AD751" i="1"/>
  <c r="M751" i="1"/>
  <c r="AE751" i="1" l="1"/>
  <c r="N751" i="1"/>
  <c r="O751" i="1" s="1"/>
  <c r="P751" i="1"/>
  <c r="Q751" i="1" s="1"/>
  <c r="S751" i="1" s="1"/>
  <c r="F750" i="1"/>
  <c r="G750" i="1"/>
  <c r="D750" i="1"/>
  <c r="W751" i="1" l="1"/>
  <c r="X751" i="1"/>
  <c r="R751" i="1"/>
  <c r="T750" i="1"/>
  <c r="K750" i="1"/>
  <c r="AA750" i="1"/>
  <c r="P750" i="1"/>
  <c r="Q750" i="1" s="1"/>
  <c r="H750" i="1"/>
  <c r="I750" i="1" s="1"/>
  <c r="L750" i="1"/>
  <c r="S750" i="1" l="1"/>
  <c r="R750" i="1"/>
  <c r="AB750" i="1"/>
  <c r="AD750" i="1"/>
  <c r="M750" i="1"/>
  <c r="AE750" i="1" l="1"/>
  <c r="N750" i="1"/>
  <c r="O750" i="1" s="1"/>
  <c r="W750" i="1" s="1"/>
  <c r="D749" i="1"/>
  <c r="F749" i="1"/>
  <c r="G749" i="1"/>
  <c r="X750" i="1" l="1"/>
  <c r="T749" i="1"/>
  <c r="K749" i="1"/>
  <c r="AA749" i="1"/>
  <c r="P749" i="1"/>
  <c r="Q749" i="1" s="1"/>
  <c r="H749" i="1"/>
  <c r="L749" i="1"/>
  <c r="I749" i="1" l="1"/>
  <c r="S749" i="1"/>
  <c r="R749" i="1"/>
  <c r="AB749" i="1"/>
  <c r="G748" i="1"/>
  <c r="AD749" i="1"/>
  <c r="D748" i="1"/>
  <c r="M749" i="1"/>
  <c r="F748" i="1"/>
  <c r="AE749" i="1" l="1"/>
  <c r="N749" i="1"/>
  <c r="O749" i="1" s="1"/>
  <c r="T748" i="1"/>
  <c r="K748" i="1"/>
  <c r="AA748" i="1"/>
  <c r="P748" i="1"/>
  <c r="Q748" i="1" s="1"/>
  <c r="H748" i="1"/>
  <c r="L748" i="1"/>
  <c r="X749" i="1" l="1"/>
  <c r="W749" i="1"/>
  <c r="AB748" i="1"/>
  <c r="S748" i="1"/>
  <c r="R748" i="1"/>
  <c r="I748" i="1"/>
  <c r="M748" i="1"/>
  <c r="G747" i="1"/>
  <c r="F747" i="1"/>
  <c r="D747" i="1"/>
  <c r="AD748" i="1"/>
  <c r="AE748" i="1" l="1"/>
  <c r="N748" i="1"/>
  <c r="O748" i="1" s="1"/>
  <c r="T747" i="1"/>
  <c r="K747" i="1"/>
  <c r="AA747" i="1"/>
  <c r="P747" i="1"/>
  <c r="Q747" i="1" s="1"/>
  <c r="H747" i="1"/>
  <c r="L747" i="1"/>
  <c r="X748" i="1" l="1"/>
  <c r="W748" i="1"/>
  <c r="AB747" i="1"/>
  <c r="R747" i="1"/>
  <c r="S747" i="1"/>
  <c r="I747" i="1"/>
  <c r="D746" i="1"/>
  <c r="F746" i="1"/>
  <c r="G746" i="1"/>
  <c r="AD747" i="1"/>
  <c r="M747" i="1"/>
  <c r="AE747" i="1" l="1"/>
  <c r="N747" i="1"/>
  <c r="O747" i="1" s="1"/>
  <c r="W747" i="1" s="1"/>
  <c r="T746" i="1"/>
  <c r="K746" i="1"/>
  <c r="AA746" i="1"/>
  <c r="P746" i="1"/>
  <c r="Q746" i="1" s="1"/>
  <c r="H746" i="1"/>
  <c r="I746" i="1" s="1"/>
  <c r="L746" i="1"/>
  <c r="X747" i="1" l="1"/>
  <c r="S746" i="1"/>
  <c r="R746" i="1"/>
  <c r="AB746" i="1"/>
  <c r="AD746" i="1"/>
  <c r="M746" i="1"/>
  <c r="AE746" i="1" l="1"/>
  <c r="N746" i="1"/>
  <c r="O746" i="1" s="1"/>
  <c r="W746" i="1" s="1"/>
  <c r="G745" i="1"/>
  <c r="D745" i="1"/>
  <c r="F745" i="1"/>
  <c r="X746" i="1" l="1"/>
  <c r="T745" i="1"/>
  <c r="K745" i="1"/>
  <c r="AA745" i="1"/>
  <c r="P745" i="1"/>
  <c r="Q745" i="1" s="1"/>
  <c r="H745" i="1"/>
  <c r="L745" i="1"/>
  <c r="S745" i="1" l="1"/>
  <c r="R745" i="1"/>
  <c r="I745" i="1"/>
  <c r="AB745" i="1"/>
  <c r="G744" i="1"/>
  <c r="D744" i="1"/>
  <c r="AD745" i="1"/>
  <c r="F744" i="1"/>
  <c r="M745" i="1"/>
  <c r="AE745" i="1" l="1"/>
  <c r="N745" i="1"/>
  <c r="O745" i="1" s="1"/>
  <c r="T744" i="1"/>
  <c r="K744" i="1"/>
  <c r="AA744" i="1"/>
  <c r="P744" i="1"/>
  <c r="Q744" i="1" s="1"/>
  <c r="H744" i="1"/>
  <c r="L744" i="1"/>
  <c r="X745" i="1" l="1"/>
  <c r="W745" i="1"/>
  <c r="S744" i="1"/>
  <c r="R744" i="1"/>
  <c r="I744" i="1"/>
  <c r="AB744" i="1"/>
  <c r="M744" i="1"/>
  <c r="D743" i="1"/>
  <c r="G743" i="1"/>
  <c r="F743" i="1"/>
  <c r="AD744" i="1"/>
  <c r="AE744" i="1" l="1"/>
  <c r="N744" i="1"/>
  <c r="O744" i="1" s="1"/>
  <c r="X744" i="1" s="1"/>
  <c r="T743" i="1"/>
  <c r="K743" i="1"/>
  <c r="AA743" i="1"/>
  <c r="P743" i="1"/>
  <c r="Q743" i="1" s="1"/>
  <c r="H743" i="1"/>
  <c r="I743" i="1" s="1"/>
  <c r="L743" i="1"/>
  <c r="W744" i="1" l="1"/>
  <c r="S743" i="1"/>
  <c r="R743" i="1"/>
  <c r="AB743" i="1"/>
  <c r="M743" i="1"/>
  <c r="AD743" i="1"/>
  <c r="AE743" i="1" l="1"/>
  <c r="N743" i="1"/>
  <c r="O743" i="1" s="1"/>
  <c r="X743" i="1" s="1"/>
  <c r="F742" i="1"/>
  <c r="G742" i="1"/>
  <c r="D742" i="1"/>
  <c r="W743" i="1" l="1"/>
  <c r="T742" i="1"/>
  <c r="K742" i="1"/>
  <c r="AA742" i="1"/>
  <c r="P742" i="1"/>
  <c r="Q742" i="1" s="1"/>
  <c r="H742" i="1"/>
  <c r="I742" i="1" s="1"/>
  <c r="L742" i="1"/>
  <c r="S742" i="1" l="1"/>
  <c r="R742" i="1"/>
  <c r="AB742" i="1"/>
  <c r="M742" i="1"/>
  <c r="G741" i="1"/>
  <c r="D741" i="1"/>
  <c r="AD742" i="1"/>
  <c r="F741" i="1"/>
  <c r="AE742" i="1" l="1"/>
  <c r="N742" i="1"/>
  <c r="O742" i="1" s="1"/>
  <c r="X742" i="1" s="1"/>
  <c r="T741" i="1"/>
  <c r="K741" i="1"/>
  <c r="AA741" i="1"/>
  <c r="P741" i="1"/>
  <c r="Q741" i="1" s="1"/>
  <c r="H741" i="1"/>
  <c r="L741" i="1"/>
  <c r="W742" i="1" l="1"/>
  <c r="I741" i="1"/>
  <c r="AB741" i="1"/>
  <c r="R741" i="1"/>
  <c r="S741" i="1"/>
  <c r="AD741" i="1"/>
  <c r="G740" i="1"/>
  <c r="D740" i="1"/>
  <c r="F740" i="1"/>
  <c r="M741" i="1"/>
  <c r="AE741" i="1" l="1"/>
  <c r="N741" i="1"/>
  <c r="O741" i="1" s="1"/>
  <c r="T740" i="1"/>
  <c r="K740" i="1"/>
  <c r="AA740" i="1"/>
  <c r="P740" i="1"/>
  <c r="Q740" i="1" s="1"/>
  <c r="H740" i="1"/>
  <c r="L740" i="1"/>
  <c r="W741" i="1" l="1"/>
  <c r="X741" i="1"/>
  <c r="S740" i="1"/>
  <c r="R740" i="1"/>
  <c r="AB740" i="1"/>
  <c r="I740" i="1"/>
  <c r="AD740" i="1"/>
  <c r="M740" i="1"/>
  <c r="N740" i="1" l="1"/>
  <c r="O740" i="1" s="1"/>
  <c r="X740" i="1" s="1"/>
  <c r="AE740" i="1"/>
  <c r="G739" i="1"/>
  <c r="F739" i="1"/>
  <c r="D739" i="1"/>
  <c r="W740" i="1" l="1"/>
  <c r="T739" i="1"/>
  <c r="K739" i="1"/>
  <c r="AA739" i="1"/>
  <c r="P739" i="1"/>
  <c r="Q739" i="1" s="1"/>
  <c r="H739" i="1"/>
  <c r="L739" i="1"/>
  <c r="AB739" i="1" l="1"/>
  <c r="S739" i="1"/>
  <c r="R739" i="1"/>
  <c r="I739" i="1"/>
  <c r="M739" i="1"/>
  <c r="G738" i="1"/>
  <c r="F738" i="1"/>
  <c r="D738" i="1"/>
  <c r="AD739" i="1"/>
  <c r="AE739" i="1" l="1"/>
  <c r="N739" i="1"/>
  <c r="O739" i="1" s="1"/>
  <c r="W739" i="1" s="1"/>
  <c r="T738" i="1"/>
  <c r="K738" i="1"/>
  <c r="AA738" i="1"/>
  <c r="P738" i="1"/>
  <c r="Q738" i="1" s="1"/>
  <c r="H738" i="1"/>
  <c r="L738" i="1"/>
  <c r="X739" i="1" l="1"/>
  <c r="AB738" i="1"/>
  <c r="S738" i="1"/>
  <c r="R738" i="1"/>
  <c r="I738" i="1"/>
  <c r="D737" i="1"/>
  <c r="M738" i="1"/>
  <c r="F737" i="1"/>
  <c r="G737" i="1"/>
  <c r="AD738" i="1"/>
  <c r="AE738" i="1" l="1"/>
  <c r="N738" i="1"/>
  <c r="O738" i="1" s="1"/>
  <c r="T737" i="1"/>
  <c r="K737" i="1"/>
  <c r="AA737" i="1"/>
  <c r="P737" i="1"/>
  <c r="Q737" i="1" s="1"/>
  <c r="H737" i="1"/>
  <c r="I737" i="1" s="1"/>
  <c r="L737" i="1"/>
  <c r="X738" i="1" l="1"/>
  <c r="W738" i="1"/>
  <c r="S737" i="1"/>
  <c r="R737" i="1"/>
  <c r="AB737" i="1"/>
  <c r="AD737" i="1"/>
  <c r="M737" i="1"/>
  <c r="N737" i="1" l="1"/>
  <c r="O737" i="1" s="1"/>
  <c r="X737" i="1" s="1"/>
  <c r="AE737" i="1"/>
  <c r="G736" i="1"/>
  <c r="F736" i="1"/>
  <c r="D736" i="1"/>
  <c r="W737" i="1" l="1"/>
  <c r="T736" i="1"/>
  <c r="K736" i="1"/>
  <c r="AA736" i="1"/>
  <c r="P736" i="1"/>
  <c r="Q736" i="1" s="1"/>
  <c r="H736" i="1"/>
  <c r="L736" i="1"/>
  <c r="AB736" i="1" l="1"/>
  <c r="S736" i="1"/>
  <c r="R736" i="1"/>
  <c r="I736" i="1"/>
  <c r="D735" i="1"/>
  <c r="G735" i="1"/>
  <c r="M736" i="1"/>
  <c r="AD736" i="1"/>
  <c r="F735" i="1"/>
  <c r="AE736" i="1" l="1"/>
  <c r="N736" i="1"/>
  <c r="O736" i="1" s="1"/>
  <c r="T735" i="1"/>
  <c r="K735" i="1"/>
  <c r="AA735" i="1"/>
  <c r="P735" i="1"/>
  <c r="Q735" i="1" s="1"/>
  <c r="H735" i="1"/>
  <c r="L735" i="1"/>
  <c r="X736" i="1" l="1"/>
  <c r="W736" i="1"/>
  <c r="AB735" i="1"/>
  <c r="S735" i="1"/>
  <c r="R735" i="1"/>
  <c r="I735" i="1"/>
  <c r="M735" i="1"/>
  <c r="AD735" i="1"/>
  <c r="G734" i="1"/>
  <c r="F734" i="1"/>
  <c r="D734" i="1"/>
  <c r="AE735" i="1" l="1"/>
  <c r="N735" i="1"/>
  <c r="O735" i="1" s="1"/>
  <c r="T734" i="1"/>
  <c r="K734" i="1"/>
  <c r="AA734" i="1"/>
  <c r="P734" i="1"/>
  <c r="Q734" i="1" s="1"/>
  <c r="H734" i="1"/>
  <c r="L734" i="1"/>
  <c r="X735" i="1" l="1"/>
  <c r="W735" i="1"/>
  <c r="S734" i="1"/>
  <c r="R734" i="1"/>
  <c r="I734" i="1"/>
  <c r="AB734" i="1"/>
  <c r="AD734" i="1"/>
  <c r="M734" i="1"/>
  <c r="AE734" i="1" l="1"/>
  <c r="N734" i="1"/>
  <c r="O734" i="1" s="1"/>
  <c r="X734" i="1" s="1"/>
  <c r="F732" i="1"/>
  <c r="G732" i="1"/>
  <c r="D732" i="1"/>
  <c r="W734" i="1" l="1"/>
  <c r="T732" i="1"/>
  <c r="K732" i="1"/>
  <c r="AA732" i="1"/>
  <c r="P732" i="1"/>
  <c r="Q732" i="1" s="1"/>
  <c r="H732" i="1"/>
  <c r="L732" i="1"/>
  <c r="S732" i="1" l="1"/>
  <c r="R732" i="1"/>
  <c r="I732" i="1"/>
  <c r="AB732" i="1"/>
  <c r="AD732" i="1"/>
  <c r="M732" i="1"/>
  <c r="AE732" i="1" l="1"/>
  <c r="N732" i="1"/>
  <c r="O732" i="1" s="1"/>
  <c r="X732" i="1" s="1"/>
  <c r="G731" i="1"/>
  <c r="D731" i="1"/>
  <c r="F731" i="1"/>
  <c r="W732" i="1" l="1"/>
  <c r="T731" i="1"/>
  <c r="K731" i="1"/>
  <c r="AA731" i="1"/>
  <c r="H731" i="1"/>
  <c r="L731" i="1"/>
  <c r="AB731" i="1" l="1"/>
  <c r="I731" i="1"/>
  <c r="M731" i="1"/>
  <c r="AD731" i="1"/>
  <c r="P731" i="1" l="1"/>
  <c r="Q731" i="1" s="1"/>
  <c r="S731" i="1" s="1"/>
  <c r="N731" i="1"/>
  <c r="O731" i="1" s="1"/>
  <c r="AE731" i="1"/>
  <c r="G730" i="1"/>
  <c r="D730" i="1"/>
  <c r="F730" i="1"/>
  <c r="R731" i="1" l="1"/>
  <c r="W731" i="1"/>
  <c r="X731" i="1"/>
  <c r="T730" i="1"/>
  <c r="K730" i="1"/>
  <c r="AA730" i="1"/>
  <c r="P730" i="1"/>
  <c r="Q730" i="1" s="1"/>
  <c r="H730" i="1"/>
  <c r="L730" i="1"/>
  <c r="I730" i="1" l="1"/>
  <c r="S730" i="1"/>
  <c r="R730" i="1"/>
  <c r="AB730" i="1"/>
  <c r="G729" i="1"/>
  <c r="AD730" i="1"/>
  <c r="M730" i="1"/>
  <c r="F729" i="1"/>
  <c r="D729" i="1"/>
  <c r="N730" i="1" l="1"/>
  <c r="O730" i="1" s="1"/>
  <c r="AE730" i="1"/>
  <c r="T729" i="1"/>
  <c r="K729" i="1"/>
  <c r="AA729" i="1"/>
  <c r="P729" i="1"/>
  <c r="Q729" i="1" s="1"/>
  <c r="H729" i="1"/>
  <c r="L729" i="1"/>
  <c r="X730" i="1" l="1"/>
  <c r="W730" i="1"/>
  <c r="S729" i="1"/>
  <c r="R729" i="1"/>
  <c r="I729" i="1"/>
  <c r="AB729" i="1"/>
  <c r="AD729" i="1"/>
  <c r="M729" i="1"/>
  <c r="AE729" i="1" l="1"/>
  <c r="N729" i="1"/>
  <c r="O729" i="1" s="1"/>
  <c r="X729" i="1" s="1"/>
  <c r="G728" i="1"/>
  <c r="D728" i="1"/>
  <c r="F728" i="1"/>
  <c r="W729" i="1" l="1"/>
  <c r="T728" i="1"/>
  <c r="K728" i="1"/>
  <c r="AA728" i="1"/>
  <c r="P728" i="1"/>
  <c r="Q728" i="1" s="1"/>
  <c r="H728" i="1"/>
  <c r="L728" i="1"/>
  <c r="S728" i="1" l="1"/>
  <c r="R728" i="1"/>
  <c r="I728" i="1"/>
  <c r="AB728" i="1"/>
  <c r="D727" i="1"/>
  <c r="G727" i="1"/>
  <c r="F727" i="1"/>
  <c r="AD728" i="1"/>
  <c r="M728" i="1"/>
  <c r="N728" i="1" l="1"/>
  <c r="O728" i="1" s="1"/>
  <c r="W728" i="1" s="1"/>
  <c r="AE728" i="1"/>
  <c r="T727" i="1"/>
  <c r="K727" i="1"/>
  <c r="AA727" i="1"/>
  <c r="P727" i="1"/>
  <c r="Q727" i="1" s="1"/>
  <c r="H727" i="1"/>
  <c r="L727" i="1"/>
  <c r="X728" i="1" l="1"/>
  <c r="I727" i="1"/>
  <c r="AB727" i="1"/>
  <c r="S727" i="1"/>
  <c r="R727" i="1"/>
  <c r="F726" i="1"/>
  <c r="D726" i="1"/>
  <c r="M727" i="1"/>
  <c r="G726" i="1"/>
  <c r="AD727" i="1"/>
  <c r="AE727" i="1" l="1"/>
  <c r="N727" i="1"/>
  <c r="O727" i="1" s="1"/>
  <c r="X727" i="1" s="1"/>
  <c r="T726" i="1"/>
  <c r="K726" i="1"/>
  <c r="AA726" i="1"/>
  <c r="P726" i="1"/>
  <c r="Q726" i="1" s="1"/>
  <c r="H726" i="1"/>
  <c r="I726" i="1" s="1"/>
  <c r="L726" i="1"/>
  <c r="W727" i="1" l="1"/>
  <c r="AB726" i="1"/>
  <c r="S726" i="1"/>
  <c r="R726" i="1"/>
  <c r="D725" i="1"/>
  <c r="M726" i="1"/>
  <c r="G725" i="1"/>
  <c r="F725" i="1"/>
  <c r="AD726" i="1"/>
  <c r="AE726" i="1" l="1"/>
  <c r="N726" i="1"/>
  <c r="O726" i="1" s="1"/>
  <c r="T725" i="1"/>
  <c r="K725" i="1"/>
  <c r="AA725" i="1"/>
  <c r="P725" i="1"/>
  <c r="Q725" i="1" s="1"/>
  <c r="H725" i="1"/>
  <c r="L725" i="1"/>
  <c r="X726" i="1" l="1"/>
  <c r="W726" i="1"/>
  <c r="S725" i="1"/>
  <c r="R725" i="1"/>
  <c r="AB725" i="1"/>
  <c r="I725" i="1"/>
  <c r="AD725" i="1"/>
  <c r="M725" i="1"/>
  <c r="AE725" i="1" l="1"/>
  <c r="N725" i="1"/>
  <c r="O725" i="1" s="1"/>
  <c r="X725" i="1" s="1"/>
  <c r="W725" i="1" l="1"/>
  <c r="G724" i="1"/>
  <c r="F724" i="1"/>
  <c r="D724" i="1"/>
  <c r="T724" i="1" l="1"/>
  <c r="K724" i="1"/>
  <c r="AA724" i="1"/>
  <c r="P724" i="1"/>
  <c r="Q724" i="1" s="1"/>
  <c r="H724" i="1"/>
  <c r="L724" i="1"/>
  <c r="AB724" i="1" l="1"/>
  <c r="S724" i="1"/>
  <c r="R724" i="1"/>
  <c r="I724" i="1"/>
  <c r="M724" i="1"/>
  <c r="G723" i="1"/>
  <c r="F723" i="1"/>
  <c r="AD724" i="1"/>
  <c r="D723" i="1"/>
  <c r="N724" i="1" l="1"/>
  <c r="O724" i="1" s="1"/>
  <c r="AE724" i="1"/>
  <c r="T723" i="1"/>
  <c r="K723" i="1"/>
  <c r="AA723" i="1"/>
  <c r="H723" i="1"/>
  <c r="I723" i="1" s="1"/>
  <c r="L723" i="1"/>
  <c r="X724" i="1" l="1"/>
  <c r="W724" i="1"/>
  <c r="AB723" i="1"/>
  <c r="M723" i="1"/>
  <c r="AD723" i="1"/>
  <c r="AE723" i="1" l="1"/>
  <c r="P723" i="1"/>
  <c r="Q723" i="1" s="1"/>
  <c r="S723" i="1" s="1"/>
  <c r="N723" i="1"/>
  <c r="O723" i="1" s="1"/>
  <c r="F722" i="1"/>
  <c r="G722" i="1"/>
  <c r="D722" i="1"/>
  <c r="R723" i="1" l="1"/>
  <c r="W723" i="1"/>
  <c r="X723" i="1"/>
  <c r="T722" i="1"/>
  <c r="K722" i="1"/>
  <c r="AA722" i="1"/>
  <c r="P722" i="1"/>
  <c r="Q722" i="1" s="1"/>
  <c r="H722" i="1"/>
  <c r="L722" i="1"/>
  <c r="AB722" i="1" l="1"/>
  <c r="S722" i="1"/>
  <c r="R722" i="1"/>
  <c r="I722" i="1"/>
  <c r="G721" i="1"/>
  <c r="AD722" i="1"/>
  <c r="M722" i="1"/>
  <c r="D721" i="1"/>
  <c r="F721" i="1"/>
  <c r="AE722" i="1" l="1"/>
  <c r="N722" i="1"/>
  <c r="O722" i="1" s="1"/>
  <c r="T721" i="1"/>
  <c r="K721" i="1"/>
  <c r="AA721" i="1"/>
  <c r="P721" i="1"/>
  <c r="Q721" i="1" s="1"/>
  <c r="H721" i="1"/>
  <c r="I721" i="1" s="1"/>
  <c r="L721" i="1"/>
  <c r="X722" i="1" l="1"/>
  <c r="W722" i="1"/>
  <c r="S721" i="1"/>
  <c r="R721" i="1"/>
  <c r="AB721" i="1"/>
  <c r="M721" i="1"/>
  <c r="AD721" i="1"/>
  <c r="N721" i="1" l="1"/>
  <c r="O721" i="1" s="1"/>
  <c r="X721" i="1" s="1"/>
  <c r="AE721" i="1"/>
  <c r="F720" i="1"/>
  <c r="G720" i="1"/>
  <c r="D720" i="1"/>
  <c r="W721" i="1" l="1"/>
  <c r="T720" i="1"/>
  <c r="K720" i="1"/>
  <c r="AA720" i="1"/>
  <c r="P720" i="1"/>
  <c r="Q720" i="1" s="1"/>
  <c r="H720" i="1"/>
  <c r="L720" i="1"/>
  <c r="AB720" i="1" l="1"/>
  <c r="S720" i="1"/>
  <c r="R720" i="1"/>
  <c r="I720" i="1"/>
  <c r="F719" i="1"/>
  <c r="G719" i="1"/>
  <c r="AD720" i="1"/>
  <c r="M720" i="1"/>
  <c r="D719" i="1"/>
  <c r="AE720" i="1" l="1"/>
  <c r="N720" i="1"/>
  <c r="O720" i="1" s="1"/>
  <c r="X720" i="1" s="1"/>
  <c r="T719" i="1"/>
  <c r="K719" i="1"/>
  <c r="AA719" i="1"/>
  <c r="P719" i="1"/>
  <c r="Q719" i="1" s="1"/>
  <c r="H719" i="1"/>
  <c r="L719" i="1"/>
  <c r="W720" i="1" l="1"/>
  <c r="S719" i="1"/>
  <c r="R719" i="1"/>
  <c r="AB719" i="1"/>
  <c r="I719" i="1"/>
  <c r="AD719" i="1"/>
  <c r="M719" i="1"/>
  <c r="AE719" i="1" l="1"/>
  <c r="N719" i="1"/>
  <c r="O719" i="1" s="1"/>
  <c r="X719" i="1" s="1"/>
  <c r="G718" i="1"/>
  <c r="F718" i="1"/>
  <c r="D718" i="1"/>
  <c r="W719" i="1" l="1"/>
  <c r="T718" i="1"/>
  <c r="K718" i="1"/>
  <c r="AA718" i="1"/>
  <c r="P718" i="1"/>
  <c r="Q718" i="1" s="1"/>
  <c r="H718" i="1"/>
  <c r="L718" i="1"/>
  <c r="AB718" i="1" l="1"/>
  <c r="S718" i="1"/>
  <c r="R718" i="1"/>
  <c r="I718" i="1"/>
  <c r="F717" i="1"/>
  <c r="AD718" i="1"/>
  <c r="G717" i="1"/>
  <c r="D717" i="1"/>
  <c r="M718" i="1"/>
  <c r="N718" i="1" l="1"/>
  <c r="O718" i="1" s="1"/>
  <c r="W718" i="1" s="1"/>
  <c r="AE718" i="1"/>
  <c r="T717" i="1"/>
  <c r="K717" i="1"/>
  <c r="AA717" i="1"/>
  <c r="P717" i="1"/>
  <c r="Q717" i="1" s="1"/>
  <c r="H717" i="1"/>
  <c r="L717" i="1"/>
  <c r="X718" i="1" l="1"/>
  <c r="AB717" i="1"/>
  <c r="S717" i="1"/>
  <c r="R717" i="1"/>
  <c r="I717" i="1"/>
  <c r="G716" i="1"/>
  <c r="AD717" i="1"/>
  <c r="F716" i="1"/>
  <c r="M717" i="1"/>
  <c r="D716" i="1"/>
  <c r="AE717" i="1" l="1"/>
  <c r="N717" i="1"/>
  <c r="O717" i="1" s="1"/>
  <c r="T716" i="1"/>
  <c r="K716" i="1"/>
  <c r="AA716" i="1"/>
  <c r="P716" i="1"/>
  <c r="Q716" i="1" s="1"/>
  <c r="H716" i="1"/>
  <c r="L716" i="1"/>
  <c r="X717" i="1" l="1"/>
  <c r="W717" i="1"/>
  <c r="AB716" i="1"/>
  <c r="S716" i="1"/>
  <c r="R716" i="1"/>
  <c r="I716" i="1"/>
  <c r="D715" i="1"/>
  <c r="G715" i="1"/>
  <c r="AD716" i="1"/>
  <c r="M716" i="1"/>
  <c r="F715" i="1"/>
  <c r="N716" i="1" l="1"/>
  <c r="O716" i="1" s="1"/>
  <c r="X716" i="1" s="1"/>
  <c r="AE716" i="1"/>
  <c r="T715" i="1"/>
  <c r="K715" i="1"/>
  <c r="AA715" i="1"/>
  <c r="P715" i="1"/>
  <c r="Q715" i="1" s="1"/>
  <c r="H715" i="1"/>
  <c r="L715" i="1"/>
  <c r="W716" i="1" l="1"/>
  <c r="AB715" i="1"/>
  <c r="S715" i="1"/>
  <c r="R715" i="1"/>
  <c r="I715" i="1"/>
  <c r="AD715" i="1"/>
  <c r="D714" i="1"/>
  <c r="G714" i="1"/>
  <c r="F714" i="1"/>
  <c r="M715" i="1"/>
  <c r="AE715" i="1" l="1"/>
  <c r="N715" i="1"/>
  <c r="O715" i="1" s="1"/>
  <c r="X715" i="1" s="1"/>
  <c r="T714" i="1"/>
  <c r="K714" i="1"/>
  <c r="AA714" i="1"/>
  <c r="P714" i="1"/>
  <c r="Q714" i="1" s="1"/>
  <c r="H714" i="1"/>
  <c r="L714" i="1"/>
  <c r="W715" i="1" l="1"/>
  <c r="AB714" i="1"/>
  <c r="S714" i="1"/>
  <c r="R714" i="1"/>
  <c r="I714" i="1"/>
  <c r="G713" i="1"/>
  <c r="D713" i="1"/>
  <c r="AD714" i="1"/>
  <c r="F713" i="1"/>
  <c r="M714" i="1"/>
  <c r="N714" i="1" l="1"/>
  <c r="O714" i="1" s="1"/>
  <c r="AE714" i="1"/>
  <c r="T713" i="1"/>
  <c r="K713" i="1"/>
  <c r="AA713" i="1"/>
  <c r="P713" i="1"/>
  <c r="Q713" i="1" s="1"/>
  <c r="H713" i="1"/>
  <c r="L713" i="1"/>
  <c r="X714" i="1" l="1"/>
  <c r="W714" i="1"/>
  <c r="AB713" i="1"/>
  <c r="S713" i="1"/>
  <c r="R713" i="1"/>
  <c r="I713" i="1"/>
  <c r="AD713" i="1"/>
  <c r="F712" i="1"/>
  <c r="D712" i="1"/>
  <c r="G712" i="1"/>
  <c r="M713" i="1"/>
  <c r="AE713" i="1" l="1"/>
  <c r="N713" i="1"/>
  <c r="O713" i="1" s="1"/>
  <c r="T712" i="1"/>
  <c r="K712" i="1"/>
  <c r="AA712" i="1"/>
  <c r="P712" i="1"/>
  <c r="Q712" i="1" s="1"/>
  <c r="H712" i="1"/>
  <c r="L712" i="1"/>
  <c r="X713" i="1" l="1"/>
  <c r="W713" i="1"/>
  <c r="S712" i="1"/>
  <c r="R712" i="1"/>
  <c r="I712" i="1"/>
  <c r="AB712" i="1"/>
  <c r="M712" i="1"/>
  <c r="AD712" i="1"/>
  <c r="N712" i="1" l="1"/>
  <c r="O712" i="1" s="1"/>
  <c r="X712" i="1" s="1"/>
  <c r="AE712" i="1"/>
  <c r="F711" i="1"/>
  <c r="D711" i="1"/>
  <c r="G711" i="1"/>
  <c r="W712" i="1" l="1"/>
  <c r="T711" i="1"/>
  <c r="K711" i="1"/>
  <c r="AA711" i="1"/>
  <c r="H711" i="1"/>
  <c r="I711" i="1" s="1"/>
  <c r="L711" i="1"/>
  <c r="AB711" i="1" l="1"/>
  <c r="AD711" i="1"/>
  <c r="M711" i="1"/>
  <c r="AE711" i="1" l="1"/>
  <c r="N711" i="1"/>
  <c r="O711" i="1" s="1"/>
  <c r="P711" i="1"/>
  <c r="Q711" i="1" s="1"/>
  <c r="F710" i="1"/>
  <c r="G710" i="1"/>
  <c r="D710" i="1"/>
  <c r="X711" i="1" l="1"/>
  <c r="R711" i="1"/>
  <c r="S711" i="1"/>
  <c r="W711" i="1"/>
  <c r="T710" i="1"/>
  <c r="K710" i="1"/>
  <c r="AA710" i="1"/>
  <c r="H710" i="1"/>
  <c r="L710" i="1"/>
  <c r="AB710" i="1" l="1"/>
  <c r="I710" i="1"/>
  <c r="AD710" i="1"/>
  <c r="M710" i="1"/>
  <c r="AE710" i="1" l="1"/>
  <c r="P710" i="1"/>
  <c r="Q710" i="1" s="1"/>
  <c r="N710" i="1"/>
  <c r="O710" i="1" s="1"/>
  <c r="D709" i="1"/>
  <c r="G709" i="1"/>
  <c r="F709" i="1"/>
  <c r="X710" i="1" l="1"/>
  <c r="W710" i="1"/>
  <c r="R710" i="1"/>
  <c r="S710" i="1"/>
  <c r="T709" i="1"/>
  <c r="K709" i="1"/>
  <c r="AA709" i="1"/>
  <c r="H709" i="1"/>
  <c r="L709" i="1"/>
  <c r="I709" i="1" l="1"/>
  <c r="AB709" i="1"/>
  <c r="F708" i="1"/>
  <c r="D708" i="1"/>
  <c r="AD709" i="1"/>
  <c r="M709" i="1"/>
  <c r="G708" i="1"/>
  <c r="P709" i="1" l="1"/>
  <c r="Q709" i="1" s="1"/>
  <c r="AE709" i="1"/>
  <c r="N709" i="1"/>
  <c r="O709" i="1" s="1"/>
  <c r="T708" i="1"/>
  <c r="K708" i="1"/>
  <c r="AA708" i="1"/>
  <c r="P708" i="1"/>
  <c r="Q708" i="1" s="1"/>
  <c r="H708" i="1"/>
  <c r="L708" i="1"/>
  <c r="X709" i="1" l="1"/>
  <c r="S709" i="1"/>
  <c r="R709" i="1"/>
  <c r="W709" i="1"/>
  <c r="AB708" i="1"/>
  <c r="S708" i="1"/>
  <c r="R708" i="1"/>
  <c r="I708" i="1"/>
  <c r="AD708" i="1"/>
  <c r="G707" i="1"/>
  <c r="D707" i="1"/>
  <c r="F707" i="1"/>
  <c r="M708" i="1"/>
  <c r="AE708" i="1" l="1"/>
  <c r="N708" i="1"/>
  <c r="O708" i="1" s="1"/>
  <c r="T707" i="1"/>
  <c r="K707" i="1"/>
  <c r="AA707" i="1"/>
  <c r="P707" i="1"/>
  <c r="Q707" i="1" s="1"/>
  <c r="H707" i="1"/>
  <c r="I707" i="1" s="1"/>
  <c r="L707" i="1"/>
  <c r="X708" i="1" l="1"/>
  <c r="W708" i="1"/>
  <c r="S707" i="1"/>
  <c r="R707" i="1"/>
  <c r="AB707" i="1"/>
  <c r="AD707" i="1"/>
  <c r="M707" i="1"/>
  <c r="AE707" i="1" l="1"/>
  <c r="N707" i="1"/>
  <c r="O707" i="1" s="1"/>
  <c r="X707" i="1" s="1"/>
  <c r="G706" i="1"/>
  <c r="F706" i="1"/>
  <c r="D706" i="1"/>
  <c r="W707" i="1" l="1"/>
  <c r="T706" i="1"/>
  <c r="K706" i="1"/>
  <c r="AA706" i="1"/>
  <c r="P706" i="1"/>
  <c r="Q706" i="1" s="1"/>
  <c r="H706" i="1"/>
  <c r="L706" i="1"/>
  <c r="AB706" i="1" l="1"/>
  <c r="S706" i="1"/>
  <c r="R706" i="1"/>
  <c r="I706" i="1"/>
  <c r="M706" i="1"/>
  <c r="F705" i="1"/>
  <c r="AD706" i="1"/>
  <c r="D705" i="1"/>
  <c r="G705" i="1"/>
  <c r="N706" i="1" l="1"/>
  <c r="O706" i="1" s="1"/>
  <c r="AE706" i="1"/>
  <c r="T705" i="1"/>
  <c r="K705" i="1"/>
  <c r="AA705" i="1"/>
  <c r="P705" i="1"/>
  <c r="Q705" i="1" s="1"/>
  <c r="H705" i="1"/>
  <c r="L705" i="1"/>
  <c r="W706" i="1" l="1"/>
  <c r="X706" i="1"/>
  <c r="AB705" i="1"/>
  <c r="S705" i="1"/>
  <c r="R705" i="1"/>
  <c r="I705" i="1"/>
  <c r="G704" i="1"/>
  <c r="D704" i="1"/>
  <c r="M705" i="1"/>
  <c r="AD705" i="1"/>
  <c r="F704" i="1"/>
  <c r="AE705" i="1" l="1"/>
  <c r="N705" i="1"/>
  <c r="O705" i="1" s="1"/>
  <c r="W705" i="1" s="1"/>
  <c r="T704" i="1"/>
  <c r="K704" i="1"/>
  <c r="AA704" i="1"/>
  <c r="P704" i="1"/>
  <c r="Q704" i="1" s="1"/>
  <c r="H704" i="1"/>
  <c r="L704" i="1"/>
  <c r="X705" i="1" l="1"/>
  <c r="S704" i="1"/>
  <c r="R704" i="1"/>
  <c r="I704" i="1"/>
  <c r="AB704" i="1"/>
  <c r="AA703" i="1"/>
  <c r="AD704" i="1"/>
  <c r="M704" i="1"/>
  <c r="AE704" i="1" l="1"/>
  <c r="N704" i="1"/>
  <c r="O704" i="1" s="1"/>
  <c r="X704" i="1" s="1"/>
  <c r="AB703" i="1"/>
  <c r="H703" i="1"/>
  <c r="D703" i="1"/>
  <c r="W704" i="1" l="1"/>
  <c r="T703" i="1"/>
  <c r="K703" i="1"/>
  <c r="I703" i="1"/>
  <c r="F702" i="1"/>
  <c r="G702" i="1"/>
  <c r="D702" i="1"/>
  <c r="L703" i="1"/>
  <c r="T702" i="1" l="1"/>
  <c r="K702" i="1"/>
  <c r="AA702" i="1"/>
  <c r="AB702" i="1" s="1"/>
  <c r="P702" i="1"/>
  <c r="Q702" i="1" s="1"/>
  <c r="H702" i="1"/>
  <c r="I702" i="1" s="1"/>
  <c r="F701" i="1"/>
  <c r="L702" i="1"/>
  <c r="G701" i="1"/>
  <c r="AD703" i="1"/>
  <c r="D701" i="1"/>
  <c r="M703" i="1"/>
  <c r="AE703" i="1" l="1"/>
  <c r="N703" i="1"/>
  <c r="O703" i="1" s="1"/>
  <c r="P703" i="1"/>
  <c r="Q703" i="1" s="1"/>
  <c r="S702" i="1"/>
  <c r="R702" i="1"/>
  <c r="T701" i="1"/>
  <c r="K701" i="1"/>
  <c r="AA701" i="1"/>
  <c r="P701" i="1"/>
  <c r="Q701" i="1" s="1"/>
  <c r="H701" i="1"/>
  <c r="M702" i="1"/>
  <c r="L701" i="1"/>
  <c r="AD702" i="1"/>
  <c r="N702" i="1" l="1"/>
  <c r="O702" i="1" s="1"/>
  <c r="W702" i="1" s="1"/>
  <c r="W703" i="1"/>
  <c r="X703" i="1"/>
  <c r="R703" i="1"/>
  <c r="S703" i="1"/>
  <c r="AE702" i="1"/>
  <c r="AB701" i="1"/>
  <c r="S701" i="1"/>
  <c r="R701" i="1"/>
  <c r="I701" i="1"/>
  <c r="D700" i="1"/>
  <c r="F700" i="1"/>
  <c r="AD701" i="1"/>
  <c r="M701" i="1"/>
  <c r="G700" i="1"/>
  <c r="X702" i="1" l="1"/>
  <c r="N701" i="1"/>
  <c r="O701" i="1" s="1"/>
  <c r="X701" i="1" s="1"/>
  <c r="AE701" i="1"/>
  <c r="T700" i="1"/>
  <c r="K700" i="1"/>
  <c r="AA700" i="1"/>
  <c r="P700" i="1"/>
  <c r="Q700" i="1" s="1"/>
  <c r="H700" i="1"/>
  <c r="L700" i="1"/>
  <c r="W701" i="1" l="1"/>
  <c r="AB700" i="1"/>
  <c r="S700" i="1"/>
  <c r="R700" i="1"/>
  <c r="I700" i="1"/>
  <c r="AB699" i="1"/>
  <c r="AA699" i="1"/>
  <c r="T699" i="1"/>
  <c r="AD700" i="1"/>
  <c r="M700" i="1"/>
  <c r="AE700" i="1" l="1"/>
  <c r="N700" i="1"/>
  <c r="O700" i="1" s="1"/>
  <c r="X700" i="1" s="1"/>
  <c r="K699" i="1"/>
  <c r="I699" i="1"/>
  <c r="H699" i="1"/>
  <c r="L699" i="1"/>
  <c r="W700" i="1" l="1"/>
  <c r="M699" i="1"/>
  <c r="AD699" i="1"/>
  <c r="AE699" i="1" l="1"/>
  <c r="P699" i="1"/>
  <c r="Q699" i="1" s="1"/>
  <c r="S699" i="1" s="1"/>
  <c r="N699" i="1"/>
  <c r="O699" i="1" s="1"/>
  <c r="F698" i="1"/>
  <c r="G698" i="1"/>
  <c r="D698" i="1"/>
  <c r="R699" i="1" l="1"/>
  <c r="X699" i="1"/>
  <c r="W699" i="1"/>
  <c r="T698" i="1"/>
  <c r="K698" i="1"/>
  <c r="AA698" i="1"/>
  <c r="P698" i="1"/>
  <c r="Q698" i="1" s="1"/>
  <c r="H698" i="1"/>
  <c r="L698" i="1"/>
  <c r="R698" i="1" l="1"/>
  <c r="S698" i="1"/>
  <c r="AB698" i="1"/>
  <c r="I698" i="1"/>
  <c r="M698" i="1"/>
  <c r="AD698" i="1"/>
  <c r="N698" i="1" l="1"/>
  <c r="O698" i="1" s="1"/>
  <c r="X698" i="1" s="1"/>
  <c r="AE698" i="1"/>
  <c r="G697" i="1"/>
  <c r="F697" i="1"/>
  <c r="D697" i="1"/>
  <c r="W698" i="1" l="1"/>
  <c r="T697" i="1"/>
  <c r="K697" i="1"/>
  <c r="AA697" i="1"/>
  <c r="P697" i="1"/>
  <c r="Q697" i="1" s="1"/>
  <c r="H697" i="1"/>
  <c r="L697" i="1"/>
  <c r="AB697" i="1" l="1"/>
  <c r="S697" i="1"/>
  <c r="R697" i="1"/>
  <c r="I697" i="1"/>
  <c r="G696" i="1"/>
  <c r="M697" i="1"/>
  <c r="F696" i="1"/>
  <c r="D696" i="1"/>
  <c r="AD697" i="1"/>
  <c r="N697" i="1" l="1"/>
  <c r="O697" i="1" s="1"/>
  <c r="AE697" i="1"/>
  <c r="T696" i="1"/>
  <c r="K696" i="1"/>
  <c r="AA696" i="1"/>
  <c r="P696" i="1"/>
  <c r="Q696" i="1" s="1"/>
  <c r="H696" i="1"/>
  <c r="L696" i="1"/>
  <c r="X697" i="1" l="1"/>
  <c r="W697" i="1"/>
  <c r="AB696" i="1"/>
  <c r="S696" i="1"/>
  <c r="R696" i="1"/>
  <c r="I696" i="1"/>
  <c r="M696" i="1"/>
  <c r="AD696" i="1"/>
  <c r="G694" i="1"/>
  <c r="F694" i="1"/>
  <c r="D694" i="1"/>
  <c r="N696" i="1" l="1"/>
  <c r="O696" i="1" s="1"/>
  <c r="W696" i="1" s="1"/>
  <c r="AE696" i="1"/>
  <c r="T694" i="1"/>
  <c r="K694" i="1"/>
  <c r="AA694" i="1"/>
  <c r="P694" i="1"/>
  <c r="Q694" i="1" s="1"/>
  <c r="H694" i="1"/>
  <c r="L694" i="1"/>
  <c r="X696" i="1" l="1"/>
  <c r="AB694" i="1"/>
  <c r="S694" i="1"/>
  <c r="R694" i="1"/>
  <c r="I694" i="1"/>
  <c r="AD694" i="1"/>
  <c r="M694" i="1"/>
  <c r="N694" i="1" l="1"/>
  <c r="O694" i="1" s="1"/>
  <c r="X694" i="1" s="1"/>
  <c r="AE694" i="1"/>
  <c r="F693" i="1"/>
  <c r="D693" i="1"/>
  <c r="G693" i="1"/>
  <c r="W694" i="1" l="1"/>
  <c r="T693" i="1"/>
  <c r="K693" i="1"/>
  <c r="AA693" i="1"/>
  <c r="H693" i="1"/>
  <c r="L693" i="1"/>
  <c r="AB693" i="1" l="1"/>
  <c r="I693" i="1"/>
  <c r="M693" i="1"/>
  <c r="AD693" i="1"/>
  <c r="N693" i="1" l="1"/>
  <c r="O693" i="1" s="1"/>
  <c r="P693" i="1"/>
  <c r="Q693" i="1" s="1"/>
  <c r="AE693" i="1"/>
  <c r="G692" i="1"/>
  <c r="F692" i="1"/>
  <c r="D692" i="1"/>
  <c r="X693" i="1" l="1"/>
  <c r="S693" i="1"/>
  <c r="R693" i="1"/>
  <c r="W693" i="1"/>
  <c r="T692" i="1"/>
  <c r="K692" i="1"/>
  <c r="AA692" i="1"/>
  <c r="P692" i="1"/>
  <c r="Q692" i="1" s="1"/>
  <c r="H692" i="1"/>
  <c r="L692" i="1"/>
  <c r="AB692" i="1" l="1"/>
  <c r="R692" i="1"/>
  <c r="S692" i="1"/>
  <c r="I692" i="1"/>
  <c r="M692" i="1"/>
  <c r="F691" i="1"/>
  <c r="D691" i="1"/>
  <c r="G691" i="1"/>
  <c r="AD692" i="1"/>
  <c r="N692" i="1" l="1"/>
  <c r="O692" i="1" s="1"/>
  <c r="X692" i="1" s="1"/>
  <c r="AE692" i="1"/>
  <c r="T691" i="1"/>
  <c r="K691" i="1"/>
  <c r="AA691" i="1"/>
  <c r="P691" i="1"/>
  <c r="Q691" i="1" s="1"/>
  <c r="H691" i="1"/>
  <c r="L691" i="1"/>
  <c r="W692" i="1" l="1"/>
  <c r="I691" i="1"/>
  <c r="S691" i="1"/>
  <c r="R691" i="1"/>
  <c r="AB691" i="1"/>
  <c r="G690" i="1"/>
  <c r="D690" i="1"/>
  <c r="F690" i="1"/>
  <c r="M691" i="1"/>
  <c r="AD691" i="1"/>
  <c r="N691" i="1" l="1"/>
  <c r="O691" i="1" s="1"/>
  <c r="AE691" i="1"/>
  <c r="T690" i="1"/>
  <c r="K690" i="1"/>
  <c r="AA690" i="1"/>
  <c r="P690" i="1"/>
  <c r="Q690" i="1" s="1"/>
  <c r="H690" i="1"/>
  <c r="L690" i="1"/>
  <c r="W691" i="1" l="1"/>
  <c r="X691" i="1"/>
  <c r="S690" i="1"/>
  <c r="R690" i="1"/>
  <c r="AB690" i="1"/>
  <c r="I690" i="1"/>
  <c r="M690" i="1"/>
  <c r="AD690" i="1"/>
  <c r="AE690" i="1" l="1"/>
  <c r="N690" i="1"/>
  <c r="O690" i="1" s="1"/>
  <c r="X690" i="1" s="1"/>
  <c r="G689" i="1"/>
  <c r="D689" i="1"/>
  <c r="F689" i="1"/>
  <c r="W690" i="1" l="1"/>
  <c r="T689" i="1"/>
  <c r="K689" i="1"/>
  <c r="AA689" i="1"/>
  <c r="P689" i="1"/>
  <c r="Q689" i="1" s="1"/>
  <c r="H689" i="1"/>
  <c r="L689" i="1"/>
  <c r="AB689" i="1" l="1"/>
  <c r="S689" i="1"/>
  <c r="R689" i="1"/>
  <c r="I689" i="1"/>
  <c r="AD689" i="1"/>
  <c r="G688" i="1"/>
  <c r="F688" i="1"/>
  <c r="M689" i="1"/>
  <c r="D688" i="1"/>
  <c r="AE689" i="1" l="1"/>
  <c r="N689" i="1"/>
  <c r="O689" i="1" s="1"/>
  <c r="T688" i="1"/>
  <c r="K688" i="1"/>
  <c r="AA688" i="1"/>
  <c r="P688" i="1"/>
  <c r="Q688" i="1" s="1"/>
  <c r="H688" i="1"/>
  <c r="L688" i="1"/>
  <c r="X689" i="1" l="1"/>
  <c r="W689" i="1"/>
  <c r="S688" i="1"/>
  <c r="R688" i="1"/>
  <c r="I688" i="1"/>
  <c r="AB688" i="1"/>
  <c r="M688" i="1"/>
  <c r="AD688" i="1"/>
  <c r="AE688" i="1" l="1"/>
  <c r="N688" i="1"/>
  <c r="O688" i="1" s="1"/>
  <c r="X688" i="1" s="1"/>
  <c r="G687" i="1"/>
  <c r="F687" i="1"/>
  <c r="D687" i="1"/>
  <c r="W688" i="1" l="1"/>
  <c r="T687" i="1"/>
  <c r="K687" i="1"/>
  <c r="AA687" i="1"/>
  <c r="P687" i="1"/>
  <c r="Q687" i="1" s="1"/>
  <c r="H687" i="1"/>
  <c r="L687" i="1"/>
  <c r="AB687" i="1" l="1"/>
  <c r="R687" i="1"/>
  <c r="S687" i="1"/>
  <c r="I687" i="1"/>
  <c r="AD687" i="1"/>
  <c r="D686" i="1"/>
  <c r="F686" i="1"/>
  <c r="M687" i="1"/>
  <c r="G686" i="1"/>
  <c r="AE687" i="1" l="1"/>
  <c r="N687" i="1"/>
  <c r="O687" i="1" s="1"/>
  <c r="X687" i="1" s="1"/>
  <c r="T686" i="1"/>
  <c r="K686" i="1"/>
  <c r="AA686" i="1"/>
  <c r="P686" i="1"/>
  <c r="Q686" i="1" s="1"/>
  <c r="H686" i="1"/>
  <c r="L686" i="1"/>
  <c r="W687" i="1" l="1"/>
  <c r="I686" i="1"/>
  <c r="R686" i="1"/>
  <c r="S686" i="1"/>
  <c r="AB686" i="1"/>
  <c r="M686" i="1"/>
  <c r="AD686" i="1"/>
  <c r="G685" i="1"/>
  <c r="D685" i="1"/>
  <c r="F685" i="1"/>
  <c r="AE686" i="1" l="1"/>
  <c r="N686" i="1"/>
  <c r="O686" i="1" s="1"/>
  <c r="T685" i="1"/>
  <c r="K685" i="1"/>
  <c r="AA685" i="1"/>
  <c r="P685" i="1"/>
  <c r="Q685" i="1" s="1"/>
  <c r="H685" i="1"/>
  <c r="L685" i="1"/>
  <c r="X686" i="1" l="1"/>
  <c r="W686" i="1"/>
  <c r="AB685" i="1"/>
  <c r="S685" i="1"/>
  <c r="R685" i="1"/>
  <c r="I685" i="1"/>
  <c r="G684" i="1"/>
  <c r="F684" i="1"/>
  <c r="D684" i="1"/>
  <c r="M685" i="1"/>
  <c r="AD685" i="1"/>
  <c r="AE685" i="1" l="1"/>
  <c r="N685" i="1"/>
  <c r="O685" i="1" s="1"/>
  <c r="T684" i="1"/>
  <c r="K684" i="1"/>
  <c r="AA684" i="1"/>
  <c r="P684" i="1"/>
  <c r="Q684" i="1" s="1"/>
  <c r="H684" i="1"/>
  <c r="L684" i="1"/>
  <c r="X685" i="1" l="1"/>
  <c r="W685" i="1"/>
  <c r="AB684" i="1"/>
  <c r="S684" i="1"/>
  <c r="R684" i="1"/>
  <c r="I684" i="1"/>
  <c r="M684" i="1"/>
  <c r="F683" i="1"/>
  <c r="AD684" i="1"/>
  <c r="G683" i="1"/>
  <c r="D683" i="1"/>
  <c r="AE684" i="1" l="1"/>
  <c r="N684" i="1"/>
  <c r="O684" i="1" s="1"/>
  <c r="W684" i="1" s="1"/>
  <c r="T683" i="1"/>
  <c r="K683" i="1"/>
  <c r="AA683" i="1"/>
  <c r="P683" i="1"/>
  <c r="Q683" i="1" s="1"/>
  <c r="H683" i="1"/>
  <c r="L683" i="1"/>
  <c r="X684" i="1" l="1"/>
  <c r="S683" i="1"/>
  <c r="R683" i="1"/>
  <c r="I683" i="1"/>
  <c r="AB683" i="1"/>
  <c r="AD683" i="1"/>
  <c r="M683" i="1"/>
  <c r="N683" i="1" l="1"/>
  <c r="O683" i="1" s="1"/>
  <c r="X683" i="1" s="1"/>
  <c r="AE683" i="1"/>
  <c r="F682" i="1"/>
  <c r="D682" i="1"/>
  <c r="G682" i="1"/>
  <c r="W683" i="1" l="1"/>
  <c r="T682" i="1"/>
  <c r="K682" i="1"/>
  <c r="AA682" i="1"/>
  <c r="H682" i="1"/>
  <c r="L682" i="1"/>
  <c r="AB682" i="1" l="1"/>
  <c r="I682" i="1"/>
  <c r="M682" i="1"/>
  <c r="AD682" i="1"/>
  <c r="AE682" i="1" l="1"/>
  <c r="P682" i="1"/>
  <c r="Q682" i="1" s="1"/>
  <c r="R682" i="1" s="1"/>
  <c r="N682" i="1"/>
  <c r="O682" i="1" s="1"/>
  <c r="G681" i="1"/>
  <c r="F681" i="1"/>
  <c r="D681" i="1"/>
  <c r="S682" i="1" l="1"/>
  <c r="W682" i="1"/>
  <c r="X682" i="1"/>
  <c r="T681" i="1"/>
  <c r="K681" i="1"/>
  <c r="AA681" i="1"/>
  <c r="P681" i="1"/>
  <c r="Q681" i="1" s="1"/>
  <c r="H681" i="1"/>
  <c r="I681" i="1" s="1"/>
  <c r="L681" i="1"/>
  <c r="S681" i="1" l="1"/>
  <c r="R681" i="1"/>
  <c r="AB681" i="1"/>
  <c r="M681" i="1"/>
  <c r="AD681" i="1"/>
  <c r="N681" i="1" l="1"/>
  <c r="O681" i="1" s="1"/>
  <c r="X681" i="1" s="1"/>
  <c r="AE681" i="1"/>
  <c r="D680" i="1"/>
  <c r="F680" i="1"/>
  <c r="G680" i="1"/>
  <c r="W681" i="1" l="1"/>
  <c r="T680" i="1"/>
  <c r="K680" i="1"/>
  <c r="AA680" i="1"/>
  <c r="P680" i="1"/>
  <c r="Q680" i="1" s="1"/>
  <c r="H680" i="1"/>
  <c r="L680" i="1"/>
  <c r="AB680" i="1" l="1"/>
  <c r="R680" i="1"/>
  <c r="S680" i="1"/>
  <c r="I680" i="1"/>
  <c r="M680" i="1"/>
  <c r="D679" i="1"/>
  <c r="F679" i="1"/>
  <c r="G679" i="1"/>
  <c r="AD680" i="1"/>
  <c r="N680" i="1" l="1"/>
  <c r="O680" i="1" s="1"/>
  <c r="X680" i="1" s="1"/>
  <c r="AE680" i="1"/>
  <c r="T679" i="1"/>
  <c r="K679" i="1"/>
  <c r="AA679" i="1"/>
  <c r="P679" i="1"/>
  <c r="Q679" i="1" s="1"/>
  <c r="H679" i="1"/>
  <c r="L679" i="1"/>
  <c r="W680" i="1" l="1"/>
  <c r="AB679" i="1"/>
  <c r="S679" i="1"/>
  <c r="R679" i="1"/>
  <c r="I679" i="1"/>
  <c r="AD679" i="1"/>
  <c r="M679" i="1"/>
  <c r="AE679" i="1" l="1"/>
  <c r="N679" i="1"/>
  <c r="O679" i="1" s="1"/>
  <c r="X679" i="1" s="1"/>
  <c r="G678" i="1"/>
  <c r="F678" i="1"/>
  <c r="D678" i="1"/>
  <c r="W679" i="1" l="1"/>
  <c r="T678" i="1"/>
  <c r="K678" i="1"/>
  <c r="AA678" i="1"/>
  <c r="H678" i="1"/>
  <c r="L678" i="1"/>
  <c r="AB678" i="1" l="1"/>
  <c r="I678" i="1"/>
  <c r="M678" i="1"/>
  <c r="AD678" i="1"/>
  <c r="P678" i="1" l="1"/>
  <c r="Q678" i="1" s="1"/>
  <c r="R678" i="1" s="1"/>
  <c r="N678" i="1"/>
  <c r="O678" i="1" s="1"/>
  <c r="AE678" i="1"/>
  <c r="F677" i="1"/>
  <c r="G677" i="1"/>
  <c r="D677" i="1"/>
  <c r="W678" i="1" l="1"/>
  <c r="S678" i="1"/>
  <c r="X678" i="1"/>
  <c r="T677" i="1"/>
  <c r="K677" i="1"/>
  <c r="AA677" i="1"/>
  <c r="H677" i="1"/>
  <c r="L677" i="1"/>
  <c r="AB677" i="1" l="1"/>
  <c r="I677" i="1"/>
  <c r="AD677" i="1"/>
  <c r="M677" i="1"/>
  <c r="N677" i="1" l="1"/>
  <c r="O677" i="1" s="1"/>
  <c r="P677" i="1"/>
  <c r="Q677" i="1" s="1"/>
  <c r="AE677" i="1"/>
  <c r="F676" i="1"/>
  <c r="G676" i="1"/>
  <c r="D676" i="1"/>
  <c r="X677" i="1" l="1"/>
  <c r="R677" i="1"/>
  <c r="S677" i="1"/>
  <c r="W677" i="1"/>
  <c r="T676" i="1"/>
  <c r="K676" i="1"/>
  <c r="AA676" i="1"/>
  <c r="P676" i="1"/>
  <c r="Q676" i="1" s="1"/>
  <c r="H676" i="1"/>
  <c r="L676" i="1"/>
  <c r="AB676" i="1" l="1"/>
  <c r="S676" i="1"/>
  <c r="R676" i="1"/>
  <c r="I676" i="1"/>
  <c r="G675" i="1"/>
  <c r="D675" i="1"/>
  <c r="AD676" i="1"/>
  <c r="F675" i="1"/>
  <c r="M676" i="1"/>
  <c r="AE676" i="1" l="1"/>
  <c r="N676" i="1"/>
  <c r="O676" i="1" s="1"/>
  <c r="X676" i="1" s="1"/>
  <c r="T675" i="1"/>
  <c r="K675" i="1"/>
  <c r="AA675" i="1"/>
  <c r="H675" i="1"/>
  <c r="L675" i="1"/>
  <c r="W676" i="1" l="1"/>
  <c r="AB675" i="1"/>
  <c r="I675" i="1"/>
  <c r="G674" i="1"/>
  <c r="M675" i="1"/>
  <c r="F674" i="1"/>
  <c r="D674" i="1"/>
  <c r="AD675" i="1"/>
  <c r="P675" i="1" l="1"/>
  <c r="Q675" i="1" s="1"/>
  <c r="AE675" i="1"/>
  <c r="N675" i="1"/>
  <c r="O675" i="1" s="1"/>
  <c r="T674" i="1"/>
  <c r="K674" i="1"/>
  <c r="AA674" i="1"/>
  <c r="P674" i="1"/>
  <c r="Q674" i="1" s="1"/>
  <c r="H674" i="1"/>
  <c r="L674" i="1"/>
  <c r="X675" i="1" l="1"/>
  <c r="R675" i="1"/>
  <c r="S675" i="1"/>
  <c r="W675" i="1"/>
  <c r="AB674" i="1"/>
  <c r="S674" i="1"/>
  <c r="R674" i="1"/>
  <c r="I674" i="1"/>
  <c r="AD674" i="1"/>
  <c r="F673" i="1"/>
  <c r="G673" i="1"/>
  <c r="D673" i="1"/>
  <c r="M674" i="1"/>
  <c r="N674" i="1" l="1"/>
  <c r="O674" i="1" s="1"/>
  <c r="X674" i="1" s="1"/>
  <c r="AE674" i="1"/>
  <c r="T673" i="1"/>
  <c r="K673" i="1"/>
  <c r="AA673" i="1"/>
  <c r="P673" i="1"/>
  <c r="Q673" i="1" s="1"/>
  <c r="H673" i="1"/>
  <c r="L673" i="1"/>
  <c r="W674" i="1" l="1"/>
  <c r="I673" i="1"/>
  <c r="S673" i="1"/>
  <c r="R673" i="1"/>
  <c r="AB673" i="1"/>
  <c r="G672" i="1"/>
  <c r="AD673" i="1"/>
  <c r="D672" i="1"/>
  <c r="M673" i="1"/>
  <c r="F672" i="1"/>
  <c r="AE673" i="1" l="1"/>
  <c r="N673" i="1"/>
  <c r="O673" i="1" s="1"/>
  <c r="T672" i="1"/>
  <c r="K672" i="1"/>
  <c r="AA672" i="1"/>
  <c r="P672" i="1"/>
  <c r="Q672" i="1" s="1"/>
  <c r="H672" i="1"/>
  <c r="L672" i="1"/>
  <c r="X673" i="1" l="1"/>
  <c r="W673" i="1"/>
  <c r="S672" i="1"/>
  <c r="R672" i="1"/>
  <c r="AB672" i="1"/>
  <c r="I672" i="1"/>
  <c r="AD672" i="1"/>
  <c r="M672" i="1"/>
  <c r="N672" i="1" l="1"/>
  <c r="O672" i="1" s="1"/>
  <c r="X672" i="1" s="1"/>
  <c r="AE672" i="1"/>
  <c r="D671" i="1"/>
  <c r="G671" i="1"/>
  <c r="F671" i="1"/>
  <c r="W672" i="1" l="1"/>
  <c r="T671" i="1"/>
  <c r="K671" i="1"/>
  <c r="AA671" i="1"/>
  <c r="P671" i="1"/>
  <c r="Q671" i="1" s="1"/>
  <c r="H671" i="1"/>
  <c r="L671" i="1"/>
  <c r="I671" i="1" l="1"/>
  <c r="S671" i="1"/>
  <c r="R671" i="1"/>
  <c r="AB671" i="1"/>
  <c r="AD671" i="1"/>
  <c r="F670" i="1"/>
  <c r="G670" i="1"/>
  <c r="D670" i="1"/>
  <c r="M671" i="1"/>
  <c r="AE671" i="1" l="1"/>
  <c r="N671" i="1"/>
  <c r="O671" i="1" s="1"/>
  <c r="X671" i="1" s="1"/>
  <c r="T670" i="1"/>
  <c r="K670" i="1"/>
  <c r="AA670" i="1"/>
  <c r="H670" i="1"/>
  <c r="I670" i="1" s="1"/>
  <c r="L670" i="1"/>
  <c r="W671" i="1" l="1"/>
  <c r="AB670" i="1"/>
  <c r="AD670" i="1"/>
  <c r="M670" i="1"/>
  <c r="N670" i="1" l="1"/>
  <c r="O670" i="1" s="1"/>
  <c r="P670" i="1"/>
  <c r="Q670" i="1" s="1"/>
  <c r="S670" i="1" s="1"/>
  <c r="AE670" i="1"/>
  <c r="G669" i="1"/>
  <c r="D669" i="1"/>
  <c r="F669" i="1"/>
  <c r="W670" i="1" l="1"/>
  <c r="X670" i="1"/>
  <c r="R670" i="1"/>
  <c r="T669" i="1"/>
  <c r="K669" i="1"/>
  <c r="AA669" i="1"/>
  <c r="P669" i="1"/>
  <c r="Q669" i="1" s="1"/>
  <c r="H669" i="1"/>
  <c r="L669" i="1"/>
  <c r="I669" i="1" l="1"/>
  <c r="S669" i="1"/>
  <c r="R669" i="1"/>
  <c r="AB669" i="1"/>
  <c r="AD669" i="1"/>
  <c r="F668" i="1"/>
  <c r="G668" i="1"/>
  <c r="M669" i="1"/>
  <c r="D668" i="1"/>
  <c r="AE669" i="1" l="1"/>
  <c r="N669" i="1"/>
  <c r="O669" i="1" s="1"/>
  <c r="T668" i="1"/>
  <c r="K668" i="1"/>
  <c r="AA668" i="1"/>
  <c r="P668" i="1"/>
  <c r="Q668" i="1" s="1"/>
  <c r="H668" i="1"/>
  <c r="L668" i="1"/>
  <c r="W669" i="1" l="1"/>
  <c r="X669" i="1"/>
  <c r="S668" i="1"/>
  <c r="R668" i="1"/>
  <c r="AB668" i="1"/>
  <c r="I668" i="1"/>
  <c r="M668" i="1"/>
  <c r="AD668" i="1"/>
  <c r="N668" i="1" l="1"/>
  <c r="O668" i="1" s="1"/>
  <c r="X668" i="1" s="1"/>
  <c r="AE668" i="1"/>
  <c r="D667" i="1"/>
  <c r="G667" i="1"/>
  <c r="F667" i="1"/>
  <c r="W668" i="1" l="1"/>
  <c r="T667" i="1"/>
  <c r="K667" i="1"/>
  <c r="AA667" i="1"/>
  <c r="H667" i="1"/>
  <c r="L667" i="1"/>
  <c r="AB667" i="1" l="1"/>
  <c r="I667" i="1"/>
  <c r="F666" i="1"/>
  <c r="D666" i="1"/>
  <c r="G666" i="1"/>
  <c r="AD667" i="1"/>
  <c r="M667" i="1"/>
  <c r="P667" i="1" l="1"/>
  <c r="Q667" i="1" s="1"/>
  <c r="N667" i="1"/>
  <c r="O667" i="1" s="1"/>
  <c r="AE667" i="1"/>
  <c r="T666" i="1"/>
  <c r="K666" i="1"/>
  <c r="AA666" i="1"/>
  <c r="P666" i="1"/>
  <c r="Q666" i="1" s="1"/>
  <c r="H666" i="1"/>
  <c r="L666" i="1"/>
  <c r="S667" i="1" l="1"/>
  <c r="R667" i="1"/>
  <c r="X667" i="1"/>
  <c r="W667" i="1"/>
  <c r="AB666" i="1"/>
  <c r="S666" i="1"/>
  <c r="R666" i="1"/>
  <c r="I666" i="1"/>
  <c r="D665" i="1"/>
  <c r="AD666" i="1"/>
  <c r="G665" i="1"/>
  <c r="F665" i="1"/>
  <c r="M666" i="1"/>
  <c r="AE666" i="1" l="1"/>
  <c r="N666" i="1"/>
  <c r="O666" i="1" s="1"/>
  <c r="X666" i="1" s="1"/>
  <c r="T665" i="1"/>
  <c r="K665" i="1"/>
  <c r="AA665" i="1"/>
  <c r="P665" i="1"/>
  <c r="Q665" i="1" s="1"/>
  <c r="H665" i="1"/>
  <c r="I665" i="1" s="1"/>
  <c r="L665" i="1"/>
  <c r="W666" i="1" l="1"/>
  <c r="AB665" i="1"/>
  <c r="S665" i="1"/>
  <c r="R665" i="1"/>
  <c r="G662" i="1"/>
  <c r="M665" i="1"/>
  <c r="D662" i="1"/>
  <c r="AD665" i="1"/>
  <c r="F662" i="1"/>
  <c r="AE665" i="1" l="1"/>
  <c r="N665" i="1"/>
  <c r="O665" i="1" s="1"/>
  <c r="X665" i="1" s="1"/>
  <c r="T662" i="1"/>
  <c r="K662" i="1"/>
  <c r="AA662" i="1"/>
  <c r="P662" i="1"/>
  <c r="Q662" i="1" s="1"/>
  <c r="H662" i="1"/>
  <c r="L662" i="1"/>
  <c r="W665" i="1" l="1"/>
  <c r="AB662" i="1"/>
  <c r="S662" i="1"/>
  <c r="R662" i="1"/>
  <c r="I662" i="1"/>
  <c r="G661" i="1"/>
  <c r="D661" i="1"/>
  <c r="AD662" i="1"/>
  <c r="M662" i="1"/>
  <c r="F661" i="1"/>
  <c r="AE662" i="1" l="1"/>
  <c r="N662" i="1"/>
  <c r="O662" i="1" s="1"/>
  <c r="T661" i="1"/>
  <c r="K661" i="1"/>
  <c r="AA661" i="1"/>
  <c r="P661" i="1"/>
  <c r="Q661" i="1" s="1"/>
  <c r="H661" i="1"/>
  <c r="L661" i="1"/>
  <c r="X662" i="1" l="1"/>
  <c r="W662" i="1"/>
  <c r="AB661" i="1"/>
  <c r="S661" i="1"/>
  <c r="R661" i="1"/>
  <c r="I661" i="1"/>
  <c r="G660" i="1"/>
  <c r="M661" i="1"/>
  <c r="D660" i="1"/>
  <c r="F660" i="1"/>
  <c r="AD661" i="1"/>
  <c r="N661" i="1" l="1"/>
  <c r="O661" i="1" s="1"/>
  <c r="AE661" i="1"/>
  <c r="T660" i="1"/>
  <c r="K660" i="1"/>
  <c r="AA660" i="1"/>
  <c r="P660" i="1"/>
  <c r="Q660" i="1" s="1"/>
  <c r="H660" i="1"/>
  <c r="L660" i="1"/>
  <c r="X661" i="1" l="1"/>
  <c r="W661" i="1"/>
  <c r="AB660" i="1"/>
  <c r="S660" i="1"/>
  <c r="R660" i="1"/>
  <c r="I660" i="1"/>
  <c r="G659" i="1"/>
  <c r="AD660" i="1"/>
  <c r="M660" i="1"/>
  <c r="F659" i="1"/>
  <c r="D659" i="1"/>
  <c r="N660" i="1" l="1"/>
  <c r="O660" i="1" s="1"/>
  <c r="AE660" i="1"/>
  <c r="T659" i="1"/>
  <c r="K659" i="1"/>
  <c r="AA659" i="1"/>
  <c r="P659" i="1"/>
  <c r="Q659" i="1" s="1"/>
  <c r="H659" i="1"/>
  <c r="L659" i="1"/>
  <c r="W660" i="1" l="1"/>
  <c r="X660" i="1"/>
  <c r="S659" i="1"/>
  <c r="R659" i="1"/>
  <c r="AB659" i="1"/>
  <c r="I659" i="1"/>
  <c r="AA658" i="1"/>
  <c r="T658" i="1"/>
  <c r="M659" i="1"/>
  <c r="AD659" i="1"/>
  <c r="AE659" i="1" l="1"/>
  <c r="N659" i="1"/>
  <c r="O659" i="1" s="1"/>
  <c r="X659" i="1" s="1"/>
  <c r="AB658" i="1"/>
  <c r="K658" i="1"/>
  <c r="H658" i="1"/>
  <c r="L658" i="1"/>
  <c r="W659" i="1" l="1"/>
  <c r="I658" i="1"/>
  <c r="M658" i="1"/>
  <c r="AD658" i="1"/>
  <c r="AE658" i="1" l="1"/>
  <c r="N658" i="1"/>
  <c r="O658" i="1" s="1"/>
  <c r="P658" i="1"/>
  <c r="Q658" i="1" s="1"/>
  <c r="AA657" i="1"/>
  <c r="X658" i="1" l="1"/>
  <c r="W658" i="1"/>
  <c r="S658" i="1"/>
  <c r="R658" i="1"/>
  <c r="AB657" i="1"/>
  <c r="G657" i="1"/>
  <c r="D657" i="1"/>
  <c r="T657" i="1" l="1"/>
  <c r="K657" i="1"/>
  <c r="P657" i="1"/>
  <c r="Q657" i="1" s="1"/>
  <c r="H657" i="1"/>
  <c r="L657" i="1"/>
  <c r="S657" i="1" l="1"/>
  <c r="R657" i="1"/>
  <c r="I657" i="1"/>
  <c r="AD657" i="1"/>
  <c r="M657" i="1"/>
  <c r="N657" i="1" l="1"/>
  <c r="O657" i="1" s="1"/>
  <c r="X657" i="1" s="1"/>
  <c r="AE657" i="1"/>
  <c r="G656" i="1"/>
  <c r="F656" i="1"/>
  <c r="D656" i="1"/>
  <c r="W657" i="1" l="1"/>
  <c r="T656" i="1"/>
  <c r="K656" i="1"/>
  <c r="AA656" i="1"/>
  <c r="P656" i="1"/>
  <c r="Q656" i="1" s="1"/>
  <c r="H656" i="1"/>
  <c r="L656" i="1"/>
  <c r="S656" i="1" l="1"/>
  <c r="R656" i="1"/>
  <c r="AB656" i="1"/>
  <c r="I656" i="1"/>
  <c r="AD656" i="1"/>
  <c r="M656" i="1"/>
  <c r="N656" i="1" l="1"/>
  <c r="O656" i="1" s="1"/>
  <c r="W656" i="1" s="1"/>
  <c r="AE656" i="1"/>
  <c r="G655" i="1"/>
  <c r="D655" i="1"/>
  <c r="F655" i="1"/>
  <c r="X656" i="1" l="1"/>
  <c r="T655" i="1"/>
  <c r="K655" i="1"/>
  <c r="AA655" i="1"/>
  <c r="P655" i="1"/>
  <c r="Q655" i="1" s="1"/>
  <c r="H655" i="1"/>
  <c r="I655" i="1" s="1"/>
  <c r="L655" i="1"/>
  <c r="S655" i="1" l="1"/>
  <c r="R655" i="1"/>
  <c r="AB655" i="1"/>
  <c r="AD655" i="1"/>
  <c r="M655" i="1"/>
  <c r="N655" i="1" l="1"/>
  <c r="O655" i="1" s="1"/>
  <c r="X655" i="1" s="1"/>
  <c r="AE655" i="1"/>
  <c r="G654" i="1"/>
  <c r="F654" i="1"/>
  <c r="D654" i="1"/>
  <c r="W655" i="1" l="1"/>
  <c r="T654" i="1"/>
  <c r="K654" i="1"/>
  <c r="AA654" i="1"/>
  <c r="P654" i="1"/>
  <c r="Q654" i="1" s="1"/>
  <c r="H654" i="1"/>
  <c r="L654" i="1"/>
  <c r="AB654" i="1" l="1"/>
  <c r="S654" i="1"/>
  <c r="R654" i="1"/>
  <c r="I654" i="1"/>
  <c r="G653" i="1"/>
  <c r="D653" i="1"/>
  <c r="AD654" i="1"/>
  <c r="F653" i="1"/>
  <c r="M654" i="1"/>
  <c r="N654" i="1" l="1"/>
  <c r="O654" i="1" s="1"/>
  <c r="AE654" i="1"/>
  <c r="T653" i="1"/>
  <c r="K653" i="1"/>
  <c r="AA653" i="1"/>
  <c r="H653" i="1"/>
  <c r="L653" i="1"/>
  <c r="X654" i="1" l="1"/>
  <c r="W654" i="1"/>
  <c r="AB653" i="1"/>
  <c r="I653" i="1"/>
  <c r="G652" i="1"/>
  <c r="D652" i="1"/>
  <c r="F652" i="1"/>
  <c r="AD653" i="1"/>
  <c r="M653" i="1"/>
  <c r="P653" i="1" l="1"/>
  <c r="Q653" i="1" s="1"/>
  <c r="N653" i="1"/>
  <c r="O653" i="1" s="1"/>
  <c r="AE653" i="1"/>
  <c r="T652" i="1"/>
  <c r="K652" i="1"/>
  <c r="AA652" i="1"/>
  <c r="P652" i="1"/>
  <c r="Q652" i="1" s="1"/>
  <c r="H652" i="1"/>
  <c r="L652" i="1"/>
  <c r="X653" i="1" l="1"/>
  <c r="R653" i="1"/>
  <c r="S653" i="1"/>
  <c r="W653" i="1"/>
  <c r="S652" i="1"/>
  <c r="R652" i="1"/>
  <c r="I652" i="1"/>
  <c r="AB652" i="1"/>
  <c r="M652" i="1"/>
  <c r="AD652" i="1"/>
  <c r="N652" i="1" l="1"/>
  <c r="O652" i="1" s="1"/>
  <c r="X652" i="1" s="1"/>
  <c r="AE652" i="1"/>
  <c r="G651" i="1"/>
  <c r="D651" i="1"/>
  <c r="F651" i="1"/>
  <c r="W652" i="1" l="1"/>
  <c r="T651" i="1"/>
  <c r="K651" i="1"/>
  <c r="AA651" i="1"/>
  <c r="H651" i="1"/>
  <c r="L651" i="1"/>
  <c r="I651" i="1" l="1"/>
  <c r="AB651" i="1"/>
  <c r="AB650" i="1"/>
  <c r="AA650" i="1"/>
  <c r="T650" i="1"/>
  <c r="AD651" i="1"/>
  <c r="M651" i="1"/>
  <c r="P651" i="1" l="1"/>
  <c r="Q651" i="1" s="1"/>
  <c r="R651" i="1" s="1"/>
  <c r="N651" i="1"/>
  <c r="O651" i="1" s="1"/>
  <c r="AE651" i="1"/>
  <c r="K650" i="1"/>
  <c r="I650" i="1"/>
  <c r="H650" i="1"/>
  <c r="L650" i="1"/>
  <c r="S651" i="1" l="1"/>
  <c r="X651" i="1"/>
  <c r="W651" i="1"/>
  <c r="M650" i="1"/>
  <c r="AD650" i="1"/>
  <c r="AE650" i="1" l="1"/>
  <c r="N650" i="1"/>
  <c r="O650" i="1" s="1"/>
  <c r="P650" i="1"/>
  <c r="Q650" i="1" s="1"/>
  <c r="G649" i="1"/>
  <c r="F649" i="1"/>
  <c r="D649" i="1"/>
  <c r="X650" i="1" l="1"/>
  <c r="R650" i="1"/>
  <c r="W650" i="1"/>
  <c r="S650" i="1"/>
  <c r="T649" i="1"/>
  <c r="K649" i="1"/>
  <c r="AA649" i="1"/>
  <c r="H649" i="1"/>
  <c r="L649" i="1"/>
  <c r="AB649" i="1" l="1"/>
  <c r="I649" i="1"/>
  <c r="AD649" i="1"/>
  <c r="M649" i="1"/>
  <c r="N649" i="1" l="1"/>
  <c r="O649" i="1" s="1"/>
  <c r="P649" i="1"/>
  <c r="Q649" i="1" s="1"/>
  <c r="AE649" i="1"/>
  <c r="G648" i="1"/>
  <c r="D648" i="1"/>
  <c r="F648" i="1"/>
  <c r="X649" i="1" l="1"/>
  <c r="R649" i="1"/>
  <c r="S649" i="1"/>
  <c r="W649" i="1"/>
  <c r="T648" i="1"/>
  <c r="K648" i="1"/>
  <c r="AA648" i="1"/>
  <c r="P648" i="1"/>
  <c r="Q648" i="1" s="1"/>
  <c r="H648" i="1"/>
  <c r="L648" i="1"/>
  <c r="AB648" i="1" l="1"/>
  <c r="S648" i="1"/>
  <c r="R648" i="1"/>
  <c r="I648" i="1"/>
  <c r="G647" i="1"/>
  <c r="AD648" i="1"/>
  <c r="M648" i="1"/>
  <c r="D647" i="1"/>
  <c r="F647" i="1"/>
  <c r="N648" i="1" l="1"/>
  <c r="O648" i="1" s="1"/>
  <c r="AE648" i="1"/>
  <c r="T647" i="1"/>
  <c r="K647" i="1"/>
  <c r="AA647" i="1"/>
  <c r="P647" i="1"/>
  <c r="Q647" i="1" s="1"/>
  <c r="H647" i="1"/>
  <c r="L647" i="1"/>
  <c r="X648" i="1" l="1"/>
  <c r="W648" i="1"/>
  <c r="AB647" i="1"/>
  <c r="S647" i="1"/>
  <c r="R647" i="1"/>
  <c r="I647" i="1"/>
  <c r="G646" i="1"/>
  <c r="AD647" i="1"/>
  <c r="F646" i="1"/>
  <c r="D646" i="1"/>
  <c r="M647" i="1"/>
  <c r="N647" i="1" l="1"/>
  <c r="O647" i="1" s="1"/>
  <c r="AE647" i="1"/>
  <c r="T646" i="1"/>
  <c r="K646" i="1"/>
  <c r="AA646" i="1"/>
  <c r="P646" i="1"/>
  <c r="Q646" i="1" s="1"/>
  <c r="H646" i="1"/>
  <c r="L646" i="1"/>
  <c r="W647" i="1" l="1"/>
  <c r="X647" i="1"/>
  <c r="AB646" i="1"/>
  <c r="S646" i="1"/>
  <c r="R646" i="1"/>
  <c r="I646" i="1"/>
  <c r="G645" i="1"/>
  <c r="M646" i="1"/>
  <c r="F645" i="1"/>
  <c r="AD646" i="1"/>
  <c r="D645" i="1"/>
  <c r="N646" i="1" l="1"/>
  <c r="O646" i="1" s="1"/>
  <c r="AE646" i="1"/>
  <c r="T645" i="1"/>
  <c r="K645" i="1"/>
  <c r="AA645" i="1"/>
  <c r="P645" i="1"/>
  <c r="Q645" i="1" s="1"/>
  <c r="H645" i="1"/>
  <c r="L645" i="1"/>
  <c r="X646" i="1" l="1"/>
  <c r="W646" i="1"/>
  <c r="AB645" i="1"/>
  <c r="S645" i="1"/>
  <c r="R645" i="1"/>
  <c r="I645" i="1"/>
  <c r="G644" i="1"/>
  <c r="F644" i="1"/>
  <c r="AD645" i="1"/>
  <c r="M645" i="1"/>
  <c r="D644" i="1"/>
  <c r="AE645" i="1" l="1"/>
  <c r="N645" i="1"/>
  <c r="O645" i="1" s="1"/>
  <c r="T644" i="1"/>
  <c r="K644" i="1"/>
  <c r="AA644" i="1"/>
  <c r="P644" i="1"/>
  <c r="Q644" i="1" s="1"/>
  <c r="H644" i="1"/>
  <c r="L644" i="1"/>
  <c r="X645" i="1" l="1"/>
  <c r="W645" i="1"/>
  <c r="S644" i="1"/>
  <c r="R644" i="1"/>
  <c r="I644" i="1"/>
  <c r="AB644" i="1"/>
  <c r="G643" i="1"/>
  <c r="AD644" i="1"/>
  <c r="M644" i="1"/>
  <c r="D643" i="1"/>
  <c r="F643" i="1"/>
  <c r="N644" i="1" l="1"/>
  <c r="O644" i="1" s="1"/>
  <c r="X644" i="1" s="1"/>
  <c r="AE644" i="1"/>
  <c r="T643" i="1"/>
  <c r="K643" i="1"/>
  <c r="AA643" i="1"/>
  <c r="P643" i="1"/>
  <c r="Q643" i="1" s="1"/>
  <c r="H643" i="1"/>
  <c r="L643" i="1"/>
  <c r="W644" i="1" l="1"/>
  <c r="S643" i="1"/>
  <c r="R643" i="1"/>
  <c r="I643" i="1"/>
  <c r="AB643" i="1"/>
  <c r="G642" i="1"/>
  <c r="D642" i="1"/>
  <c r="M643" i="1"/>
  <c r="E642" i="1"/>
  <c r="F642" i="1"/>
  <c r="AD643" i="1"/>
  <c r="AE643" i="1" l="1"/>
  <c r="N643" i="1"/>
  <c r="O643" i="1" s="1"/>
  <c r="X643" i="1" s="1"/>
  <c r="T642" i="1"/>
  <c r="K642" i="1"/>
  <c r="AA642" i="1"/>
  <c r="P642" i="1"/>
  <c r="P832" i="1" s="1"/>
  <c r="H642" i="1"/>
  <c r="L642" i="1"/>
  <c r="W643" i="1" l="1"/>
  <c r="AB642" i="1"/>
  <c r="Q642" i="1"/>
  <c r="Q832" i="1" s="1"/>
  <c r="I642" i="1"/>
  <c r="M642" i="1"/>
  <c r="AD642" i="1"/>
  <c r="AE642" i="1" l="1"/>
  <c r="AE832" i="1" s="1"/>
  <c r="N642" i="1"/>
  <c r="N832" i="1" s="1"/>
  <c r="S642" i="1"/>
  <c r="S832" i="1" s="1"/>
  <c r="R642" i="1"/>
  <c r="R832" i="1" s="1"/>
  <c r="O642" i="1" l="1"/>
  <c r="O832" i="1" s="1"/>
  <c r="G638" i="1"/>
  <c r="F638" i="1"/>
  <c r="D638" i="1"/>
  <c r="X642" i="1" l="1"/>
  <c r="X832" i="1" s="1"/>
  <c r="W642" i="1"/>
  <c r="W832" i="1" s="1"/>
  <c r="T638" i="1"/>
  <c r="K638" i="1"/>
  <c r="AA638" i="1"/>
  <c r="P638" i="1"/>
  <c r="Q638" i="1" s="1"/>
  <c r="H638" i="1"/>
  <c r="L638" i="1"/>
  <c r="I638" i="1" l="1"/>
  <c r="R638" i="1"/>
  <c r="S638" i="1"/>
  <c r="AB638" i="1"/>
  <c r="G637" i="1"/>
  <c r="F637" i="1"/>
  <c r="D637" i="1"/>
  <c r="M638" i="1"/>
  <c r="AD638" i="1"/>
  <c r="AE638" i="1" l="1"/>
  <c r="N638" i="1"/>
  <c r="O638" i="1" s="1"/>
  <c r="W638" i="1" s="1"/>
  <c r="T637" i="1"/>
  <c r="K637" i="1"/>
  <c r="AA637" i="1"/>
  <c r="P637" i="1"/>
  <c r="Q637" i="1" s="1"/>
  <c r="H637" i="1"/>
  <c r="L637" i="1"/>
  <c r="X638" i="1" l="1"/>
  <c r="AB637" i="1"/>
  <c r="S637" i="1"/>
  <c r="R637" i="1"/>
  <c r="I637" i="1"/>
  <c r="G636" i="1"/>
  <c r="AD637" i="1"/>
  <c r="M637" i="1"/>
  <c r="D636" i="1"/>
  <c r="F636" i="1"/>
  <c r="N637" i="1" l="1"/>
  <c r="O637" i="1" s="1"/>
  <c r="X637" i="1" s="1"/>
  <c r="AE637" i="1"/>
  <c r="T636" i="1"/>
  <c r="K636" i="1"/>
  <c r="AA636" i="1"/>
  <c r="H636" i="1"/>
  <c r="L636" i="1"/>
  <c r="W637" i="1" l="1"/>
  <c r="AB636" i="1"/>
  <c r="I636" i="1"/>
  <c r="M636" i="1"/>
  <c r="AD636" i="1"/>
  <c r="P636" i="1" l="1"/>
  <c r="Q636" i="1" s="1"/>
  <c r="N636" i="1"/>
  <c r="O636" i="1" s="1"/>
  <c r="AE636" i="1"/>
  <c r="G635" i="1"/>
  <c r="D635" i="1"/>
  <c r="F635" i="1"/>
  <c r="X636" i="1" l="1"/>
  <c r="S636" i="1"/>
  <c r="R636" i="1"/>
  <c r="W636" i="1"/>
  <c r="T635" i="1"/>
  <c r="K635" i="1"/>
  <c r="AA635" i="1"/>
  <c r="P635" i="1"/>
  <c r="Q635" i="1" s="1"/>
  <c r="H635" i="1"/>
  <c r="I635" i="1" s="1"/>
  <c r="L635" i="1"/>
  <c r="S635" i="1" l="1"/>
  <c r="R635" i="1"/>
  <c r="AB635" i="1"/>
  <c r="G634" i="1"/>
  <c r="AD635" i="1"/>
  <c r="F634" i="1"/>
  <c r="D634" i="1"/>
  <c r="M635" i="1"/>
  <c r="AE635" i="1" l="1"/>
  <c r="N635" i="1"/>
  <c r="O635" i="1" s="1"/>
  <c r="T634" i="1"/>
  <c r="K634" i="1"/>
  <c r="AA634" i="1"/>
  <c r="P634" i="1"/>
  <c r="Q634" i="1" s="1"/>
  <c r="H634" i="1"/>
  <c r="L634" i="1"/>
  <c r="X635" i="1" l="1"/>
  <c r="W635" i="1"/>
  <c r="AB634" i="1"/>
  <c r="S634" i="1"/>
  <c r="R634" i="1"/>
  <c r="I634" i="1"/>
  <c r="G633" i="1"/>
  <c r="AD634" i="1"/>
  <c r="D633" i="1"/>
  <c r="F633" i="1"/>
  <c r="M634" i="1"/>
  <c r="AE634" i="1" l="1"/>
  <c r="N634" i="1"/>
  <c r="O634" i="1" s="1"/>
  <c r="T633" i="1"/>
  <c r="K633" i="1"/>
  <c r="AA633" i="1"/>
  <c r="P633" i="1"/>
  <c r="Q633" i="1" s="1"/>
  <c r="H633" i="1"/>
  <c r="L633" i="1"/>
  <c r="X634" i="1" l="1"/>
  <c r="W634" i="1"/>
  <c r="AB633" i="1"/>
  <c r="S633" i="1"/>
  <c r="R633" i="1"/>
  <c r="I633" i="1"/>
  <c r="G632" i="1"/>
  <c r="F632" i="1"/>
  <c r="AD633" i="1"/>
  <c r="M633" i="1"/>
  <c r="D632" i="1"/>
  <c r="AE633" i="1" l="1"/>
  <c r="N633" i="1"/>
  <c r="O633" i="1" s="1"/>
  <c r="W633" i="1" s="1"/>
  <c r="T632" i="1"/>
  <c r="K632" i="1"/>
  <c r="AA632" i="1"/>
  <c r="P632" i="1"/>
  <c r="Q632" i="1" s="1"/>
  <c r="H632" i="1"/>
  <c r="L632" i="1"/>
  <c r="X633" i="1" l="1"/>
  <c r="S632" i="1"/>
  <c r="R632" i="1"/>
  <c r="I632" i="1"/>
  <c r="AB632" i="1"/>
  <c r="G631" i="1"/>
  <c r="M632" i="1"/>
  <c r="D631" i="1"/>
  <c r="AD632" i="1"/>
  <c r="F631" i="1"/>
  <c r="N632" i="1" l="1"/>
  <c r="O632" i="1" s="1"/>
  <c r="X632" i="1" s="1"/>
  <c r="AE632" i="1"/>
  <c r="T631" i="1"/>
  <c r="K631" i="1"/>
  <c r="AA631" i="1"/>
  <c r="H631" i="1"/>
  <c r="L631" i="1"/>
  <c r="W632" i="1" l="1"/>
  <c r="AB631" i="1"/>
  <c r="I631" i="1"/>
  <c r="AD631" i="1"/>
  <c r="M631" i="1"/>
  <c r="AE631" i="1" l="1"/>
  <c r="P631" i="1"/>
  <c r="Q631" i="1" s="1"/>
  <c r="N631" i="1"/>
  <c r="O631" i="1" s="1"/>
  <c r="G630" i="1"/>
  <c r="F630" i="1"/>
  <c r="D630" i="1"/>
  <c r="X631" i="1" l="1"/>
  <c r="R631" i="1"/>
  <c r="S631" i="1"/>
  <c r="W631" i="1"/>
  <c r="T630" i="1"/>
  <c r="K630" i="1"/>
  <c r="AA630" i="1"/>
  <c r="H630" i="1"/>
  <c r="L630" i="1"/>
  <c r="AB630" i="1" l="1"/>
  <c r="I630" i="1"/>
  <c r="AA629" i="1"/>
  <c r="AB629" i="1" s="1"/>
  <c r="T629" i="1"/>
  <c r="AD630" i="1"/>
  <c r="M630" i="1"/>
  <c r="AE630" i="1" l="1"/>
  <c r="N630" i="1"/>
  <c r="O630" i="1" s="1"/>
  <c r="P630" i="1"/>
  <c r="Q630" i="1" s="1"/>
  <c r="K629" i="1"/>
  <c r="H629" i="1"/>
  <c r="I629" i="1" s="1"/>
  <c r="L629" i="1"/>
  <c r="X630" i="1" l="1"/>
  <c r="R630" i="1"/>
  <c r="S630" i="1"/>
  <c r="W630" i="1"/>
  <c r="AD629" i="1"/>
  <c r="M629" i="1"/>
  <c r="N629" i="1" l="1"/>
  <c r="O629" i="1" s="1"/>
  <c r="P629" i="1"/>
  <c r="Q629" i="1" s="1"/>
  <c r="AE629" i="1"/>
  <c r="G628" i="1"/>
  <c r="D628" i="1"/>
  <c r="F628" i="1"/>
  <c r="W629" i="1" l="1"/>
  <c r="R629" i="1"/>
  <c r="S629" i="1"/>
  <c r="X629" i="1"/>
  <c r="T628" i="1"/>
  <c r="K628" i="1"/>
  <c r="AA628" i="1"/>
  <c r="P628" i="1"/>
  <c r="Q628" i="1" s="1"/>
  <c r="H628" i="1"/>
  <c r="L628" i="1"/>
  <c r="AB628" i="1" l="1"/>
  <c r="S628" i="1"/>
  <c r="R628" i="1"/>
  <c r="I628" i="1"/>
  <c r="G627" i="1"/>
  <c r="F627" i="1"/>
  <c r="M628" i="1"/>
  <c r="D627" i="1"/>
  <c r="AD628" i="1"/>
  <c r="N628" i="1" l="1"/>
  <c r="O628" i="1" s="1"/>
  <c r="AE628" i="1"/>
  <c r="T627" i="1"/>
  <c r="K627" i="1"/>
  <c r="AA627" i="1"/>
  <c r="P627" i="1"/>
  <c r="Q627" i="1" s="1"/>
  <c r="H627" i="1"/>
  <c r="L627" i="1"/>
  <c r="W628" i="1" l="1"/>
  <c r="X628" i="1"/>
  <c r="AB627" i="1"/>
  <c r="S627" i="1"/>
  <c r="R627" i="1"/>
  <c r="I627" i="1"/>
  <c r="G626" i="1"/>
  <c r="F626" i="1"/>
  <c r="D626" i="1"/>
  <c r="AD627" i="1"/>
  <c r="M627" i="1"/>
  <c r="AE627" i="1" l="1"/>
  <c r="N627" i="1"/>
  <c r="O627" i="1" s="1"/>
  <c r="T626" i="1"/>
  <c r="K626" i="1"/>
  <c r="AA626" i="1"/>
  <c r="P626" i="1"/>
  <c r="Q626" i="1" s="1"/>
  <c r="H626" i="1"/>
  <c r="L626" i="1"/>
  <c r="X627" i="1" l="1"/>
  <c r="W627" i="1"/>
  <c r="AB626" i="1"/>
  <c r="S626" i="1"/>
  <c r="R626" i="1"/>
  <c r="I626" i="1"/>
  <c r="G625" i="1"/>
  <c r="M626" i="1"/>
  <c r="F625" i="1"/>
  <c r="D625" i="1"/>
  <c r="AD626" i="1"/>
  <c r="N626" i="1" l="1"/>
  <c r="O626" i="1" s="1"/>
  <c r="AE626" i="1"/>
  <c r="T625" i="1"/>
  <c r="K625" i="1"/>
  <c r="AA625" i="1"/>
  <c r="H625" i="1"/>
  <c r="L625" i="1"/>
  <c r="X626" i="1" l="1"/>
  <c r="W626" i="1"/>
  <c r="AB625" i="1"/>
  <c r="I625" i="1"/>
  <c r="M625" i="1"/>
  <c r="AD625" i="1"/>
  <c r="AE625" i="1" l="1"/>
  <c r="N625" i="1"/>
  <c r="O625" i="1" s="1"/>
  <c r="P625" i="1"/>
  <c r="Q625" i="1" s="1"/>
  <c r="G624" i="1"/>
  <c r="F624" i="1"/>
  <c r="D624" i="1"/>
  <c r="X625" i="1" l="1"/>
  <c r="R625" i="1"/>
  <c r="S625" i="1"/>
  <c r="W625" i="1"/>
  <c r="T624" i="1"/>
  <c r="K624" i="1"/>
  <c r="AA624" i="1"/>
  <c r="P624" i="1"/>
  <c r="Q624" i="1" s="1"/>
  <c r="H624" i="1"/>
  <c r="L624" i="1"/>
  <c r="I624" i="1" l="1"/>
  <c r="R624" i="1"/>
  <c r="S624" i="1"/>
  <c r="AB624" i="1"/>
  <c r="G623" i="1"/>
  <c r="M624" i="1"/>
  <c r="F623" i="1"/>
  <c r="D623" i="1"/>
  <c r="AD624" i="1"/>
  <c r="N624" i="1" l="1"/>
  <c r="O624" i="1" s="1"/>
  <c r="AE624" i="1"/>
  <c r="T623" i="1"/>
  <c r="K623" i="1"/>
  <c r="AA623" i="1"/>
  <c r="P623" i="1"/>
  <c r="Q623" i="1" s="1"/>
  <c r="H623" i="1"/>
  <c r="L623" i="1"/>
  <c r="X624" i="1" l="1"/>
  <c r="W624" i="1"/>
  <c r="AB623" i="1"/>
  <c r="S623" i="1"/>
  <c r="R623" i="1"/>
  <c r="I623" i="1"/>
  <c r="G622" i="1"/>
  <c r="AD623" i="1"/>
  <c r="F622" i="1"/>
  <c r="M623" i="1"/>
  <c r="D622" i="1"/>
  <c r="AE623" i="1" l="1"/>
  <c r="N623" i="1"/>
  <c r="O623" i="1" s="1"/>
  <c r="T622" i="1"/>
  <c r="K622" i="1"/>
  <c r="AA622" i="1"/>
  <c r="P622" i="1"/>
  <c r="Q622" i="1" s="1"/>
  <c r="H622" i="1"/>
  <c r="L622" i="1"/>
  <c r="X623" i="1" l="1"/>
  <c r="W623" i="1"/>
  <c r="AB622" i="1"/>
  <c r="S622" i="1"/>
  <c r="R622" i="1"/>
  <c r="I622" i="1"/>
  <c r="M622" i="1"/>
  <c r="AD622" i="1"/>
  <c r="N622" i="1" l="1"/>
  <c r="O622" i="1" s="1"/>
  <c r="X622" i="1" s="1"/>
  <c r="AE622" i="1"/>
  <c r="W622" i="1" l="1"/>
  <c r="G621" i="1"/>
  <c r="F621" i="1"/>
  <c r="D621" i="1"/>
  <c r="T621" i="1" l="1"/>
  <c r="K621" i="1"/>
  <c r="AA621" i="1"/>
  <c r="P621" i="1"/>
  <c r="Q621" i="1" s="1"/>
  <c r="H621" i="1"/>
  <c r="L621" i="1"/>
  <c r="S621" i="1" l="1"/>
  <c r="R621" i="1"/>
  <c r="I621" i="1"/>
  <c r="AB621" i="1"/>
  <c r="M621" i="1"/>
  <c r="AD621" i="1"/>
  <c r="N621" i="1" l="1"/>
  <c r="O621" i="1" s="1"/>
  <c r="W621" i="1" s="1"/>
  <c r="AE621" i="1"/>
  <c r="G619" i="1"/>
  <c r="D619" i="1"/>
  <c r="F619" i="1"/>
  <c r="X621" i="1" l="1"/>
  <c r="T619" i="1"/>
  <c r="K619" i="1"/>
  <c r="AA619" i="1"/>
  <c r="P619" i="1"/>
  <c r="Q619" i="1" s="1"/>
  <c r="H619" i="1"/>
  <c r="L619" i="1"/>
  <c r="AB619" i="1" l="1"/>
  <c r="S619" i="1"/>
  <c r="R619" i="1"/>
  <c r="I619" i="1"/>
  <c r="G618" i="1"/>
  <c r="AD619" i="1"/>
  <c r="D618" i="1"/>
  <c r="M619" i="1"/>
  <c r="F618" i="1"/>
  <c r="AE619" i="1" l="1"/>
  <c r="N619" i="1"/>
  <c r="O619" i="1" s="1"/>
  <c r="X619" i="1" s="1"/>
  <c r="T618" i="1"/>
  <c r="K618" i="1"/>
  <c r="AA618" i="1"/>
  <c r="P618" i="1"/>
  <c r="Q618" i="1" s="1"/>
  <c r="H618" i="1"/>
  <c r="L618" i="1"/>
  <c r="W619" i="1" l="1"/>
  <c r="AB618" i="1"/>
  <c r="S618" i="1"/>
  <c r="R618" i="1"/>
  <c r="I618" i="1"/>
  <c r="G617" i="1"/>
  <c r="F617" i="1"/>
  <c r="AD618" i="1"/>
  <c r="D617" i="1"/>
  <c r="M618" i="1"/>
  <c r="AE618" i="1" l="1"/>
  <c r="N618" i="1"/>
  <c r="O618" i="1" s="1"/>
  <c r="T617" i="1"/>
  <c r="K617" i="1"/>
  <c r="AA617" i="1"/>
  <c r="P617" i="1"/>
  <c r="Q617" i="1" s="1"/>
  <c r="H617" i="1"/>
  <c r="L617" i="1"/>
  <c r="X618" i="1" l="1"/>
  <c r="W618" i="1"/>
  <c r="AB617" i="1"/>
  <c r="S617" i="1"/>
  <c r="R617" i="1"/>
  <c r="I617" i="1"/>
  <c r="G616" i="1"/>
  <c r="D616" i="1"/>
  <c r="F616" i="1"/>
  <c r="M617" i="1"/>
  <c r="AD617" i="1"/>
  <c r="AE617" i="1" l="1"/>
  <c r="N617" i="1"/>
  <c r="O617" i="1" s="1"/>
  <c r="T616" i="1"/>
  <c r="K616" i="1"/>
  <c r="AA616" i="1"/>
  <c r="P616" i="1"/>
  <c r="Q616" i="1" s="1"/>
  <c r="H616" i="1"/>
  <c r="L616" i="1"/>
  <c r="X617" i="1" l="1"/>
  <c r="W617" i="1"/>
  <c r="AB616" i="1"/>
  <c r="S616" i="1"/>
  <c r="R616" i="1"/>
  <c r="I616" i="1"/>
  <c r="G615" i="1"/>
  <c r="D615" i="1"/>
  <c r="M616" i="1"/>
  <c r="F615" i="1"/>
  <c r="AD616" i="1"/>
  <c r="AE616" i="1" l="1"/>
  <c r="N616" i="1"/>
  <c r="O616" i="1" s="1"/>
  <c r="T615" i="1"/>
  <c r="K615" i="1"/>
  <c r="AA615" i="1"/>
  <c r="P615" i="1"/>
  <c r="Q615" i="1" s="1"/>
  <c r="H615" i="1"/>
  <c r="L615" i="1"/>
  <c r="X616" i="1" l="1"/>
  <c r="W616" i="1"/>
  <c r="AB615" i="1"/>
  <c r="S615" i="1"/>
  <c r="R615" i="1"/>
  <c r="I615" i="1"/>
  <c r="G614" i="1"/>
  <c r="F614" i="1"/>
  <c r="D614" i="1"/>
  <c r="M615" i="1"/>
  <c r="AD615" i="1"/>
  <c r="N615" i="1" l="1"/>
  <c r="O615" i="1" s="1"/>
  <c r="X615" i="1" s="1"/>
  <c r="AE615" i="1"/>
  <c r="T614" i="1"/>
  <c r="K614" i="1"/>
  <c r="AA614" i="1"/>
  <c r="P614" i="1"/>
  <c r="Q614" i="1" s="1"/>
  <c r="H614" i="1"/>
  <c r="L614" i="1"/>
  <c r="W615" i="1" l="1"/>
  <c r="AB614" i="1"/>
  <c r="S614" i="1"/>
  <c r="R614" i="1"/>
  <c r="I614" i="1"/>
  <c r="G613" i="1"/>
  <c r="AD614" i="1"/>
  <c r="M614" i="1"/>
  <c r="D613" i="1"/>
  <c r="F613" i="1"/>
  <c r="N614" i="1" l="1"/>
  <c r="O614" i="1" s="1"/>
  <c r="AE614" i="1"/>
  <c r="T613" i="1"/>
  <c r="K613" i="1"/>
  <c r="AA613" i="1"/>
  <c r="P613" i="1"/>
  <c r="Q613" i="1" s="1"/>
  <c r="H613" i="1"/>
  <c r="L613" i="1"/>
  <c r="X614" i="1" l="1"/>
  <c r="W614" i="1"/>
  <c r="S613" i="1"/>
  <c r="R613" i="1"/>
  <c r="I613" i="1"/>
  <c r="AB613" i="1"/>
  <c r="G612" i="1"/>
  <c r="F612" i="1"/>
  <c r="M613" i="1"/>
  <c r="AD613" i="1"/>
  <c r="D612" i="1"/>
  <c r="N613" i="1" l="1"/>
  <c r="O613" i="1" s="1"/>
  <c r="X613" i="1" s="1"/>
  <c r="AE613" i="1"/>
  <c r="T612" i="1"/>
  <c r="K612" i="1"/>
  <c r="AA612" i="1"/>
  <c r="P612" i="1"/>
  <c r="Q612" i="1" s="1"/>
  <c r="H612" i="1"/>
  <c r="L612" i="1"/>
  <c r="W613" i="1" l="1"/>
  <c r="AB612" i="1"/>
  <c r="S612" i="1"/>
  <c r="R612" i="1"/>
  <c r="I612" i="1"/>
  <c r="G611" i="1"/>
  <c r="D611" i="1"/>
  <c r="AD612" i="1"/>
  <c r="F611" i="1"/>
  <c r="M612" i="1"/>
  <c r="AE612" i="1" l="1"/>
  <c r="N612" i="1"/>
  <c r="O612" i="1" s="1"/>
  <c r="T611" i="1"/>
  <c r="K611" i="1"/>
  <c r="AA611" i="1"/>
  <c r="P611" i="1"/>
  <c r="Q611" i="1" s="1"/>
  <c r="H611" i="1"/>
  <c r="I611" i="1" s="1"/>
  <c r="L611" i="1"/>
  <c r="X612" i="1" l="1"/>
  <c r="W612" i="1"/>
  <c r="S611" i="1"/>
  <c r="R611" i="1"/>
  <c r="AB611" i="1"/>
  <c r="AD611" i="1"/>
  <c r="M611" i="1"/>
  <c r="N611" i="1" l="1"/>
  <c r="O611" i="1" s="1"/>
  <c r="X611" i="1" s="1"/>
  <c r="AE611" i="1"/>
  <c r="G610" i="1"/>
  <c r="D610" i="1"/>
  <c r="F610" i="1"/>
  <c r="W611" i="1" l="1"/>
  <c r="T610" i="1"/>
  <c r="K610" i="1"/>
  <c r="AA610" i="1"/>
  <c r="P610" i="1"/>
  <c r="Q610" i="1" s="1"/>
  <c r="H610" i="1"/>
  <c r="L610" i="1"/>
  <c r="AB610" i="1" l="1"/>
  <c r="S610" i="1"/>
  <c r="R610" i="1"/>
  <c r="I610" i="1"/>
  <c r="G609" i="1"/>
  <c r="F609" i="1"/>
  <c r="D609" i="1"/>
  <c r="AD610" i="1"/>
  <c r="M610" i="1"/>
  <c r="N610" i="1" l="1"/>
  <c r="O610" i="1" s="1"/>
  <c r="X610" i="1" s="1"/>
  <c r="AE610" i="1"/>
  <c r="T609" i="1"/>
  <c r="K609" i="1"/>
  <c r="AA609" i="1"/>
  <c r="P609" i="1"/>
  <c r="Q609" i="1" s="1"/>
  <c r="H609" i="1"/>
  <c r="L609" i="1"/>
  <c r="W610" i="1" l="1"/>
  <c r="I609" i="1"/>
  <c r="S609" i="1"/>
  <c r="R609" i="1"/>
  <c r="AB609" i="1"/>
  <c r="G608" i="1"/>
  <c r="AD609" i="1"/>
  <c r="F608" i="1"/>
  <c r="M609" i="1"/>
  <c r="D608" i="1"/>
  <c r="N609" i="1" l="1"/>
  <c r="O609" i="1" s="1"/>
  <c r="X609" i="1" s="1"/>
  <c r="AE609" i="1"/>
  <c r="T608" i="1"/>
  <c r="K608" i="1"/>
  <c r="AA608" i="1"/>
  <c r="P608" i="1"/>
  <c r="Q608" i="1" s="1"/>
  <c r="H608" i="1"/>
  <c r="L608" i="1"/>
  <c r="W609" i="1" l="1"/>
  <c r="AB608" i="1"/>
  <c r="R608" i="1"/>
  <c r="S608" i="1"/>
  <c r="I608" i="1"/>
  <c r="AD608" i="1"/>
  <c r="M608" i="1"/>
  <c r="N608" i="1" l="1"/>
  <c r="O608" i="1" s="1"/>
  <c r="X608" i="1" s="1"/>
  <c r="AE608" i="1"/>
  <c r="G607" i="1"/>
  <c r="D607" i="1"/>
  <c r="F607" i="1"/>
  <c r="W608" i="1" l="1"/>
  <c r="T607" i="1"/>
  <c r="K607" i="1"/>
  <c r="AA607" i="1"/>
  <c r="P607" i="1"/>
  <c r="Q607" i="1" s="1"/>
  <c r="H607" i="1"/>
  <c r="L607" i="1"/>
  <c r="S607" i="1" l="1"/>
  <c r="R607" i="1"/>
  <c r="I607" i="1"/>
  <c r="AB607" i="1"/>
  <c r="AA606" i="1"/>
  <c r="AB606" i="1" s="1"/>
  <c r="T606" i="1"/>
  <c r="AD607" i="1"/>
  <c r="M607" i="1"/>
  <c r="AE607" i="1" l="1"/>
  <c r="N607" i="1"/>
  <c r="O607" i="1" s="1"/>
  <c r="X607" i="1" s="1"/>
  <c r="K606" i="1"/>
  <c r="H606" i="1"/>
  <c r="L606" i="1"/>
  <c r="W607" i="1" l="1"/>
  <c r="I606" i="1"/>
  <c r="AD606" i="1"/>
  <c r="M606" i="1"/>
  <c r="N606" i="1" l="1"/>
  <c r="O606" i="1" s="1"/>
  <c r="P606" i="1"/>
  <c r="Q606" i="1" s="1"/>
  <c r="AE606" i="1"/>
  <c r="G605" i="1"/>
  <c r="F605" i="1"/>
  <c r="D605" i="1"/>
  <c r="W606" i="1" l="1"/>
  <c r="X606" i="1"/>
  <c r="S606" i="1"/>
  <c r="R606" i="1"/>
  <c r="T605" i="1"/>
  <c r="K605" i="1"/>
  <c r="AA605" i="1"/>
  <c r="H605" i="1"/>
  <c r="L605" i="1"/>
  <c r="AB605" i="1" l="1"/>
  <c r="I605" i="1"/>
  <c r="M605" i="1"/>
  <c r="AD605" i="1"/>
  <c r="P605" i="1" l="1"/>
  <c r="Q605" i="1" s="1"/>
  <c r="S605" i="1" s="1"/>
  <c r="N605" i="1"/>
  <c r="O605" i="1" s="1"/>
  <c r="AE605" i="1"/>
  <c r="G604" i="1"/>
  <c r="F604" i="1"/>
  <c r="D604" i="1"/>
  <c r="R605" i="1" l="1"/>
  <c r="W605" i="1"/>
  <c r="X605" i="1"/>
  <c r="T604" i="1"/>
  <c r="K604" i="1"/>
  <c r="AA604" i="1"/>
  <c r="P604" i="1"/>
  <c r="Q604" i="1" s="1"/>
  <c r="H604" i="1"/>
  <c r="L604" i="1"/>
  <c r="AB604" i="1" l="1"/>
  <c r="S604" i="1"/>
  <c r="R604" i="1"/>
  <c r="I604" i="1"/>
  <c r="AD604" i="1"/>
  <c r="M604" i="1"/>
  <c r="N604" i="1" l="1"/>
  <c r="O604" i="1" s="1"/>
  <c r="AE604" i="1"/>
  <c r="W604" i="1" l="1"/>
  <c r="X604" i="1"/>
  <c r="G603" i="1"/>
  <c r="F603" i="1"/>
  <c r="D603" i="1"/>
  <c r="T603" i="1" l="1"/>
  <c r="K603" i="1"/>
  <c r="AA603" i="1"/>
  <c r="P603" i="1"/>
  <c r="Q603" i="1" s="1"/>
  <c r="H603" i="1"/>
  <c r="L603" i="1"/>
  <c r="AB603" i="1" l="1"/>
  <c r="S603" i="1"/>
  <c r="R603" i="1"/>
  <c r="I603" i="1"/>
  <c r="G602" i="1"/>
  <c r="F602" i="1"/>
  <c r="D602" i="1"/>
  <c r="AD603" i="1"/>
  <c r="M603" i="1"/>
  <c r="AE603" i="1" l="1"/>
  <c r="N603" i="1"/>
  <c r="O603" i="1" s="1"/>
  <c r="T602" i="1"/>
  <c r="K602" i="1"/>
  <c r="AA602" i="1"/>
  <c r="P602" i="1"/>
  <c r="Q602" i="1" s="1"/>
  <c r="H602" i="1"/>
  <c r="L602" i="1"/>
  <c r="X603" i="1" l="1"/>
  <c r="W603" i="1"/>
  <c r="AB602" i="1"/>
  <c r="S602" i="1"/>
  <c r="R602" i="1"/>
  <c r="I602" i="1"/>
  <c r="G601" i="1"/>
  <c r="AD602" i="1"/>
  <c r="M602" i="1"/>
  <c r="D601" i="1"/>
  <c r="F601" i="1"/>
  <c r="N602" i="1" l="1"/>
  <c r="O602" i="1" s="1"/>
  <c r="AE602" i="1"/>
  <c r="T601" i="1"/>
  <c r="K601" i="1"/>
  <c r="AA601" i="1"/>
  <c r="P601" i="1"/>
  <c r="Q601" i="1" s="1"/>
  <c r="H601" i="1"/>
  <c r="L601" i="1"/>
  <c r="X602" i="1" l="1"/>
  <c r="W602" i="1"/>
  <c r="S601" i="1"/>
  <c r="R601" i="1"/>
  <c r="AB601" i="1"/>
  <c r="I601" i="1"/>
  <c r="M601" i="1"/>
  <c r="AD601" i="1"/>
  <c r="N601" i="1" l="1"/>
  <c r="O601" i="1" s="1"/>
  <c r="X601" i="1" s="1"/>
  <c r="AE601" i="1"/>
  <c r="G600" i="1"/>
  <c r="D600" i="1"/>
  <c r="F600" i="1"/>
  <c r="W601" i="1" l="1"/>
  <c r="T600" i="1"/>
  <c r="K600" i="1"/>
  <c r="AA600" i="1"/>
  <c r="P600" i="1"/>
  <c r="Q600" i="1" s="1"/>
  <c r="H600" i="1"/>
  <c r="L600" i="1"/>
  <c r="AB600" i="1" l="1"/>
  <c r="S600" i="1"/>
  <c r="R600" i="1"/>
  <c r="I600" i="1"/>
  <c r="G599" i="1"/>
  <c r="AD600" i="1"/>
  <c r="F599" i="1"/>
  <c r="D599" i="1"/>
  <c r="M600" i="1"/>
  <c r="AE600" i="1" l="1"/>
  <c r="N600" i="1"/>
  <c r="O600" i="1" s="1"/>
  <c r="T599" i="1"/>
  <c r="K599" i="1"/>
  <c r="AA599" i="1"/>
  <c r="H599" i="1"/>
  <c r="L599" i="1"/>
  <c r="X600" i="1" l="1"/>
  <c r="W600" i="1"/>
  <c r="AB599" i="1"/>
  <c r="I599" i="1"/>
  <c r="M599" i="1"/>
  <c r="AD599" i="1"/>
  <c r="P599" i="1" l="1"/>
  <c r="Q599" i="1" s="1"/>
  <c r="N599" i="1"/>
  <c r="O599" i="1" s="1"/>
  <c r="AE599" i="1"/>
  <c r="G598" i="1"/>
  <c r="D598" i="1"/>
  <c r="F598" i="1"/>
  <c r="X599" i="1" l="1"/>
  <c r="R599" i="1"/>
  <c r="S599" i="1"/>
  <c r="W599" i="1"/>
  <c r="T598" i="1"/>
  <c r="K598" i="1"/>
  <c r="AA598" i="1"/>
  <c r="P598" i="1"/>
  <c r="Q598" i="1" s="1"/>
  <c r="H598" i="1"/>
  <c r="L598" i="1"/>
  <c r="AB598" i="1" l="1"/>
  <c r="R598" i="1"/>
  <c r="S598" i="1"/>
  <c r="I598" i="1"/>
  <c r="G597" i="1"/>
  <c r="F597" i="1"/>
  <c r="D597" i="1"/>
  <c r="M598" i="1"/>
  <c r="AD598" i="1"/>
  <c r="N598" i="1" l="1"/>
  <c r="O598" i="1" s="1"/>
  <c r="W598" i="1" s="1"/>
  <c r="AE598" i="1"/>
  <c r="T597" i="1"/>
  <c r="K597" i="1"/>
  <c r="AA597" i="1"/>
  <c r="P597" i="1"/>
  <c r="Q597" i="1" s="1"/>
  <c r="H597" i="1"/>
  <c r="L597" i="1"/>
  <c r="X598" i="1" l="1"/>
  <c r="AB597" i="1"/>
  <c r="S597" i="1"/>
  <c r="R597" i="1"/>
  <c r="I597" i="1"/>
  <c r="G596" i="1"/>
  <c r="M597" i="1"/>
  <c r="D596" i="1"/>
  <c r="AD597" i="1"/>
  <c r="F596" i="1"/>
  <c r="AE597" i="1" l="1"/>
  <c r="N597" i="1"/>
  <c r="O597" i="1" s="1"/>
  <c r="X597" i="1" s="1"/>
  <c r="T596" i="1"/>
  <c r="K596" i="1"/>
  <c r="AA596" i="1"/>
  <c r="P596" i="1"/>
  <c r="Q596" i="1" s="1"/>
  <c r="H596" i="1"/>
  <c r="L596" i="1"/>
  <c r="W597" i="1" l="1"/>
  <c r="AB596" i="1"/>
  <c r="S596" i="1"/>
  <c r="R596" i="1"/>
  <c r="I596" i="1"/>
  <c r="G595" i="1"/>
  <c r="D595" i="1"/>
  <c r="AD596" i="1"/>
  <c r="F595" i="1"/>
  <c r="M596" i="1"/>
  <c r="AE596" i="1" l="1"/>
  <c r="N596" i="1"/>
  <c r="O596" i="1" s="1"/>
  <c r="W596" i="1" s="1"/>
  <c r="T595" i="1"/>
  <c r="K595" i="1"/>
  <c r="AA595" i="1"/>
  <c r="H595" i="1"/>
  <c r="L595" i="1"/>
  <c r="X596" i="1" l="1"/>
  <c r="AB595" i="1"/>
  <c r="I595" i="1"/>
  <c r="AD595" i="1"/>
  <c r="M595" i="1"/>
  <c r="P595" i="1" l="1"/>
  <c r="Q595" i="1" s="1"/>
  <c r="S595" i="1" s="1"/>
  <c r="N595" i="1"/>
  <c r="O595" i="1" s="1"/>
  <c r="AE595" i="1"/>
  <c r="G594" i="1"/>
  <c r="F594" i="1"/>
  <c r="D594" i="1"/>
  <c r="R595" i="1" l="1"/>
  <c r="X595" i="1"/>
  <c r="W595" i="1"/>
  <c r="T594" i="1"/>
  <c r="K594" i="1"/>
  <c r="AA594" i="1"/>
  <c r="P594" i="1"/>
  <c r="Q594" i="1" s="1"/>
  <c r="H594" i="1"/>
  <c r="L594" i="1"/>
  <c r="AB594" i="1" l="1"/>
  <c r="S594" i="1"/>
  <c r="R594" i="1"/>
  <c r="I594" i="1"/>
  <c r="G593" i="1"/>
  <c r="AD594" i="1"/>
  <c r="D593" i="1"/>
  <c r="M594" i="1"/>
  <c r="F593" i="1"/>
  <c r="N594" i="1" l="1"/>
  <c r="O594" i="1" s="1"/>
  <c r="X594" i="1" s="1"/>
  <c r="AE594" i="1"/>
  <c r="T593" i="1"/>
  <c r="K593" i="1"/>
  <c r="AA593" i="1"/>
  <c r="P593" i="1"/>
  <c r="Q593" i="1" s="1"/>
  <c r="H593" i="1"/>
  <c r="I593" i="1" s="1"/>
  <c r="L593" i="1"/>
  <c r="W594" i="1" l="1"/>
  <c r="S593" i="1"/>
  <c r="R593" i="1"/>
  <c r="AB593" i="1"/>
  <c r="M593" i="1"/>
  <c r="AD593" i="1"/>
  <c r="N593" i="1" l="1"/>
  <c r="O593" i="1" s="1"/>
  <c r="X593" i="1" s="1"/>
  <c r="AE593" i="1"/>
  <c r="G592" i="1"/>
  <c r="D592" i="1"/>
  <c r="F592" i="1"/>
  <c r="W593" i="1" l="1"/>
  <c r="T592" i="1"/>
  <c r="K592" i="1"/>
  <c r="AA592" i="1"/>
  <c r="P592" i="1"/>
  <c r="Q592" i="1" s="1"/>
  <c r="H592" i="1"/>
  <c r="I592" i="1" s="1"/>
  <c r="L592" i="1"/>
  <c r="R592" i="1" l="1"/>
  <c r="S592" i="1"/>
  <c r="AB592" i="1"/>
  <c r="AD592" i="1"/>
  <c r="M592" i="1"/>
  <c r="AE592" i="1" l="1"/>
  <c r="N592" i="1"/>
  <c r="O592" i="1" s="1"/>
  <c r="W592" i="1" s="1"/>
  <c r="G591" i="1"/>
  <c r="F591" i="1"/>
  <c r="D591" i="1"/>
  <c r="X592" i="1" l="1"/>
  <c r="T591" i="1"/>
  <c r="K591" i="1"/>
  <c r="AA591" i="1"/>
  <c r="P591" i="1"/>
  <c r="Q591" i="1" s="1"/>
  <c r="H591" i="1"/>
  <c r="L591" i="1"/>
  <c r="I591" i="1" l="1"/>
  <c r="S591" i="1"/>
  <c r="R591" i="1"/>
  <c r="AB591" i="1"/>
  <c r="AA590" i="1"/>
  <c r="T590" i="1"/>
  <c r="M591" i="1"/>
  <c r="AD591" i="1"/>
  <c r="AE591" i="1" l="1"/>
  <c r="N591" i="1"/>
  <c r="O591" i="1" s="1"/>
  <c r="AB590" i="1"/>
  <c r="K590" i="1"/>
  <c r="H590" i="1"/>
  <c r="L590" i="1"/>
  <c r="X591" i="1" l="1"/>
  <c r="W591" i="1"/>
  <c r="I590" i="1"/>
  <c r="M590" i="1"/>
  <c r="AD590" i="1"/>
  <c r="AE590" i="1" l="1"/>
  <c r="N590" i="1"/>
  <c r="O590" i="1" s="1"/>
  <c r="P590" i="1"/>
  <c r="Q590" i="1" s="1"/>
  <c r="G589" i="1"/>
  <c r="F589" i="1"/>
  <c r="D589" i="1"/>
  <c r="X590" i="1" l="1"/>
  <c r="S590" i="1"/>
  <c r="W590" i="1"/>
  <c r="R590" i="1"/>
  <c r="T589" i="1"/>
  <c r="K589" i="1"/>
  <c r="AA589" i="1"/>
  <c r="P589" i="1"/>
  <c r="Q589" i="1" s="1"/>
  <c r="H589" i="1"/>
  <c r="L589" i="1"/>
  <c r="AB589" i="1" l="1"/>
  <c r="S589" i="1"/>
  <c r="R589" i="1"/>
  <c r="I589" i="1"/>
  <c r="AA588" i="1"/>
  <c r="T588" i="1"/>
  <c r="AD589" i="1"/>
  <c r="M589" i="1"/>
  <c r="AE589" i="1" l="1"/>
  <c r="N589" i="1"/>
  <c r="O589" i="1" s="1"/>
  <c r="AB588" i="1"/>
  <c r="K588" i="1"/>
  <c r="H588" i="1"/>
  <c r="L588" i="1"/>
  <c r="X589" i="1" l="1"/>
  <c r="W589" i="1"/>
  <c r="I588" i="1"/>
  <c r="AD588" i="1"/>
  <c r="M588" i="1"/>
  <c r="P588" i="1" l="1"/>
  <c r="Q588" i="1" s="1"/>
  <c r="S588" i="1" s="1"/>
  <c r="N588" i="1"/>
  <c r="O588" i="1" s="1"/>
  <c r="AE588" i="1"/>
  <c r="G587" i="1"/>
  <c r="D587" i="1"/>
  <c r="F587" i="1"/>
  <c r="R588" i="1" l="1"/>
  <c r="W588" i="1"/>
  <c r="X588" i="1"/>
  <c r="T587" i="1"/>
  <c r="K587" i="1"/>
  <c r="AA587" i="1"/>
  <c r="H587" i="1"/>
  <c r="L587" i="1"/>
  <c r="AB587" i="1" l="1"/>
  <c r="I587" i="1"/>
  <c r="M587" i="1"/>
  <c r="AD587" i="1"/>
  <c r="AE587" i="1" l="1"/>
  <c r="N587" i="1"/>
  <c r="O587" i="1" s="1"/>
  <c r="P587" i="1"/>
  <c r="Q587" i="1" s="1"/>
  <c r="G586" i="1"/>
  <c r="F586" i="1"/>
  <c r="D586" i="1"/>
  <c r="X587" i="1" l="1"/>
  <c r="R587" i="1"/>
  <c r="S587" i="1"/>
  <c r="W587" i="1"/>
  <c r="T586" i="1"/>
  <c r="K586" i="1"/>
  <c r="AA586" i="1"/>
  <c r="P586" i="1"/>
  <c r="Q586" i="1" s="1"/>
  <c r="H586" i="1"/>
  <c r="L586" i="1"/>
  <c r="AB586" i="1" l="1"/>
  <c r="S586" i="1"/>
  <c r="R586" i="1"/>
  <c r="I586" i="1"/>
  <c r="G585" i="1"/>
  <c r="D585" i="1"/>
  <c r="AD586" i="1"/>
  <c r="M586" i="1"/>
  <c r="F585" i="1"/>
  <c r="N586" i="1" l="1"/>
  <c r="O586" i="1" s="1"/>
  <c r="AE586" i="1"/>
  <c r="T585" i="1"/>
  <c r="K585" i="1"/>
  <c r="AA585" i="1"/>
  <c r="P585" i="1"/>
  <c r="Q585" i="1" s="1"/>
  <c r="H585" i="1"/>
  <c r="L585" i="1"/>
  <c r="X586" i="1" l="1"/>
  <c r="W586" i="1"/>
  <c r="AB585" i="1"/>
  <c r="S585" i="1"/>
  <c r="R585" i="1"/>
  <c r="I585" i="1"/>
  <c r="G584" i="1"/>
  <c r="D584" i="1"/>
  <c r="M585" i="1"/>
  <c r="AD585" i="1"/>
  <c r="F584" i="1"/>
  <c r="AE585" i="1" l="1"/>
  <c r="N585" i="1"/>
  <c r="O585" i="1" s="1"/>
  <c r="T584" i="1"/>
  <c r="K584" i="1"/>
  <c r="AA584" i="1"/>
  <c r="H584" i="1"/>
  <c r="L584" i="1"/>
  <c r="X585" i="1" l="1"/>
  <c r="W585" i="1"/>
  <c r="I584" i="1"/>
  <c r="AB584" i="1"/>
  <c r="AD584" i="1"/>
  <c r="M584" i="1"/>
  <c r="AE584" i="1" l="1"/>
  <c r="N584" i="1"/>
  <c r="O584" i="1" s="1"/>
  <c r="P584" i="1"/>
  <c r="Q584" i="1" s="1"/>
  <c r="G583" i="1"/>
  <c r="F583" i="1"/>
  <c r="D583" i="1"/>
  <c r="X584" i="1" l="1"/>
  <c r="R584" i="1"/>
  <c r="S584" i="1"/>
  <c r="W584" i="1"/>
  <c r="T583" i="1"/>
  <c r="K583" i="1"/>
  <c r="AA583" i="1"/>
  <c r="P583" i="1"/>
  <c r="Q583" i="1" s="1"/>
  <c r="H583" i="1"/>
  <c r="L583" i="1"/>
  <c r="AB583" i="1" l="1"/>
  <c r="S583" i="1"/>
  <c r="R583" i="1"/>
  <c r="I583" i="1"/>
  <c r="AA582" i="1"/>
  <c r="AB582" i="1" s="1"/>
  <c r="T582" i="1"/>
  <c r="AD583" i="1"/>
  <c r="M583" i="1"/>
  <c r="AE583" i="1" l="1"/>
  <c r="N583" i="1"/>
  <c r="O583" i="1" s="1"/>
  <c r="X583" i="1" s="1"/>
  <c r="K582" i="1"/>
  <c r="H582" i="1"/>
  <c r="I582" i="1" s="1"/>
  <c r="L582" i="1"/>
  <c r="W583" i="1" l="1"/>
  <c r="M582" i="1"/>
  <c r="AD582" i="1"/>
  <c r="AE582" i="1" l="1"/>
  <c r="P582" i="1"/>
  <c r="Q582" i="1" s="1"/>
  <c r="S582" i="1" s="1"/>
  <c r="N582" i="1"/>
  <c r="O582" i="1" s="1"/>
  <c r="G580" i="1"/>
  <c r="F580" i="1"/>
  <c r="D580" i="1"/>
  <c r="R582" i="1" l="1"/>
  <c r="X582" i="1"/>
  <c r="W582" i="1"/>
  <c r="T580" i="1"/>
  <c r="K580" i="1"/>
  <c r="AA580" i="1"/>
  <c r="H580" i="1"/>
  <c r="L580" i="1"/>
  <c r="AB580" i="1" l="1"/>
  <c r="I580" i="1"/>
  <c r="AD580" i="1"/>
  <c r="M580" i="1"/>
  <c r="N580" i="1" l="1"/>
  <c r="O580" i="1" s="1"/>
  <c r="P580" i="1"/>
  <c r="Q580" i="1" s="1"/>
  <c r="AE580" i="1"/>
  <c r="G579" i="1"/>
  <c r="D579" i="1"/>
  <c r="F579" i="1"/>
  <c r="X580" i="1" l="1"/>
  <c r="W580" i="1"/>
  <c r="S580" i="1"/>
  <c r="R580" i="1"/>
  <c r="T579" i="1"/>
  <c r="K579" i="1"/>
  <c r="AA579" i="1"/>
  <c r="P579" i="1"/>
  <c r="Q579" i="1" s="1"/>
  <c r="H579" i="1"/>
  <c r="L579" i="1"/>
  <c r="AB579" i="1" l="1"/>
  <c r="R579" i="1"/>
  <c r="S579" i="1"/>
  <c r="I579" i="1"/>
  <c r="G578" i="1"/>
  <c r="M579" i="1"/>
  <c r="F578" i="1"/>
  <c r="AD579" i="1"/>
  <c r="D578" i="1"/>
  <c r="AE579" i="1" l="1"/>
  <c r="N579" i="1"/>
  <c r="O579" i="1" s="1"/>
  <c r="X579" i="1" s="1"/>
  <c r="T578" i="1"/>
  <c r="K578" i="1"/>
  <c r="AA578" i="1"/>
  <c r="P578" i="1"/>
  <c r="Q578" i="1" s="1"/>
  <c r="H578" i="1"/>
  <c r="L578" i="1"/>
  <c r="W579" i="1" l="1"/>
  <c r="I578" i="1"/>
  <c r="AB578" i="1"/>
  <c r="S578" i="1"/>
  <c r="R578" i="1"/>
  <c r="G577" i="1"/>
  <c r="AD578" i="1"/>
  <c r="F577" i="1"/>
  <c r="D577" i="1"/>
  <c r="M578" i="1"/>
  <c r="AE578" i="1" l="1"/>
  <c r="N578" i="1"/>
  <c r="O578" i="1" s="1"/>
  <c r="T577" i="1"/>
  <c r="K577" i="1"/>
  <c r="AA577" i="1"/>
  <c r="P577" i="1"/>
  <c r="Q577" i="1" s="1"/>
  <c r="H577" i="1"/>
  <c r="I577" i="1" s="1"/>
  <c r="L577" i="1"/>
  <c r="W578" i="1" l="1"/>
  <c r="X578" i="1"/>
  <c r="R577" i="1"/>
  <c r="S577" i="1"/>
  <c r="AB577" i="1"/>
  <c r="AD577" i="1"/>
  <c r="M577" i="1"/>
  <c r="AE577" i="1" l="1"/>
  <c r="N577" i="1"/>
  <c r="O577" i="1" s="1"/>
  <c r="X577" i="1" s="1"/>
  <c r="G576" i="1"/>
  <c r="F576" i="1"/>
  <c r="D576" i="1"/>
  <c r="W577" i="1" l="1"/>
  <c r="T576" i="1"/>
  <c r="K576" i="1"/>
  <c r="AA576" i="1"/>
  <c r="P576" i="1"/>
  <c r="Q576" i="1" s="1"/>
  <c r="H576" i="1"/>
  <c r="L576" i="1"/>
  <c r="S576" i="1" l="1"/>
  <c r="R576" i="1"/>
  <c r="I576" i="1"/>
  <c r="AB576" i="1"/>
  <c r="M576" i="1"/>
  <c r="AD576" i="1"/>
  <c r="AE576" i="1" l="1"/>
  <c r="N576" i="1"/>
  <c r="O576" i="1" s="1"/>
  <c r="W576" i="1" s="1"/>
  <c r="G575" i="1"/>
  <c r="F575" i="1"/>
  <c r="D575" i="1"/>
  <c r="X576" i="1" l="1"/>
  <c r="T575" i="1"/>
  <c r="K575" i="1"/>
  <c r="AA575" i="1"/>
  <c r="H575" i="1"/>
  <c r="L575" i="1"/>
  <c r="I575" i="1" l="1"/>
  <c r="AB575" i="1"/>
  <c r="AD575" i="1"/>
  <c r="M575" i="1"/>
  <c r="AE575" i="1" l="1"/>
  <c r="N575" i="1"/>
  <c r="O575" i="1" s="1"/>
  <c r="P575" i="1"/>
  <c r="Q575" i="1" s="1"/>
  <c r="G574" i="1"/>
  <c r="F574" i="1"/>
  <c r="D574" i="1"/>
  <c r="W575" i="1" l="1"/>
  <c r="S575" i="1"/>
  <c r="X575" i="1"/>
  <c r="R575" i="1"/>
  <c r="T574" i="1"/>
  <c r="K574" i="1"/>
  <c r="AA574" i="1"/>
  <c r="H574" i="1"/>
  <c r="L574" i="1"/>
  <c r="I574" i="1" l="1"/>
  <c r="AB574" i="1"/>
  <c r="M574" i="1"/>
  <c r="AD574" i="1"/>
  <c r="AE574" i="1" l="1"/>
  <c r="N574" i="1"/>
  <c r="O574" i="1" s="1"/>
  <c r="P574" i="1"/>
  <c r="Q574" i="1" s="1"/>
  <c r="G573" i="1"/>
  <c r="F573" i="1"/>
  <c r="D573" i="1"/>
  <c r="X574" i="1" l="1"/>
  <c r="R574" i="1"/>
  <c r="S574" i="1"/>
  <c r="W574" i="1"/>
  <c r="T573" i="1"/>
  <c r="K573" i="1"/>
  <c r="AA573" i="1"/>
  <c r="P573" i="1"/>
  <c r="Q573" i="1" s="1"/>
  <c r="H573" i="1"/>
  <c r="L573" i="1"/>
  <c r="S573" i="1" l="1"/>
  <c r="R573" i="1"/>
  <c r="I573" i="1"/>
  <c r="AB573" i="1"/>
  <c r="M573" i="1"/>
  <c r="AD573" i="1"/>
  <c r="N573" i="1" l="1"/>
  <c r="O573" i="1" s="1"/>
  <c r="X573" i="1" s="1"/>
  <c r="AE573" i="1"/>
  <c r="G572" i="1"/>
  <c r="F572" i="1"/>
  <c r="D572" i="1"/>
  <c r="W573" i="1" l="1"/>
  <c r="T572" i="1"/>
  <c r="K572" i="1"/>
  <c r="AA572" i="1"/>
  <c r="H572" i="1"/>
  <c r="L572" i="1"/>
  <c r="AB572" i="1" l="1"/>
  <c r="I572" i="1"/>
  <c r="AD572" i="1"/>
  <c r="M572" i="1"/>
  <c r="P572" i="1" l="1"/>
  <c r="Q572" i="1" s="1"/>
  <c r="S572" i="1" s="1"/>
  <c r="N572" i="1"/>
  <c r="O572" i="1" s="1"/>
  <c r="AE572" i="1"/>
  <c r="G571" i="1"/>
  <c r="D571" i="1"/>
  <c r="F571" i="1"/>
  <c r="R572" i="1" l="1"/>
  <c r="W572" i="1"/>
  <c r="X572" i="1"/>
  <c r="T571" i="1"/>
  <c r="K571" i="1"/>
  <c r="AA571" i="1"/>
  <c r="H571" i="1"/>
  <c r="L571" i="1"/>
  <c r="AB571" i="1" l="1"/>
  <c r="I571" i="1"/>
  <c r="AD571" i="1"/>
  <c r="M571" i="1"/>
  <c r="AE571" i="1" l="1"/>
  <c r="P571" i="1"/>
  <c r="Q571" i="1" s="1"/>
  <c r="S571" i="1" s="1"/>
  <c r="N571" i="1"/>
  <c r="O571" i="1" s="1"/>
  <c r="G570" i="1"/>
  <c r="D570" i="1"/>
  <c r="F570" i="1"/>
  <c r="R571" i="1" l="1"/>
  <c r="X571" i="1"/>
  <c r="W571" i="1"/>
  <c r="T570" i="1"/>
  <c r="K570" i="1"/>
  <c r="AA570" i="1"/>
  <c r="H570" i="1"/>
  <c r="L570" i="1"/>
  <c r="AB570" i="1" l="1"/>
  <c r="I570" i="1"/>
  <c r="AD570" i="1"/>
  <c r="M570" i="1"/>
  <c r="P570" i="1" l="1"/>
  <c r="Q570" i="1" s="1"/>
  <c r="N570" i="1"/>
  <c r="O570" i="1" s="1"/>
  <c r="AE570" i="1"/>
  <c r="G569" i="1"/>
  <c r="D569" i="1"/>
  <c r="F569" i="1"/>
  <c r="X570" i="1" l="1"/>
  <c r="S570" i="1"/>
  <c r="W570" i="1"/>
  <c r="R570" i="1"/>
  <c r="T569" i="1"/>
  <c r="K569" i="1"/>
  <c r="AA569" i="1"/>
  <c r="H569" i="1"/>
  <c r="L569" i="1"/>
  <c r="AB569" i="1" l="1"/>
  <c r="I569" i="1"/>
  <c r="AD569" i="1"/>
  <c r="M569" i="1"/>
  <c r="P569" i="1" l="1"/>
  <c r="Q569" i="1" s="1"/>
  <c r="R569" i="1" s="1"/>
  <c r="N569" i="1"/>
  <c r="O569" i="1" s="1"/>
  <c r="AE569" i="1"/>
  <c r="G568" i="1"/>
  <c r="D568" i="1"/>
  <c r="F568" i="1"/>
  <c r="S569" i="1" l="1"/>
  <c r="X569" i="1"/>
  <c r="W569" i="1"/>
  <c r="T568" i="1"/>
  <c r="K568" i="1"/>
  <c r="AA568" i="1"/>
  <c r="P568" i="1"/>
  <c r="Q568" i="1" s="1"/>
  <c r="H568" i="1"/>
  <c r="L568" i="1"/>
  <c r="AB568" i="1" l="1"/>
  <c r="S568" i="1"/>
  <c r="R568" i="1"/>
  <c r="I568" i="1"/>
  <c r="G567" i="1"/>
  <c r="F567" i="1"/>
  <c r="D567" i="1"/>
  <c r="M568" i="1"/>
  <c r="AD568" i="1"/>
  <c r="AE568" i="1" l="1"/>
  <c r="N568" i="1"/>
  <c r="O568" i="1" s="1"/>
  <c r="T567" i="1"/>
  <c r="K567" i="1"/>
  <c r="AA567" i="1"/>
  <c r="P567" i="1"/>
  <c r="Q567" i="1" s="1"/>
  <c r="H567" i="1"/>
  <c r="L567" i="1"/>
  <c r="X568" i="1" l="1"/>
  <c r="W568" i="1"/>
  <c r="S567" i="1"/>
  <c r="R567" i="1"/>
  <c r="I567" i="1"/>
  <c r="AB567" i="1"/>
  <c r="AD567" i="1"/>
  <c r="M567" i="1"/>
  <c r="AE567" i="1" l="1"/>
  <c r="N567" i="1"/>
  <c r="O567" i="1" s="1"/>
  <c r="X567" i="1" s="1"/>
  <c r="G566" i="1"/>
  <c r="F566" i="1"/>
  <c r="D566" i="1"/>
  <c r="W567" i="1" l="1"/>
  <c r="T566" i="1"/>
  <c r="K566" i="1"/>
  <c r="AA566" i="1"/>
  <c r="P566" i="1"/>
  <c r="Q566" i="1" s="1"/>
  <c r="H566" i="1"/>
  <c r="L566" i="1"/>
  <c r="AB566" i="1" l="1"/>
  <c r="S566" i="1"/>
  <c r="R566" i="1"/>
  <c r="I566" i="1"/>
  <c r="G565" i="1"/>
  <c r="D565" i="1"/>
  <c r="M566" i="1"/>
  <c r="F565" i="1"/>
  <c r="AD566" i="1"/>
  <c r="AE566" i="1" l="1"/>
  <c r="N566" i="1"/>
  <c r="O566" i="1" s="1"/>
  <c r="T565" i="1"/>
  <c r="K565" i="1"/>
  <c r="AA565" i="1"/>
  <c r="P565" i="1"/>
  <c r="Q565" i="1" s="1"/>
  <c r="H565" i="1"/>
  <c r="L565" i="1"/>
  <c r="X566" i="1" l="1"/>
  <c r="W566" i="1"/>
  <c r="AB565" i="1"/>
  <c r="S565" i="1"/>
  <c r="R565" i="1"/>
  <c r="I565" i="1"/>
  <c r="AD565" i="1"/>
  <c r="M565" i="1"/>
  <c r="N565" i="1" l="1"/>
  <c r="O565" i="1" s="1"/>
  <c r="W565" i="1" s="1"/>
  <c r="AE565" i="1"/>
  <c r="G564" i="1"/>
  <c r="F564" i="1"/>
  <c r="D564" i="1"/>
  <c r="X565" i="1" l="1"/>
  <c r="T564" i="1"/>
  <c r="K564" i="1"/>
  <c r="AA564" i="1"/>
  <c r="P564" i="1"/>
  <c r="Q564" i="1" s="1"/>
  <c r="H564" i="1"/>
  <c r="L564" i="1"/>
  <c r="S564" i="1" l="1"/>
  <c r="R564" i="1"/>
  <c r="I564" i="1"/>
  <c r="AB564" i="1"/>
  <c r="G562" i="1"/>
  <c r="M564" i="1"/>
  <c r="D562" i="1"/>
  <c r="AD564" i="1"/>
  <c r="F562" i="1"/>
  <c r="N564" i="1" l="1"/>
  <c r="O564" i="1" s="1"/>
  <c r="X564" i="1" s="1"/>
  <c r="AE564" i="1"/>
  <c r="T562" i="1"/>
  <c r="K562" i="1"/>
  <c r="AA562" i="1"/>
  <c r="P562" i="1"/>
  <c r="Q562" i="1" s="1"/>
  <c r="H562" i="1"/>
  <c r="L562" i="1"/>
  <c r="W564" i="1" l="1"/>
  <c r="AB562" i="1"/>
  <c r="S562" i="1"/>
  <c r="R562" i="1"/>
  <c r="I562" i="1"/>
  <c r="G561" i="1"/>
  <c r="D561" i="1"/>
  <c r="F561" i="1"/>
  <c r="M562" i="1"/>
  <c r="AD562" i="1"/>
  <c r="AE562" i="1" l="1"/>
  <c r="N562" i="1"/>
  <c r="O562" i="1" s="1"/>
  <c r="T561" i="1"/>
  <c r="K561" i="1"/>
  <c r="AA561" i="1"/>
  <c r="P561" i="1"/>
  <c r="Q561" i="1" s="1"/>
  <c r="H561" i="1"/>
  <c r="L561" i="1"/>
  <c r="X562" i="1" l="1"/>
  <c r="W562" i="1"/>
  <c r="AB561" i="1"/>
  <c r="S561" i="1"/>
  <c r="R561" i="1"/>
  <c r="I561" i="1"/>
  <c r="G560" i="1"/>
  <c r="F560" i="1"/>
  <c r="D560" i="1"/>
  <c r="M561" i="1"/>
  <c r="AD561" i="1"/>
  <c r="N561" i="1" l="1"/>
  <c r="O561" i="1" s="1"/>
  <c r="X561" i="1" s="1"/>
  <c r="AE561" i="1"/>
  <c r="T560" i="1"/>
  <c r="K560" i="1"/>
  <c r="AA560" i="1"/>
  <c r="P560" i="1"/>
  <c r="Q560" i="1" s="1"/>
  <c r="H560" i="1"/>
  <c r="L560" i="1"/>
  <c r="W561" i="1" l="1"/>
  <c r="AB560" i="1"/>
  <c r="I560" i="1"/>
  <c r="S560" i="1"/>
  <c r="R560" i="1"/>
  <c r="G559" i="1"/>
  <c r="D559" i="1"/>
  <c r="M560" i="1"/>
  <c r="AD560" i="1"/>
  <c r="F559" i="1"/>
  <c r="N560" i="1" l="1"/>
  <c r="O560" i="1" s="1"/>
  <c r="AE560" i="1"/>
  <c r="T559" i="1"/>
  <c r="K559" i="1"/>
  <c r="AA559" i="1"/>
  <c r="H559" i="1"/>
  <c r="L559" i="1"/>
  <c r="X560" i="1" l="1"/>
  <c r="W560" i="1"/>
  <c r="I559" i="1"/>
  <c r="AB559" i="1"/>
  <c r="M559" i="1"/>
  <c r="AD559" i="1"/>
  <c r="P559" i="1" l="1"/>
  <c r="Q559" i="1" s="1"/>
  <c r="S559" i="1" s="1"/>
  <c r="N559" i="1"/>
  <c r="O559" i="1" s="1"/>
  <c r="AE559" i="1"/>
  <c r="G558" i="1"/>
  <c r="D558" i="1"/>
  <c r="F558" i="1"/>
  <c r="R559" i="1" l="1"/>
  <c r="W559" i="1"/>
  <c r="X559" i="1"/>
  <c r="T558" i="1"/>
  <c r="K558" i="1"/>
  <c r="AA558" i="1"/>
  <c r="P558" i="1"/>
  <c r="Q558" i="1" s="1"/>
  <c r="H558" i="1"/>
  <c r="L558" i="1"/>
  <c r="I558" i="1" l="1"/>
  <c r="S558" i="1"/>
  <c r="R558" i="1"/>
  <c r="AB558" i="1"/>
  <c r="G557" i="1"/>
  <c r="F557" i="1"/>
  <c r="M558" i="1"/>
  <c r="D557" i="1"/>
  <c r="AD558" i="1"/>
  <c r="AE558" i="1" l="1"/>
  <c r="N558" i="1"/>
  <c r="O558" i="1" s="1"/>
  <c r="T557" i="1"/>
  <c r="K557" i="1"/>
  <c r="AA557" i="1"/>
  <c r="H557" i="1"/>
  <c r="L557" i="1"/>
  <c r="X558" i="1" l="1"/>
  <c r="W558" i="1"/>
  <c r="AB557" i="1"/>
  <c r="I557" i="1"/>
  <c r="AD557" i="1"/>
  <c r="M557" i="1"/>
  <c r="P557" i="1" l="1"/>
  <c r="Q557" i="1" s="1"/>
  <c r="N557" i="1"/>
  <c r="O557" i="1" s="1"/>
  <c r="AE557" i="1"/>
  <c r="G556" i="1"/>
  <c r="F556" i="1"/>
  <c r="D556" i="1"/>
  <c r="X557" i="1" l="1"/>
  <c r="S557" i="1"/>
  <c r="R557" i="1"/>
  <c r="W557" i="1"/>
  <c r="T556" i="1"/>
  <c r="K556" i="1"/>
  <c r="AA556" i="1"/>
  <c r="H556" i="1"/>
  <c r="L556" i="1"/>
  <c r="AB556" i="1" l="1"/>
  <c r="I556" i="1"/>
  <c r="M556" i="1"/>
  <c r="AD556" i="1"/>
  <c r="N556" i="1" l="1"/>
  <c r="O556" i="1" s="1"/>
  <c r="P556" i="1"/>
  <c r="Q556" i="1" s="1"/>
  <c r="AE556" i="1"/>
  <c r="G555" i="1"/>
  <c r="F555" i="1"/>
  <c r="D555" i="1"/>
  <c r="X556" i="1" l="1"/>
  <c r="R556" i="1"/>
  <c r="S556" i="1"/>
  <c r="W556" i="1"/>
  <c r="T555" i="1"/>
  <c r="K555" i="1"/>
  <c r="AA555" i="1"/>
  <c r="H555" i="1"/>
  <c r="L555" i="1"/>
  <c r="AB555" i="1" l="1"/>
  <c r="I555" i="1"/>
  <c r="M555" i="1"/>
  <c r="AD555" i="1"/>
  <c r="N555" i="1" l="1"/>
  <c r="O555" i="1" s="1"/>
  <c r="P555" i="1"/>
  <c r="Q555" i="1" s="1"/>
  <c r="AE555" i="1"/>
  <c r="G554" i="1"/>
  <c r="F554" i="1"/>
  <c r="D554" i="1"/>
  <c r="X555" i="1" l="1"/>
  <c r="R555" i="1"/>
  <c r="S555" i="1"/>
  <c r="W555" i="1"/>
  <c r="T554" i="1"/>
  <c r="K554" i="1"/>
  <c r="AA554" i="1"/>
  <c r="H554" i="1"/>
  <c r="L554" i="1"/>
  <c r="AB554" i="1" l="1"/>
  <c r="I554" i="1"/>
  <c r="AD554" i="1"/>
  <c r="M554" i="1"/>
  <c r="N554" i="1" l="1"/>
  <c r="O554" i="1" s="1"/>
  <c r="P554" i="1"/>
  <c r="Q554" i="1" s="1"/>
  <c r="AE554" i="1"/>
  <c r="G553" i="1"/>
  <c r="F553" i="1"/>
  <c r="D553" i="1"/>
  <c r="X554" i="1" l="1"/>
  <c r="S554" i="1"/>
  <c r="R554" i="1"/>
  <c r="W554" i="1"/>
  <c r="T553" i="1"/>
  <c r="K553" i="1"/>
  <c r="AA553" i="1"/>
  <c r="P553" i="1"/>
  <c r="Q553" i="1" s="1"/>
  <c r="H553" i="1"/>
  <c r="L553" i="1"/>
  <c r="AB553" i="1" l="1"/>
  <c r="S553" i="1"/>
  <c r="R553" i="1"/>
  <c r="I553" i="1"/>
  <c r="G552" i="1"/>
  <c r="M553" i="1"/>
  <c r="AD553" i="1"/>
  <c r="D552" i="1"/>
  <c r="F552" i="1"/>
  <c r="N553" i="1" l="1"/>
  <c r="O553" i="1" s="1"/>
  <c r="AE553" i="1"/>
  <c r="T552" i="1"/>
  <c r="K552" i="1"/>
  <c r="AA552" i="1"/>
  <c r="H552" i="1"/>
  <c r="L552" i="1"/>
  <c r="W553" i="1" l="1"/>
  <c r="X553" i="1"/>
  <c r="AB552" i="1"/>
  <c r="I552" i="1"/>
  <c r="AD552" i="1"/>
  <c r="M552" i="1"/>
  <c r="P552" i="1" l="1"/>
  <c r="Q552" i="1" s="1"/>
  <c r="AE552" i="1"/>
  <c r="N552" i="1"/>
  <c r="O552" i="1" s="1"/>
  <c r="G551" i="1"/>
  <c r="F551" i="1"/>
  <c r="D551" i="1"/>
  <c r="X552" i="1" l="1"/>
  <c r="R552" i="1"/>
  <c r="S552" i="1"/>
  <c r="W552" i="1"/>
  <c r="T551" i="1"/>
  <c r="K551" i="1"/>
  <c r="AA551" i="1"/>
  <c r="P551" i="1"/>
  <c r="Q551" i="1" s="1"/>
  <c r="H551" i="1"/>
  <c r="L551" i="1"/>
  <c r="I551" i="1" l="1"/>
  <c r="S551" i="1"/>
  <c r="R551" i="1"/>
  <c r="AB551" i="1"/>
  <c r="G550" i="1"/>
  <c r="M551" i="1"/>
  <c r="D550" i="1"/>
  <c r="AD551" i="1"/>
  <c r="F550" i="1"/>
  <c r="N551" i="1" l="1"/>
  <c r="O551" i="1" s="1"/>
  <c r="AE551" i="1"/>
  <c r="T550" i="1"/>
  <c r="K550" i="1"/>
  <c r="AA550" i="1"/>
  <c r="P550" i="1"/>
  <c r="Q550" i="1" s="1"/>
  <c r="H550" i="1"/>
  <c r="L550" i="1"/>
  <c r="X551" i="1" l="1"/>
  <c r="W551" i="1"/>
  <c r="AB550" i="1"/>
  <c r="S550" i="1"/>
  <c r="R550" i="1"/>
  <c r="I550" i="1"/>
  <c r="G549" i="1"/>
  <c r="AD550" i="1"/>
  <c r="D549" i="1"/>
  <c r="M550" i="1"/>
  <c r="F549" i="1"/>
  <c r="N550" i="1" l="1"/>
  <c r="O550" i="1" s="1"/>
  <c r="AE550" i="1"/>
  <c r="T549" i="1"/>
  <c r="K549" i="1"/>
  <c r="AA549" i="1"/>
  <c r="P549" i="1"/>
  <c r="Q549" i="1" s="1"/>
  <c r="H549" i="1"/>
  <c r="L549" i="1"/>
  <c r="W550" i="1" l="1"/>
  <c r="X550" i="1"/>
  <c r="AB549" i="1"/>
  <c r="S549" i="1"/>
  <c r="R549" i="1"/>
  <c r="I549" i="1"/>
  <c r="G548" i="1"/>
  <c r="F548" i="1"/>
  <c r="D548" i="1"/>
  <c r="AD549" i="1"/>
  <c r="M549" i="1"/>
  <c r="N549" i="1" l="1"/>
  <c r="O549" i="1" s="1"/>
  <c r="AE549" i="1"/>
  <c r="T548" i="1"/>
  <c r="K548" i="1"/>
  <c r="AA548" i="1"/>
  <c r="P548" i="1"/>
  <c r="Q548" i="1" s="1"/>
  <c r="H548" i="1"/>
  <c r="L548" i="1"/>
  <c r="W549" i="1" l="1"/>
  <c r="X549" i="1"/>
  <c r="AB548" i="1"/>
  <c r="S548" i="1"/>
  <c r="R548" i="1"/>
  <c r="I548" i="1"/>
  <c r="AD548" i="1"/>
  <c r="M548" i="1"/>
  <c r="AE548" i="1" l="1"/>
  <c r="N548" i="1"/>
  <c r="O548" i="1" s="1"/>
  <c r="W548" i="1" s="1"/>
  <c r="G547" i="1"/>
  <c r="F547" i="1"/>
  <c r="D547" i="1"/>
  <c r="X548" i="1" l="1"/>
  <c r="T547" i="1"/>
  <c r="K547" i="1"/>
  <c r="AA547" i="1"/>
  <c r="H547" i="1"/>
  <c r="I547" i="1" s="1"/>
  <c r="L547" i="1"/>
  <c r="AB547" i="1" l="1"/>
  <c r="M547" i="1"/>
  <c r="AD547" i="1"/>
  <c r="AE547" i="1" l="1"/>
  <c r="N547" i="1"/>
  <c r="O547" i="1" s="1"/>
  <c r="P547" i="1"/>
  <c r="Q547" i="1" s="1"/>
  <c r="G546" i="1"/>
  <c r="D546" i="1"/>
  <c r="F546" i="1"/>
  <c r="X547" i="1" l="1"/>
  <c r="R547" i="1"/>
  <c r="S547" i="1"/>
  <c r="W547" i="1"/>
  <c r="T546" i="1"/>
  <c r="K546" i="1"/>
  <c r="AA546" i="1"/>
  <c r="P546" i="1"/>
  <c r="Q546" i="1" s="1"/>
  <c r="H546" i="1"/>
  <c r="L546" i="1"/>
  <c r="R546" i="1" l="1"/>
  <c r="S546" i="1"/>
  <c r="AB546" i="1"/>
  <c r="I546" i="1"/>
  <c r="AA545" i="1"/>
  <c r="T545" i="1"/>
  <c r="M546" i="1"/>
  <c r="AD546" i="1"/>
  <c r="AE546" i="1" l="1"/>
  <c r="N546" i="1"/>
  <c r="O546" i="1" s="1"/>
  <c r="X546" i="1" s="1"/>
  <c r="AB545" i="1"/>
  <c r="K545" i="1"/>
  <c r="H545" i="1"/>
  <c r="L545" i="1"/>
  <c r="W546" i="1" l="1"/>
  <c r="I545" i="1"/>
  <c r="AA544" i="1"/>
  <c r="T544" i="1"/>
  <c r="M545" i="1"/>
  <c r="AD545" i="1"/>
  <c r="N545" i="1" l="1"/>
  <c r="O545" i="1" s="1"/>
  <c r="P545" i="1"/>
  <c r="Q545" i="1" s="1"/>
  <c r="AE545" i="1"/>
  <c r="AB544" i="1"/>
  <c r="K544" i="1"/>
  <c r="H544" i="1"/>
  <c r="L544" i="1"/>
  <c r="X545" i="1" l="1"/>
  <c r="R545" i="1"/>
  <c r="W545" i="1"/>
  <c r="S545" i="1"/>
  <c r="I544" i="1"/>
  <c r="AD544" i="1"/>
  <c r="M544" i="1"/>
  <c r="N544" i="1" l="1"/>
  <c r="O544" i="1" s="1"/>
  <c r="P544" i="1"/>
  <c r="Q544" i="1" s="1"/>
  <c r="S544" i="1" s="1"/>
  <c r="AE544" i="1"/>
  <c r="G543" i="1"/>
  <c r="F543" i="1"/>
  <c r="D543" i="1"/>
  <c r="W544" i="1" l="1"/>
  <c r="X544" i="1"/>
  <c r="R544" i="1"/>
  <c r="T543" i="1"/>
  <c r="K543" i="1"/>
  <c r="AA543" i="1"/>
  <c r="P543" i="1"/>
  <c r="Q543" i="1" s="1"/>
  <c r="H543" i="1"/>
  <c r="L543" i="1"/>
  <c r="AB543" i="1" l="1"/>
  <c r="S543" i="1"/>
  <c r="R543" i="1"/>
  <c r="I543" i="1"/>
  <c r="G542" i="1"/>
  <c r="AD543" i="1"/>
  <c r="F542" i="1"/>
  <c r="M543" i="1"/>
  <c r="D542" i="1"/>
  <c r="AE543" i="1" l="1"/>
  <c r="N543" i="1"/>
  <c r="O543" i="1" s="1"/>
  <c r="W543" i="1" s="1"/>
  <c r="T542" i="1"/>
  <c r="K542" i="1"/>
  <c r="AA542" i="1"/>
  <c r="P542" i="1"/>
  <c r="Q542" i="1" s="1"/>
  <c r="H542" i="1"/>
  <c r="L542" i="1"/>
  <c r="X543" i="1" l="1"/>
  <c r="S542" i="1"/>
  <c r="R542" i="1"/>
  <c r="I542" i="1"/>
  <c r="AB542" i="1"/>
  <c r="AD542" i="1"/>
  <c r="M542" i="1"/>
  <c r="AE542" i="1" l="1"/>
  <c r="N542" i="1"/>
  <c r="O542" i="1" s="1"/>
  <c r="X542" i="1" s="1"/>
  <c r="G541" i="1"/>
  <c r="F541" i="1"/>
  <c r="D541" i="1"/>
  <c r="W542" i="1" l="1"/>
  <c r="T541" i="1"/>
  <c r="K541" i="1"/>
  <c r="AA541" i="1"/>
  <c r="P541" i="1"/>
  <c r="Q541" i="1" s="1"/>
  <c r="H541" i="1"/>
  <c r="L541" i="1"/>
  <c r="S541" i="1" l="1"/>
  <c r="R541" i="1"/>
  <c r="I541" i="1"/>
  <c r="AB541" i="1"/>
  <c r="M541" i="1"/>
  <c r="AD541" i="1"/>
  <c r="AE541" i="1" l="1"/>
  <c r="N541" i="1"/>
  <c r="O541" i="1" s="1"/>
  <c r="X541" i="1" s="1"/>
  <c r="G540" i="1"/>
  <c r="D540" i="1"/>
  <c r="F540" i="1"/>
  <c r="W541" i="1" l="1"/>
  <c r="T540" i="1"/>
  <c r="K540" i="1"/>
  <c r="AA540" i="1"/>
  <c r="P540" i="1"/>
  <c r="Q540" i="1" s="1"/>
  <c r="H540" i="1"/>
  <c r="L540" i="1"/>
  <c r="AB540" i="1" l="1"/>
  <c r="S540" i="1"/>
  <c r="R540" i="1"/>
  <c r="I540" i="1"/>
  <c r="G539" i="1"/>
  <c r="D539" i="1"/>
  <c r="F539" i="1"/>
  <c r="AD540" i="1"/>
  <c r="M540" i="1"/>
  <c r="N540" i="1" l="1"/>
  <c r="O540" i="1" s="1"/>
  <c r="AE540" i="1"/>
  <c r="T539" i="1"/>
  <c r="K539" i="1"/>
  <c r="AA539" i="1"/>
  <c r="P539" i="1"/>
  <c r="Q539" i="1" s="1"/>
  <c r="H539" i="1"/>
  <c r="L539" i="1"/>
  <c r="X540" i="1" l="1"/>
  <c r="W540" i="1"/>
  <c r="AB539" i="1"/>
  <c r="S539" i="1"/>
  <c r="R539" i="1"/>
  <c r="I539" i="1"/>
  <c r="AA538" i="1"/>
  <c r="AB538" i="1" s="1"/>
  <c r="T538" i="1"/>
  <c r="M539" i="1"/>
  <c r="AD539" i="1"/>
  <c r="N539" i="1" l="1"/>
  <c r="O539" i="1" s="1"/>
  <c r="AE539" i="1"/>
  <c r="K538" i="1"/>
  <c r="H538" i="1"/>
  <c r="L538" i="1"/>
  <c r="W539" i="1" l="1"/>
  <c r="X539" i="1"/>
  <c r="I538" i="1"/>
  <c r="M538" i="1"/>
  <c r="AD538" i="1"/>
  <c r="AE538" i="1" l="1"/>
  <c r="P538" i="1"/>
  <c r="Q538" i="1" s="1"/>
  <c r="R538" i="1" s="1"/>
  <c r="N538" i="1"/>
  <c r="O538" i="1" s="1"/>
  <c r="G537" i="1"/>
  <c r="F537" i="1"/>
  <c r="D537" i="1"/>
  <c r="S538" i="1" l="1"/>
  <c r="W538" i="1"/>
  <c r="X538" i="1"/>
  <c r="T537" i="1"/>
  <c r="K537" i="1"/>
  <c r="AA537" i="1"/>
  <c r="P537" i="1"/>
  <c r="Q537" i="1" s="1"/>
  <c r="H537" i="1"/>
  <c r="L537" i="1"/>
  <c r="AB537" i="1" l="1"/>
  <c r="S537" i="1"/>
  <c r="R537" i="1"/>
  <c r="I537" i="1"/>
  <c r="G536" i="1"/>
  <c r="AD537" i="1"/>
  <c r="M537" i="1"/>
  <c r="F536" i="1"/>
  <c r="D536" i="1"/>
  <c r="AE537" i="1" l="1"/>
  <c r="N537" i="1"/>
  <c r="O537" i="1" s="1"/>
  <c r="T536" i="1"/>
  <c r="K536" i="1"/>
  <c r="AA536" i="1"/>
  <c r="P536" i="1"/>
  <c r="Q536" i="1" s="1"/>
  <c r="H536" i="1"/>
  <c r="L536" i="1"/>
  <c r="X537" i="1" l="1"/>
  <c r="W537" i="1"/>
  <c r="AB536" i="1"/>
  <c r="S536" i="1"/>
  <c r="R536" i="1"/>
  <c r="I536" i="1"/>
  <c r="G535" i="1"/>
  <c r="F535" i="1"/>
  <c r="M536" i="1"/>
  <c r="AD536" i="1"/>
  <c r="D535" i="1"/>
  <c r="AE536" i="1" l="1"/>
  <c r="N536" i="1"/>
  <c r="O536" i="1" s="1"/>
  <c r="X536" i="1" s="1"/>
  <c r="T535" i="1"/>
  <c r="K535" i="1"/>
  <c r="AA535" i="1"/>
  <c r="P535" i="1"/>
  <c r="Q535" i="1" s="1"/>
  <c r="H535" i="1"/>
  <c r="L535" i="1"/>
  <c r="W536" i="1" l="1"/>
  <c r="AB535" i="1"/>
  <c r="S535" i="1"/>
  <c r="R535" i="1"/>
  <c r="I535" i="1"/>
  <c r="G534" i="1"/>
  <c r="F534" i="1"/>
  <c r="M535" i="1"/>
  <c r="D534" i="1"/>
  <c r="AD535" i="1"/>
  <c r="AE535" i="1" l="1"/>
  <c r="N535" i="1"/>
  <c r="O535" i="1" s="1"/>
  <c r="X535" i="1" s="1"/>
  <c r="T534" i="1"/>
  <c r="K534" i="1"/>
  <c r="AA534" i="1"/>
  <c r="H534" i="1"/>
  <c r="L534" i="1"/>
  <c r="W535" i="1" l="1"/>
  <c r="AB534" i="1"/>
  <c r="I534" i="1"/>
  <c r="G533" i="1"/>
  <c r="F533" i="1"/>
  <c r="AD534" i="1"/>
  <c r="D533" i="1"/>
  <c r="M534" i="1"/>
  <c r="P534" i="1" l="1"/>
  <c r="Q534" i="1" s="1"/>
  <c r="N534" i="1"/>
  <c r="O534" i="1" s="1"/>
  <c r="AE534" i="1"/>
  <c r="T533" i="1"/>
  <c r="K533" i="1"/>
  <c r="AA533" i="1"/>
  <c r="P533" i="1"/>
  <c r="Q533" i="1" s="1"/>
  <c r="H533" i="1"/>
  <c r="I533" i="1" s="1"/>
  <c r="L533" i="1"/>
  <c r="W534" i="1" l="1"/>
  <c r="S534" i="1"/>
  <c r="R534" i="1"/>
  <c r="X534" i="1"/>
  <c r="AB533" i="1"/>
  <c r="S533" i="1"/>
  <c r="R533" i="1"/>
  <c r="M533" i="1"/>
  <c r="AD533" i="1"/>
  <c r="AE533" i="1" l="1"/>
  <c r="N533" i="1"/>
  <c r="O533" i="1" s="1"/>
  <c r="W533" i="1" s="1"/>
  <c r="G532" i="1"/>
  <c r="F532" i="1"/>
  <c r="D532" i="1"/>
  <c r="X533" i="1" l="1"/>
  <c r="T532" i="1"/>
  <c r="K532" i="1"/>
  <c r="AA532" i="1"/>
  <c r="P532" i="1"/>
  <c r="Q532" i="1" s="1"/>
  <c r="H532" i="1"/>
  <c r="L532" i="1"/>
  <c r="AB532" i="1" l="1"/>
  <c r="R532" i="1"/>
  <c r="S532" i="1"/>
  <c r="I532" i="1"/>
  <c r="G531" i="1"/>
  <c r="M532" i="1"/>
  <c r="AD532" i="1"/>
  <c r="D531" i="1"/>
  <c r="F531" i="1"/>
  <c r="N532" i="1" l="1"/>
  <c r="O532" i="1" s="1"/>
  <c r="AE532" i="1"/>
  <c r="T531" i="1"/>
  <c r="K531" i="1"/>
  <c r="AA531" i="1"/>
  <c r="P531" i="1"/>
  <c r="Q531" i="1" s="1"/>
  <c r="H531" i="1"/>
  <c r="L531" i="1"/>
  <c r="X532" i="1" l="1"/>
  <c r="W532" i="1"/>
  <c r="AB531" i="1"/>
  <c r="S531" i="1"/>
  <c r="R531" i="1"/>
  <c r="I531" i="1"/>
  <c r="AD531" i="1"/>
  <c r="M531" i="1"/>
  <c r="AE531" i="1" l="1"/>
  <c r="N531" i="1"/>
  <c r="O531" i="1" s="1"/>
  <c r="X531" i="1" l="1"/>
  <c r="W531" i="1"/>
  <c r="G530" i="1"/>
  <c r="D530" i="1"/>
  <c r="F530" i="1"/>
  <c r="T530" i="1" l="1"/>
  <c r="K530" i="1"/>
  <c r="AA530" i="1"/>
  <c r="H530" i="1"/>
  <c r="L530" i="1"/>
  <c r="AB530" i="1" l="1"/>
  <c r="I530" i="1"/>
  <c r="AA529" i="1"/>
  <c r="T529" i="1"/>
  <c r="M530" i="1"/>
  <c r="AD530" i="1"/>
  <c r="AE530" i="1" l="1"/>
  <c r="N530" i="1"/>
  <c r="O530" i="1" s="1"/>
  <c r="P530" i="1"/>
  <c r="Q530" i="1" s="1"/>
  <c r="AB529" i="1"/>
  <c r="K529" i="1"/>
  <c r="H529" i="1"/>
  <c r="L529" i="1"/>
  <c r="X530" i="1" l="1"/>
  <c r="W530" i="1"/>
  <c r="R530" i="1"/>
  <c r="S530" i="1"/>
  <c r="I529" i="1"/>
  <c r="M529" i="1"/>
  <c r="AD529" i="1"/>
  <c r="AE529" i="1" l="1"/>
  <c r="P529" i="1"/>
  <c r="Q529" i="1" s="1"/>
  <c r="R529" i="1" s="1"/>
  <c r="N529" i="1"/>
  <c r="O529" i="1" s="1"/>
  <c r="G528" i="1"/>
  <c r="F528" i="1"/>
  <c r="D528" i="1"/>
  <c r="S529" i="1" l="1"/>
  <c r="W529" i="1"/>
  <c r="X529" i="1"/>
  <c r="T528" i="1"/>
  <c r="K528" i="1"/>
  <c r="AA528" i="1"/>
  <c r="P528" i="1"/>
  <c r="Q528" i="1" s="1"/>
  <c r="H528" i="1"/>
  <c r="L528" i="1"/>
  <c r="R528" i="1" l="1"/>
  <c r="S528" i="1"/>
  <c r="AB528" i="1"/>
  <c r="I528" i="1"/>
  <c r="AD528" i="1"/>
  <c r="M528" i="1"/>
  <c r="N528" i="1" l="1"/>
  <c r="O528" i="1" s="1"/>
  <c r="X528" i="1" s="1"/>
  <c r="AE528" i="1"/>
  <c r="G527" i="1"/>
  <c r="D527" i="1"/>
  <c r="F527" i="1"/>
  <c r="W528" i="1" l="1"/>
  <c r="T527" i="1"/>
  <c r="K527" i="1"/>
  <c r="AA527" i="1"/>
  <c r="H527" i="1"/>
  <c r="L527" i="1"/>
  <c r="AB527" i="1" l="1"/>
  <c r="I527" i="1"/>
  <c r="M527" i="1"/>
  <c r="AD527" i="1"/>
  <c r="AE527" i="1" l="1"/>
  <c r="P527" i="1"/>
  <c r="Q527" i="1" s="1"/>
  <c r="R527" i="1" s="1"/>
  <c r="N527" i="1"/>
  <c r="O527" i="1" s="1"/>
  <c r="G526" i="1"/>
  <c r="D526" i="1"/>
  <c r="F526" i="1"/>
  <c r="S527" i="1" l="1"/>
  <c r="W527" i="1"/>
  <c r="X527" i="1"/>
  <c r="T526" i="1"/>
  <c r="K526" i="1"/>
  <c r="AA526" i="1"/>
  <c r="P526" i="1"/>
  <c r="Q526" i="1" s="1"/>
  <c r="H526" i="1"/>
  <c r="L526" i="1"/>
  <c r="AB526" i="1" l="1"/>
  <c r="R526" i="1"/>
  <c r="S526" i="1"/>
  <c r="I526" i="1"/>
  <c r="G525" i="1"/>
  <c r="AD526" i="1"/>
  <c r="M526" i="1"/>
  <c r="F525" i="1"/>
  <c r="D525" i="1"/>
  <c r="AE526" i="1" l="1"/>
  <c r="N526" i="1"/>
  <c r="O526" i="1" s="1"/>
  <c r="T525" i="1"/>
  <c r="K525" i="1"/>
  <c r="AA525" i="1"/>
  <c r="P525" i="1"/>
  <c r="Q525" i="1" s="1"/>
  <c r="H525" i="1"/>
  <c r="L525" i="1"/>
  <c r="X526" i="1" l="1"/>
  <c r="W526" i="1"/>
  <c r="S525" i="1"/>
  <c r="R525" i="1"/>
  <c r="I525" i="1"/>
  <c r="AB525" i="1"/>
  <c r="AA524" i="1"/>
  <c r="M525" i="1"/>
  <c r="AD525" i="1"/>
  <c r="AE525" i="1" l="1"/>
  <c r="N525" i="1"/>
  <c r="O525" i="1" s="1"/>
  <c r="X525" i="1" s="1"/>
  <c r="AB524" i="1"/>
  <c r="H524" i="1"/>
  <c r="D524" i="1"/>
  <c r="W525" i="1" l="1"/>
  <c r="T524" i="1"/>
  <c r="K524" i="1"/>
  <c r="I524" i="1"/>
  <c r="G523" i="1"/>
  <c r="L524" i="1"/>
  <c r="D523" i="1"/>
  <c r="F523" i="1"/>
  <c r="T523" i="1" l="1"/>
  <c r="K523" i="1"/>
  <c r="AA523" i="1"/>
  <c r="P523" i="1"/>
  <c r="Q523" i="1" s="1"/>
  <c r="H523" i="1"/>
  <c r="M524" i="1"/>
  <c r="AD524" i="1"/>
  <c r="L523" i="1"/>
  <c r="N524" i="1" l="1"/>
  <c r="O524" i="1" s="1"/>
  <c r="P524" i="1"/>
  <c r="Q524" i="1" s="1"/>
  <c r="R524" i="1" s="1"/>
  <c r="AE524" i="1"/>
  <c r="AB523" i="1"/>
  <c r="S523" i="1"/>
  <c r="R523" i="1"/>
  <c r="I523" i="1"/>
  <c r="G522" i="1"/>
  <c r="D522" i="1"/>
  <c r="M523" i="1"/>
  <c r="F522" i="1"/>
  <c r="AD523" i="1"/>
  <c r="S524" i="1" l="1"/>
  <c r="W524" i="1"/>
  <c r="X524" i="1"/>
  <c r="AE523" i="1"/>
  <c r="N523" i="1"/>
  <c r="O523" i="1" s="1"/>
  <c r="T522" i="1"/>
  <c r="K522" i="1"/>
  <c r="AA522" i="1"/>
  <c r="P522" i="1"/>
  <c r="Q522" i="1" s="1"/>
  <c r="H522" i="1"/>
  <c r="L522" i="1"/>
  <c r="X523" i="1" l="1"/>
  <c r="W523" i="1"/>
  <c r="AB522" i="1"/>
  <c r="S522" i="1"/>
  <c r="R522" i="1"/>
  <c r="I522" i="1"/>
  <c r="G521" i="1"/>
  <c r="AD522" i="1"/>
  <c r="F521" i="1"/>
  <c r="M522" i="1"/>
  <c r="D521" i="1"/>
  <c r="N522" i="1" l="1"/>
  <c r="O522" i="1" s="1"/>
  <c r="AE522" i="1"/>
  <c r="T521" i="1"/>
  <c r="K521" i="1"/>
  <c r="AA521" i="1"/>
  <c r="P521" i="1"/>
  <c r="Q521" i="1" s="1"/>
  <c r="H521" i="1"/>
  <c r="L521" i="1"/>
  <c r="X522" i="1" l="1"/>
  <c r="W522" i="1"/>
  <c r="AB521" i="1"/>
  <c r="S521" i="1"/>
  <c r="R521" i="1"/>
  <c r="I521" i="1"/>
  <c r="G520" i="1"/>
  <c r="AD521" i="1"/>
  <c r="M521" i="1"/>
  <c r="D520" i="1"/>
  <c r="F520" i="1"/>
  <c r="N521" i="1" l="1"/>
  <c r="O521" i="1" s="1"/>
  <c r="X521" i="1" s="1"/>
  <c r="AE521" i="1"/>
  <c r="T520" i="1"/>
  <c r="K520" i="1"/>
  <c r="AA520" i="1"/>
  <c r="P520" i="1"/>
  <c r="Q520" i="1" s="1"/>
  <c r="H520" i="1"/>
  <c r="L520" i="1"/>
  <c r="W521" i="1" l="1"/>
  <c r="AB520" i="1"/>
  <c r="S520" i="1"/>
  <c r="R520" i="1"/>
  <c r="I520" i="1"/>
  <c r="AA519" i="1"/>
  <c r="T519" i="1"/>
  <c r="M520" i="1"/>
  <c r="AD520" i="1"/>
  <c r="AE520" i="1" l="1"/>
  <c r="N520" i="1"/>
  <c r="O520" i="1" s="1"/>
  <c r="X520" i="1" s="1"/>
  <c r="AB519" i="1"/>
  <c r="K519" i="1"/>
  <c r="H519" i="1"/>
  <c r="L519" i="1"/>
  <c r="W520" i="1" l="1"/>
  <c r="I519" i="1"/>
  <c r="AD519" i="1"/>
  <c r="M519" i="1"/>
  <c r="N519" i="1" l="1"/>
  <c r="O519" i="1" s="1"/>
  <c r="P519" i="1"/>
  <c r="Q519" i="1" s="1"/>
  <c r="AE519" i="1"/>
  <c r="G518" i="1"/>
  <c r="F518" i="1"/>
  <c r="D518" i="1"/>
  <c r="W519" i="1" l="1"/>
  <c r="R519" i="1"/>
  <c r="S519" i="1"/>
  <c r="X519" i="1"/>
  <c r="T518" i="1"/>
  <c r="K518" i="1"/>
  <c r="AA518" i="1"/>
  <c r="P518" i="1"/>
  <c r="Q518" i="1" s="1"/>
  <c r="H518" i="1"/>
  <c r="L518" i="1"/>
  <c r="AB518" i="1" l="1"/>
  <c r="S518" i="1"/>
  <c r="R518" i="1"/>
  <c r="I518" i="1"/>
  <c r="AD518" i="1"/>
  <c r="M518" i="1"/>
  <c r="AE518" i="1" l="1"/>
  <c r="N518" i="1"/>
  <c r="O518" i="1" s="1"/>
  <c r="W518" i="1" s="1"/>
  <c r="G517" i="1"/>
  <c r="F517" i="1"/>
  <c r="D517" i="1"/>
  <c r="X518" i="1" l="1"/>
  <c r="T517" i="1"/>
  <c r="K517" i="1"/>
  <c r="AA517" i="1"/>
  <c r="P517" i="1"/>
  <c r="Q517" i="1" s="1"/>
  <c r="H517" i="1"/>
  <c r="L517" i="1"/>
  <c r="AB517" i="1" l="1"/>
  <c r="S517" i="1"/>
  <c r="R517" i="1"/>
  <c r="I517" i="1"/>
  <c r="G516" i="1"/>
  <c r="F516" i="1"/>
  <c r="D516" i="1"/>
  <c r="M517" i="1"/>
  <c r="AD517" i="1"/>
  <c r="AE517" i="1" l="1"/>
  <c r="N517" i="1"/>
  <c r="O517" i="1" s="1"/>
  <c r="T516" i="1"/>
  <c r="K516" i="1"/>
  <c r="AA516" i="1"/>
  <c r="P516" i="1"/>
  <c r="Q516" i="1" s="1"/>
  <c r="H516" i="1"/>
  <c r="L516" i="1"/>
  <c r="X517" i="1" l="1"/>
  <c r="W517" i="1"/>
  <c r="AB516" i="1"/>
  <c r="S516" i="1"/>
  <c r="R516" i="1"/>
  <c r="I516" i="1"/>
  <c r="G515" i="1"/>
  <c r="F515" i="1"/>
  <c r="AD516" i="1"/>
  <c r="D515" i="1"/>
  <c r="M516" i="1"/>
  <c r="N516" i="1" l="1"/>
  <c r="O516" i="1" s="1"/>
  <c r="X516" i="1" s="1"/>
  <c r="AE516" i="1"/>
  <c r="T515" i="1"/>
  <c r="K515" i="1"/>
  <c r="AA515" i="1"/>
  <c r="P515" i="1"/>
  <c r="Q515" i="1" s="1"/>
  <c r="H515" i="1"/>
  <c r="L515" i="1"/>
  <c r="W516" i="1" l="1"/>
  <c r="AB515" i="1"/>
  <c r="S515" i="1"/>
  <c r="R515" i="1"/>
  <c r="I515" i="1"/>
  <c r="G514" i="1"/>
  <c r="AD515" i="1"/>
  <c r="F514" i="1"/>
  <c r="D514" i="1"/>
  <c r="M515" i="1"/>
  <c r="N515" i="1" l="1"/>
  <c r="O515" i="1" s="1"/>
  <c r="X515" i="1" s="1"/>
  <c r="AE515" i="1"/>
  <c r="T514" i="1"/>
  <c r="K514" i="1"/>
  <c r="AA514" i="1"/>
  <c r="P514" i="1"/>
  <c r="Q514" i="1" s="1"/>
  <c r="H514" i="1"/>
  <c r="L514" i="1"/>
  <c r="W515" i="1" l="1"/>
  <c r="AB514" i="1"/>
  <c r="S514" i="1"/>
  <c r="R514" i="1"/>
  <c r="I514" i="1"/>
  <c r="G513" i="1"/>
  <c r="F513" i="1"/>
  <c r="D513" i="1"/>
  <c r="M514" i="1"/>
  <c r="AD514" i="1"/>
  <c r="AE514" i="1" l="1"/>
  <c r="N514" i="1"/>
  <c r="O514" i="1" s="1"/>
  <c r="X514" i="1" s="1"/>
  <c r="T513" i="1"/>
  <c r="K513" i="1"/>
  <c r="AA513" i="1"/>
  <c r="P513" i="1"/>
  <c r="Q513" i="1" s="1"/>
  <c r="H513" i="1"/>
  <c r="L513" i="1"/>
  <c r="W514" i="1" l="1"/>
  <c r="AB513" i="1"/>
  <c r="S513" i="1"/>
  <c r="R513" i="1"/>
  <c r="I513" i="1"/>
  <c r="M513" i="1"/>
  <c r="AD513" i="1"/>
  <c r="AE513" i="1" l="1"/>
  <c r="N513" i="1"/>
  <c r="O513" i="1" s="1"/>
  <c r="W513" i="1" s="1"/>
  <c r="G512" i="1"/>
  <c r="F512" i="1"/>
  <c r="D512" i="1"/>
  <c r="X513" i="1" l="1"/>
  <c r="T512" i="1"/>
  <c r="K512" i="1"/>
  <c r="AA512" i="1"/>
  <c r="P512" i="1"/>
  <c r="Q512" i="1" s="1"/>
  <c r="H512" i="1"/>
  <c r="L512" i="1"/>
  <c r="I512" i="1" l="1"/>
  <c r="S512" i="1"/>
  <c r="R512" i="1"/>
  <c r="AB512" i="1"/>
  <c r="G511" i="1"/>
  <c r="D511" i="1"/>
  <c r="AD512" i="1"/>
  <c r="F511" i="1"/>
  <c r="M512" i="1"/>
  <c r="N512" i="1" l="1"/>
  <c r="O512" i="1" s="1"/>
  <c r="W512" i="1" s="1"/>
  <c r="AE512" i="1"/>
  <c r="T511" i="1"/>
  <c r="K511" i="1"/>
  <c r="AA511" i="1"/>
  <c r="P511" i="1"/>
  <c r="Q511" i="1" s="1"/>
  <c r="H511" i="1"/>
  <c r="L511" i="1"/>
  <c r="X512" i="1" l="1"/>
  <c r="R511" i="1"/>
  <c r="S511" i="1"/>
  <c r="I511" i="1"/>
  <c r="AB511" i="1"/>
  <c r="M511" i="1"/>
  <c r="AD511" i="1"/>
  <c r="AE511" i="1" l="1"/>
  <c r="N511" i="1"/>
  <c r="O511" i="1" s="1"/>
  <c r="W511" i="1" s="1"/>
  <c r="G510" i="1"/>
  <c r="D510" i="1"/>
  <c r="F510" i="1"/>
  <c r="X511" i="1" l="1"/>
  <c r="T510" i="1"/>
  <c r="K510" i="1"/>
  <c r="AA510" i="1"/>
  <c r="P510" i="1"/>
  <c r="Q510" i="1" s="1"/>
  <c r="H510" i="1"/>
  <c r="L510" i="1"/>
  <c r="AB510" i="1" l="1"/>
  <c r="S510" i="1"/>
  <c r="R510" i="1"/>
  <c r="I510" i="1"/>
  <c r="AD510" i="1"/>
  <c r="M510" i="1"/>
  <c r="AE510" i="1" l="1"/>
  <c r="N510" i="1"/>
  <c r="O510" i="1" s="1"/>
  <c r="X510" i="1" l="1"/>
  <c r="W510" i="1"/>
  <c r="G509" i="1"/>
  <c r="D509" i="1"/>
  <c r="F509" i="1"/>
  <c r="T509" i="1" l="1"/>
  <c r="K509" i="1"/>
  <c r="AA509" i="1"/>
  <c r="P509" i="1"/>
  <c r="Q509" i="1" s="1"/>
  <c r="H509" i="1"/>
  <c r="L509" i="1"/>
  <c r="AB509" i="1" l="1"/>
  <c r="S509" i="1"/>
  <c r="R509" i="1"/>
  <c r="I509" i="1"/>
  <c r="G508" i="1"/>
  <c r="F508" i="1"/>
  <c r="D508" i="1"/>
  <c r="AD509" i="1"/>
  <c r="M509" i="1"/>
  <c r="N509" i="1" l="1"/>
  <c r="O509" i="1" s="1"/>
  <c r="W509" i="1" s="1"/>
  <c r="AE509" i="1"/>
  <c r="T508" i="1"/>
  <c r="K508" i="1"/>
  <c r="AA508" i="1"/>
  <c r="P508" i="1"/>
  <c r="Q508" i="1" s="1"/>
  <c r="H508" i="1"/>
  <c r="L508" i="1"/>
  <c r="X509" i="1" l="1"/>
  <c r="AB508" i="1"/>
  <c r="S508" i="1"/>
  <c r="R508" i="1"/>
  <c r="I508" i="1"/>
  <c r="AD508" i="1"/>
  <c r="M508" i="1"/>
  <c r="N508" i="1" l="1"/>
  <c r="O508" i="1" s="1"/>
  <c r="X508" i="1" s="1"/>
  <c r="AE508" i="1"/>
  <c r="G507" i="1"/>
  <c r="F507" i="1"/>
  <c r="D507" i="1"/>
  <c r="W508" i="1" l="1"/>
  <c r="T507" i="1"/>
  <c r="K507" i="1"/>
  <c r="AA507" i="1"/>
  <c r="P507" i="1"/>
  <c r="Q507" i="1" s="1"/>
  <c r="H507" i="1"/>
  <c r="L507" i="1"/>
  <c r="AB507" i="1" l="1"/>
  <c r="S507" i="1"/>
  <c r="R507" i="1"/>
  <c r="I507" i="1"/>
  <c r="G506" i="1"/>
  <c r="AD507" i="1"/>
  <c r="D506" i="1"/>
  <c r="F506" i="1"/>
  <c r="M507" i="1"/>
  <c r="AE507" i="1" l="1"/>
  <c r="N507" i="1"/>
  <c r="O507" i="1" s="1"/>
  <c r="X507" i="1" s="1"/>
  <c r="T506" i="1"/>
  <c r="K506" i="1"/>
  <c r="AA506" i="1"/>
  <c r="P506" i="1"/>
  <c r="Q506" i="1" s="1"/>
  <c r="H506" i="1"/>
  <c r="I506" i="1" s="1"/>
  <c r="L506" i="1"/>
  <c r="W507" i="1" l="1"/>
  <c r="AB506" i="1"/>
  <c r="S506" i="1"/>
  <c r="R506" i="1"/>
  <c r="G505" i="1"/>
  <c r="F505" i="1"/>
  <c r="M506" i="1"/>
  <c r="D505" i="1"/>
  <c r="AD506" i="1"/>
  <c r="AE506" i="1" l="1"/>
  <c r="N506" i="1"/>
  <c r="O506" i="1" s="1"/>
  <c r="X506" i="1" s="1"/>
  <c r="T505" i="1"/>
  <c r="K505" i="1"/>
  <c r="AA505" i="1"/>
  <c r="P505" i="1"/>
  <c r="Q505" i="1" s="1"/>
  <c r="H505" i="1"/>
  <c r="L505" i="1"/>
  <c r="W506" i="1" l="1"/>
  <c r="AB505" i="1"/>
  <c r="S505" i="1"/>
  <c r="R505" i="1"/>
  <c r="I505" i="1"/>
  <c r="G504" i="1"/>
  <c r="AD505" i="1"/>
  <c r="F504" i="1"/>
  <c r="D504" i="1"/>
  <c r="M505" i="1"/>
  <c r="N505" i="1" l="1"/>
  <c r="O505" i="1" s="1"/>
  <c r="AE505" i="1"/>
  <c r="T504" i="1"/>
  <c r="K504" i="1"/>
  <c r="AA504" i="1"/>
  <c r="P504" i="1"/>
  <c r="Q504" i="1" s="1"/>
  <c r="H504" i="1"/>
  <c r="L504" i="1"/>
  <c r="W505" i="1" l="1"/>
  <c r="X505" i="1"/>
  <c r="AB504" i="1"/>
  <c r="S504" i="1"/>
  <c r="R504" i="1"/>
  <c r="I504" i="1"/>
  <c r="G503" i="1"/>
  <c r="F503" i="1"/>
  <c r="D503" i="1"/>
  <c r="AD504" i="1"/>
  <c r="M504" i="1"/>
  <c r="AE504" i="1" l="1"/>
  <c r="N504" i="1"/>
  <c r="O504" i="1" s="1"/>
  <c r="X504" i="1" s="1"/>
  <c r="T503" i="1"/>
  <c r="K503" i="1"/>
  <c r="AA503" i="1"/>
  <c r="P503" i="1"/>
  <c r="Q503" i="1" s="1"/>
  <c r="H503" i="1"/>
  <c r="L503" i="1"/>
  <c r="W504" i="1" l="1"/>
  <c r="AB503" i="1"/>
  <c r="S503" i="1"/>
  <c r="R503" i="1"/>
  <c r="I503" i="1"/>
  <c r="G502" i="1"/>
  <c r="M503" i="1"/>
  <c r="AD503" i="1"/>
  <c r="F502" i="1"/>
  <c r="D502" i="1"/>
  <c r="AE503" i="1" l="1"/>
  <c r="N503" i="1"/>
  <c r="O503" i="1" s="1"/>
  <c r="X503" i="1" s="1"/>
  <c r="T502" i="1"/>
  <c r="K502" i="1"/>
  <c r="AA502" i="1"/>
  <c r="P502" i="1"/>
  <c r="Q502" i="1" s="1"/>
  <c r="H502" i="1"/>
  <c r="L502" i="1"/>
  <c r="W503" i="1" l="1"/>
  <c r="S502" i="1"/>
  <c r="R502" i="1"/>
  <c r="I502" i="1"/>
  <c r="AB502" i="1"/>
  <c r="AD502" i="1"/>
  <c r="M502" i="1"/>
  <c r="AE502" i="1" l="1"/>
  <c r="N502" i="1"/>
  <c r="O502" i="1" s="1"/>
  <c r="X502" i="1" s="1"/>
  <c r="G501" i="1"/>
  <c r="F501" i="1"/>
  <c r="D501" i="1"/>
  <c r="W502" i="1" l="1"/>
  <c r="T501" i="1"/>
  <c r="K501" i="1"/>
  <c r="AA501" i="1"/>
  <c r="P501" i="1"/>
  <c r="Q501" i="1" s="1"/>
  <c r="H501" i="1"/>
  <c r="L501" i="1"/>
  <c r="AB501" i="1" l="1"/>
  <c r="S501" i="1"/>
  <c r="R501" i="1"/>
  <c r="I501" i="1"/>
  <c r="G500" i="1"/>
  <c r="D500" i="1"/>
  <c r="AD501" i="1"/>
  <c r="F500" i="1"/>
  <c r="M501" i="1"/>
  <c r="N501" i="1" l="1"/>
  <c r="O501" i="1" s="1"/>
  <c r="AE501" i="1"/>
  <c r="T500" i="1"/>
  <c r="K500" i="1"/>
  <c r="AA500" i="1"/>
  <c r="P500" i="1"/>
  <c r="Q500" i="1" s="1"/>
  <c r="H500" i="1"/>
  <c r="L500" i="1"/>
  <c r="W501" i="1" l="1"/>
  <c r="X501" i="1"/>
  <c r="AB500" i="1"/>
  <c r="S500" i="1"/>
  <c r="R500" i="1"/>
  <c r="I500" i="1"/>
  <c r="G499" i="1"/>
  <c r="F499" i="1"/>
  <c r="AD500" i="1"/>
  <c r="M500" i="1"/>
  <c r="D499" i="1"/>
  <c r="N500" i="1" l="1"/>
  <c r="O500" i="1" s="1"/>
  <c r="AE500" i="1"/>
  <c r="T499" i="1"/>
  <c r="K499" i="1"/>
  <c r="AA499" i="1"/>
  <c r="P499" i="1"/>
  <c r="Q499" i="1" s="1"/>
  <c r="H499" i="1"/>
  <c r="L499" i="1"/>
  <c r="X500" i="1" l="1"/>
  <c r="W500" i="1"/>
  <c r="AB499" i="1"/>
  <c r="S499" i="1"/>
  <c r="R499" i="1"/>
  <c r="I499" i="1"/>
  <c r="G498" i="1"/>
  <c r="AD499" i="1"/>
  <c r="D498" i="1"/>
  <c r="F498" i="1"/>
  <c r="M499" i="1"/>
  <c r="AE499" i="1" l="1"/>
  <c r="N499" i="1"/>
  <c r="O499" i="1" s="1"/>
  <c r="W499" i="1" s="1"/>
  <c r="T498" i="1"/>
  <c r="K498" i="1"/>
  <c r="AA498" i="1"/>
  <c r="P498" i="1"/>
  <c r="Q498" i="1" s="1"/>
  <c r="H498" i="1"/>
  <c r="L498" i="1"/>
  <c r="X499" i="1" l="1"/>
  <c r="AB498" i="1"/>
  <c r="S498" i="1"/>
  <c r="R498" i="1"/>
  <c r="I498" i="1"/>
  <c r="G497" i="1"/>
  <c r="D497" i="1"/>
  <c r="M498" i="1"/>
  <c r="AD498" i="1"/>
  <c r="F497" i="1"/>
  <c r="AE498" i="1" l="1"/>
  <c r="N498" i="1"/>
  <c r="O498" i="1" s="1"/>
  <c r="X498" i="1" s="1"/>
  <c r="T497" i="1"/>
  <c r="K497" i="1"/>
  <c r="AA497" i="1"/>
  <c r="H497" i="1"/>
  <c r="L497" i="1"/>
  <c r="W498" i="1" l="1"/>
  <c r="I497" i="1"/>
  <c r="AB497" i="1"/>
  <c r="AD497" i="1"/>
  <c r="M497" i="1"/>
  <c r="AE497" i="1" l="1"/>
  <c r="P497" i="1"/>
  <c r="Q497" i="1" s="1"/>
  <c r="N497" i="1"/>
  <c r="O497" i="1" s="1"/>
  <c r="G496" i="1"/>
  <c r="D496" i="1"/>
  <c r="F496" i="1"/>
  <c r="W497" i="1" l="1"/>
  <c r="R497" i="1"/>
  <c r="X497" i="1"/>
  <c r="S497" i="1"/>
  <c r="T496" i="1"/>
  <c r="K496" i="1"/>
  <c r="AA496" i="1"/>
  <c r="P496" i="1"/>
  <c r="Q496" i="1" s="1"/>
  <c r="H496" i="1"/>
  <c r="L496" i="1"/>
  <c r="AB496" i="1" l="1"/>
  <c r="S496" i="1"/>
  <c r="R496" i="1"/>
  <c r="I496" i="1"/>
  <c r="G495" i="1"/>
  <c r="M496" i="1"/>
  <c r="D495" i="1"/>
  <c r="F495" i="1"/>
  <c r="AD496" i="1"/>
  <c r="AE496" i="1" l="1"/>
  <c r="N496" i="1"/>
  <c r="O496" i="1" s="1"/>
  <c r="T495" i="1"/>
  <c r="K495" i="1"/>
  <c r="AA495" i="1"/>
  <c r="H495" i="1"/>
  <c r="L495" i="1"/>
  <c r="X496" i="1" l="1"/>
  <c r="W496" i="1"/>
  <c r="AB495" i="1"/>
  <c r="I495" i="1"/>
  <c r="M495" i="1"/>
  <c r="AD495" i="1"/>
  <c r="AE495" i="1" l="1"/>
  <c r="P495" i="1"/>
  <c r="Q495" i="1" s="1"/>
  <c r="S495" i="1" s="1"/>
  <c r="N495" i="1"/>
  <c r="O495" i="1" s="1"/>
  <c r="G494" i="1"/>
  <c r="F494" i="1"/>
  <c r="D494" i="1"/>
  <c r="R495" i="1" l="1"/>
  <c r="X495" i="1"/>
  <c r="W495" i="1"/>
  <c r="T494" i="1"/>
  <c r="K494" i="1"/>
  <c r="AA494" i="1"/>
  <c r="H494" i="1"/>
  <c r="L494" i="1"/>
  <c r="AB494" i="1" l="1"/>
  <c r="I494" i="1"/>
  <c r="AD494" i="1"/>
  <c r="M494" i="1"/>
  <c r="AE494" i="1" l="1"/>
  <c r="P494" i="1"/>
  <c r="Q494" i="1" s="1"/>
  <c r="N494" i="1"/>
  <c r="O494" i="1" s="1"/>
  <c r="G493" i="1"/>
  <c r="D493" i="1"/>
  <c r="F493" i="1"/>
  <c r="X494" i="1" l="1"/>
  <c r="W494" i="1"/>
  <c r="R494" i="1"/>
  <c r="S494" i="1"/>
  <c r="T493" i="1"/>
  <c r="K493" i="1"/>
  <c r="AA493" i="1"/>
  <c r="P493" i="1"/>
  <c r="Q493" i="1" s="1"/>
  <c r="H493" i="1"/>
  <c r="L493" i="1"/>
  <c r="AB493" i="1" l="1"/>
  <c r="S493" i="1"/>
  <c r="R493" i="1"/>
  <c r="I493" i="1"/>
  <c r="G492" i="1"/>
  <c r="M493" i="1"/>
  <c r="F492" i="1"/>
  <c r="AD493" i="1"/>
  <c r="D492" i="1"/>
  <c r="AE493" i="1" l="1"/>
  <c r="N493" i="1"/>
  <c r="O493" i="1" s="1"/>
  <c r="T492" i="1"/>
  <c r="K492" i="1"/>
  <c r="AA492" i="1"/>
  <c r="P492" i="1"/>
  <c r="Q492" i="1" s="1"/>
  <c r="H492" i="1"/>
  <c r="L492" i="1"/>
  <c r="X493" i="1" l="1"/>
  <c r="W493" i="1"/>
  <c r="AB492" i="1"/>
  <c r="S492" i="1"/>
  <c r="R492" i="1"/>
  <c r="I492" i="1"/>
  <c r="G491" i="1"/>
  <c r="D491" i="1"/>
  <c r="F491" i="1"/>
  <c r="M492" i="1"/>
  <c r="AD492" i="1"/>
  <c r="AE492" i="1" l="1"/>
  <c r="N492" i="1"/>
  <c r="O492" i="1" s="1"/>
  <c r="X492" i="1" s="1"/>
  <c r="T491" i="1"/>
  <c r="K491" i="1"/>
  <c r="AA491" i="1"/>
  <c r="H491" i="1"/>
  <c r="L491" i="1"/>
  <c r="W492" i="1" l="1"/>
  <c r="AB491" i="1"/>
  <c r="I491" i="1"/>
  <c r="AD491" i="1"/>
  <c r="M491" i="1"/>
  <c r="N491" i="1" l="1"/>
  <c r="O491" i="1" s="1"/>
  <c r="P491" i="1"/>
  <c r="Q491" i="1" s="1"/>
  <c r="AE491" i="1"/>
  <c r="G490" i="1"/>
  <c r="D490" i="1"/>
  <c r="F490" i="1"/>
  <c r="X491" i="1" l="1"/>
  <c r="S491" i="1"/>
  <c r="R491" i="1"/>
  <c r="W491" i="1"/>
  <c r="T490" i="1"/>
  <c r="K490" i="1"/>
  <c r="AA490" i="1"/>
  <c r="P490" i="1"/>
  <c r="Q490" i="1" s="1"/>
  <c r="H490" i="1"/>
  <c r="L490" i="1"/>
  <c r="I490" i="1" l="1"/>
  <c r="R490" i="1"/>
  <c r="S490" i="1"/>
  <c r="AB490" i="1"/>
  <c r="G489" i="1"/>
  <c r="D489" i="1"/>
  <c r="F489" i="1"/>
  <c r="M490" i="1"/>
  <c r="AD490" i="1"/>
  <c r="N490" i="1" l="1"/>
  <c r="O490" i="1" s="1"/>
  <c r="AE490" i="1"/>
  <c r="T489" i="1"/>
  <c r="K489" i="1"/>
  <c r="AA489" i="1"/>
  <c r="H489" i="1"/>
  <c r="L489" i="1"/>
  <c r="W490" i="1" l="1"/>
  <c r="X490" i="1"/>
  <c r="I489" i="1"/>
  <c r="AB489" i="1"/>
  <c r="G488" i="1"/>
  <c r="AD489" i="1"/>
  <c r="F488" i="1"/>
  <c r="D488" i="1"/>
  <c r="M489" i="1"/>
  <c r="P489" i="1" l="1"/>
  <c r="Q489" i="1" s="1"/>
  <c r="AE489" i="1"/>
  <c r="N489" i="1"/>
  <c r="O489" i="1" s="1"/>
  <c r="T488" i="1"/>
  <c r="K488" i="1"/>
  <c r="AA488" i="1"/>
  <c r="P488" i="1"/>
  <c r="Q488" i="1" s="1"/>
  <c r="H488" i="1"/>
  <c r="L488" i="1"/>
  <c r="S489" i="1" l="1"/>
  <c r="R489" i="1"/>
  <c r="X489" i="1"/>
  <c r="W489" i="1"/>
  <c r="I488" i="1"/>
  <c r="S488" i="1"/>
  <c r="R488" i="1"/>
  <c r="AB488" i="1"/>
  <c r="G487" i="1"/>
  <c r="D487" i="1"/>
  <c r="M488" i="1"/>
  <c r="F487" i="1"/>
  <c r="AD488" i="1"/>
  <c r="AE488" i="1" l="1"/>
  <c r="N488" i="1"/>
  <c r="O488" i="1" s="1"/>
  <c r="T487" i="1"/>
  <c r="K487" i="1"/>
  <c r="AA487" i="1"/>
  <c r="P487" i="1"/>
  <c r="Q487" i="1" s="1"/>
  <c r="H487" i="1"/>
  <c r="L487" i="1"/>
  <c r="X488" i="1" l="1"/>
  <c r="W488" i="1"/>
  <c r="S487" i="1"/>
  <c r="R487" i="1"/>
  <c r="AB487" i="1"/>
  <c r="I487" i="1"/>
  <c r="AD487" i="1"/>
  <c r="M487" i="1"/>
  <c r="AE487" i="1" l="1"/>
  <c r="N487" i="1"/>
  <c r="O487" i="1" s="1"/>
  <c r="X487" i="1" s="1"/>
  <c r="G486" i="1"/>
  <c r="F486" i="1"/>
  <c r="D486" i="1"/>
  <c r="W487" i="1" l="1"/>
  <c r="T486" i="1"/>
  <c r="K486" i="1"/>
  <c r="AA486" i="1"/>
  <c r="P486" i="1"/>
  <c r="Q486" i="1" s="1"/>
  <c r="H486" i="1"/>
  <c r="L486" i="1"/>
  <c r="AB486" i="1" l="1"/>
  <c r="S486" i="1"/>
  <c r="R486" i="1"/>
  <c r="I486" i="1"/>
  <c r="AB485" i="1"/>
  <c r="AA485" i="1"/>
  <c r="T485" i="1"/>
  <c r="AD486" i="1"/>
  <c r="M486" i="1"/>
  <c r="AE486" i="1" l="1"/>
  <c r="N486" i="1"/>
  <c r="O486" i="1" s="1"/>
  <c r="K485" i="1"/>
  <c r="I485" i="1"/>
  <c r="H485" i="1"/>
  <c r="L485" i="1"/>
  <c r="W486" i="1" l="1"/>
  <c r="X486" i="1"/>
  <c r="AD485" i="1"/>
  <c r="M485" i="1"/>
  <c r="AE485" i="1" l="1"/>
  <c r="P485" i="1"/>
  <c r="Q485" i="1" s="1"/>
  <c r="S485" i="1" s="1"/>
  <c r="N485" i="1"/>
  <c r="O485" i="1" s="1"/>
  <c r="G484" i="1"/>
  <c r="D484" i="1"/>
  <c r="F484" i="1"/>
  <c r="X485" i="1" l="1"/>
  <c r="R485" i="1"/>
  <c r="W485" i="1"/>
  <c r="T484" i="1"/>
  <c r="K484" i="1"/>
  <c r="AA484" i="1"/>
  <c r="P484" i="1"/>
  <c r="Q484" i="1" s="1"/>
  <c r="H484" i="1"/>
  <c r="L484" i="1"/>
  <c r="AB484" i="1" l="1"/>
  <c r="S484" i="1"/>
  <c r="R484" i="1"/>
  <c r="I484" i="1"/>
  <c r="G483" i="1"/>
  <c r="F483" i="1"/>
  <c r="D483" i="1"/>
  <c r="AD484" i="1"/>
  <c r="M484" i="1"/>
  <c r="N484" i="1" l="1"/>
  <c r="O484" i="1" s="1"/>
  <c r="X484" i="1" s="1"/>
  <c r="AE484" i="1"/>
  <c r="T483" i="1"/>
  <c r="K483" i="1"/>
  <c r="AA483" i="1"/>
  <c r="P483" i="1"/>
  <c r="Q483" i="1" s="1"/>
  <c r="H483" i="1"/>
  <c r="L483" i="1"/>
  <c r="W484" i="1" l="1"/>
  <c r="AB483" i="1"/>
  <c r="S483" i="1"/>
  <c r="R483" i="1"/>
  <c r="I483" i="1"/>
  <c r="AD483" i="1"/>
  <c r="M483" i="1"/>
  <c r="AE483" i="1" l="1"/>
  <c r="N483" i="1"/>
  <c r="O483" i="1" s="1"/>
  <c r="X483" i="1" s="1"/>
  <c r="G482" i="1"/>
  <c r="F482" i="1"/>
  <c r="D482" i="1"/>
  <c r="W483" i="1" l="1"/>
  <c r="T482" i="1"/>
  <c r="K482" i="1"/>
  <c r="AA482" i="1"/>
  <c r="H482" i="1"/>
  <c r="L482" i="1"/>
  <c r="AB482" i="1" l="1"/>
  <c r="I482" i="1"/>
  <c r="G481" i="1"/>
  <c r="M482" i="1"/>
  <c r="F481" i="1"/>
  <c r="D481" i="1"/>
  <c r="AD482" i="1"/>
  <c r="P482" i="1" l="1"/>
  <c r="Q482" i="1" s="1"/>
  <c r="AE482" i="1"/>
  <c r="N482" i="1"/>
  <c r="O482" i="1" s="1"/>
  <c r="T481" i="1"/>
  <c r="K481" i="1"/>
  <c r="AA481" i="1"/>
  <c r="P481" i="1"/>
  <c r="Q481" i="1" s="1"/>
  <c r="H481" i="1"/>
  <c r="L481" i="1"/>
  <c r="S482" i="1" l="1"/>
  <c r="R482" i="1"/>
  <c r="X482" i="1"/>
  <c r="W482" i="1"/>
  <c r="AB481" i="1"/>
  <c r="S481" i="1"/>
  <c r="R481" i="1"/>
  <c r="I481" i="1"/>
  <c r="G480" i="1"/>
  <c r="D480" i="1"/>
  <c r="F480" i="1"/>
  <c r="AD481" i="1"/>
  <c r="M481" i="1"/>
  <c r="N481" i="1" l="1"/>
  <c r="O481" i="1" s="1"/>
  <c r="X481" i="1" s="1"/>
  <c r="AE481" i="1"/>
  <c r="T480" i="1"/>
  <c r="K480" i="1"/>
  <c r="AA480" i="1"/>
  <c r="P480" i="1"/>
  <c r="Q480" i="1" s="1"/>
  <c r="H480" i="1"/>
  <c r="L480" i="1"/>
  <c r="W481" i="1" l="1"/>
  <c r="AB480" i="1"/>
  <c r="S480" i="1"/>
  <c r="R480" i="1"/>
  <c r="I480" i="1"/>
  <c r="G479" i="1"/>
  <c r="AD480" i="1"/>
  <c r="F479" i="1"/>
  <c r="D479" i="1"/>
  <c r="M480" i="1"/>
  <c r="N480" i="1" l="1"/>
  <c r="O480" i="1" s="1"/>
  <c r="X480" i="1" s="1"/>
  <c r="AE480" i="1"/>
  <c r="T479" i="1"/>
  <c r="K479" i="1"/>
  <c r="AA479" i="1"/>
  <c r="P479" i="1"/>
  <c r="Q479" i="1" s="1"/>
  <c r="H479" i="1"/>
  <c r="L479" i="1"/>
  <c r="W480" i="1" l="1"/>
  <c r="AB479" i="1"/>
  <c r="S479" i="1"/>
  <c r="R479" i="1"/>
  <c r="I479" i="1"/>
  <c r="G478" i="1"/>
  <c r="M479" i="1"/>
  <c r="D478" i="1"/>
  <c r="F478" i="1"/>
  <c r="AD479" i="1"/>
  <c r="AE479" i="1" l="1"/>
  <c r="N479" i="1"/>
  <c r="O479" i="1" s="1"/>
  <c r="X479" i="1" s="1"/>
  <c r="T478" i="1"/>
  <c r="K478" i="1"/>
  <c r="AA478" i="1"/>
  <c r="P478" i="1"/>
  <c r="Q478" i="1" s="1"/>
  <c r="H478" i="1"/>
  <c r="L478" i="1"/>
  <c r="W479" i="1" l="1"/>
  <c r="AB478" i="1"/>
  <c r="S478" i="1"/>
  <c r="R478" i="1"/>
  <c r="I478" i="1"/>
  <c r="G477" i="1"/>
  <c r="AD478" i="1"/>
  <c r="M478" i="1"/>
  <c r="F477" i="1"/>
  <c r="D477" i="1"/>
  <c r="AE478" i="1" l="1"/>
  <c r="N478" i="1"/>
  <c r="O478" i="1" s="1"/>
  <c r="X478" i="1" s="1"/>
  <c r="T477" i="1"/>
  <c r="K477" i="1"/>
  <c r="AA477" i="1"/>
  <c r="H477" i="1"/>
  <c r="I477" i="1" s="1"/>
  <c r="L477" i="1"/>
  <c r="W478" i="1" l="1"/>
  <c r="AB477" i="1"/>
  <c r="AD477" i="1"/>
  <c r="M477" i="1"/>
  <c r="P477" i="1" l="1"/>
  <c r="Q477" i="1" s="1"/>
  <c r="N477" i="1"/>
  <c r="O477" i="1" s="1"/>
  <c r="AE477" i="1"/>
  <c r="G476" i="1"/>
  <c r="D476" i="1"/>
  <c r="F476" i="1"/>
  <c r="X477" i="1" l="1"/>
  <c r="W477" i="1"/>
  <c r="R477" i="1"/>
  <c r="S477" i="1"/>
  <c r="T476" i="1"/>
  <c r="K476" i="1"/>
  <c r="AA476" i="1"/>
  <c r="P476" i="1"/>
  <c r="Q476" i="1" s="1"/>
  <c r="H476" i="1"/>
  <c r="L476" i="1"/>
  <c r="AB476" i="1" l="1"/>
  <c r="S476" i="1"/>
  <c r="R476" i="1"/>
  <c r="I476" i="1"/>
  <c r="G475" i="1"/>
  <c r="D475" i="1"/>
  <c r="F475" i="1"/>
  <c r="M476" i="1"/>
  <c r="AD476" i="1"/>
  <c r="AE476" i="1" l="1"/>
  <c r="N476" i="1"/>
  <c r="O476" i="1" s="1"/>
  <c r="W476" i="1" s="1"/>
  <c r="T475" i="1"/>
  <c r="K475" i="1"/>
  <c r="AA475" i="1"/>
  <c r="P475" i="1"/>
  <c r="Q475" i="1" s="1"/>
  <c r="H475" i="1"/>
  <c r="L475" i="1"/>
  <c r="X476" i="1" l="1"/>
  <c r="AB475" i="1"/>
  <c r="S475" i="1"/>
  <c r="R475" i="1"/>
  <c r="I475" i="1"/>
  <c r="G474" i="1"/>
  <c r="M475" i="1"/>
  <c r="AD475" i="1"/>
  <c r="D474" i="1"/>
  <c r="F474" i="1"/>
  <c r="N475" i="1" l="1"/>
  <c r="O475" i="1" s="1"/>
  <c r="X475" i="1" s="1"/>
  <c r="AE475" i="1"/>
  <c r="T474" i="1"/>
  <c r="K474" i="1"/>
  <c r="AA474" i="1"/>
  <c r="P474" i="1"/>
  <c r="Q474" i="1" s="1"/>
  <c r="H474" i="1"/>
  <c r="L474" i="1"/>
  <c r="W475" i="1" l="1"/>
  <c r="I474" i="1"/>
  <c r="S474" i="1"/>
  <c r="R474" i="1"/>
  <c r="AB474" i="1"/>
  <c r="G473" i="1"/>
  <c r="AD474" i="1"/>
  <c r="F473" i="1"/>
  <c r="M474" i="1"/>
  <c r="D473" i="1"/>
  <c r="AE474" i="1" l="1"/>
  <c r="N474" i="1"/>
  <c r="O474" i="1" s="1"/>
  <c r="T473" i="1"/>
  <c r="K473" i="1"/>
  <c r="AA473" i="1"/>
  <c r="P473" i="1"/>
  <c r="Q473" i="1" s="1"/>
  <c r="H473" i="1"/>
  <c r="L473" i="1"/>
  <c r="X474" i="1" l="1"/>
  <c r="W474" i="1"/>
  <c r="AB473" i="1"/>
  <c r="S473" i="1"/>
  <c r="R473" i="1"/>
  <c r="I473" i="1"/>
  <c r="G472" i="1"/>
  <c r="M473" i="1"/>
  <c r="F472" i="1"/>
  <c r="AD473" i="1"/>
  <c r="D472" i="1"/>
  <c r="AE473" i="1" l="1"/>
  <c r="N473" i="1"/>
  <c r="O473" i="1" s="1"/>
  <c r="X473" i="1" s="1"/>
  <c r="T472" i="1"/>
  <c r="K472" i="1"/>
  <c r="AA472" i="1"/>
  <c r="P472" i="1"/>
  <c r="Q472" i="1" s="1"/>
  <c r="H472" i="1"/>
  <c r="L472" i="1"/>
  <c r="W473" i="1" l="1"/>
  <c r="AB472" i="1"/>
  <c r="S472" i="1"/>
  <c r="R472" i="1"/>
  <c r="I472" i="1"/>
  <c r="G471" i="1"/>
  <c r="AD472" i="1"/>
  <c r="M472" i="1"/>
  <c r="D471" i="1"/>
  <c r="F471" i="1"/>
  <c r="N472" i="1" l="1"/>
  <c r="O472" i="1" s="1"/>
  <c r="X472" i="1" s="1"/>
  <c r="AE472" i="1"/>
  <c r="T471" i="1"/>
  <c r="K471" i="1"/>
  <c r="AA471" i="1"/>
  <c r="P471" i="1"/>
  <c r="Q471" i="1" s="1"/>
  <c r="H471" i="1"/>
  <c r="L471" i="1"/>
  <c r="W472" i="1" l="1"/>
  <c r="I471" i="1"/>
  <c r="S471" i="1"/>
  <c r="R471" i="1"/>
  <c r="AB471" i="1"/>
  <c r="M471" i="1"/>
  <c r="AD471" i="1"/>
  <c r="AE471" i="1" l="1"/>
  <c r="N471" i="1"/>
  <c r="O471" i="1" s="1"/>
  <c r="X471" i="1" s="1"/>
  <c r="W471" i="1" l="1"/>
  <c r="G470" i="1"/>
  <c r="D470" i="1"/>
  <c r="F470" i="1"/>
  <c r="T470" i="1" l="1"/>
  <c r="K470" i="1"/>
  <c r="AA470" i="1"/>
  <c r="H470" i="1"/>
  <c r="L470" i="1"/>
  <c r="I470" i="1" l="1"/>
  <c r="AB470" i="1"/>
  <c r="AD470" i="1"/>
  <c r="M470" i="1"/>
  <c r="AE470" i="1" l="1"/>
  <c r="P470" i="1"/>
  <c r="Q470" i="1" s="1"/>
  <c r="N470" i="1"/>
  <c r="O470" i="1" s="1"/>
  <c r="G469" i="1"/>
  <c r="D469" i="1"/>
  <c r="F469" i="1"/>
  <c r="X470" i="1" l="1"/>
  <c r="S470" i="1"/>
  <c r="R470" i="1"/>
  <c r="W470" i="1"/>
  <c r="T469" i="1"/>
  <c r="K469" i="1"/>
  <c r="AA469" i="1"/>
  <c r="P469" i="1"/>
  <c r="Q469" i="1" s="1"/>
  <c r="H469" i="1"/>
  <c r="L469" i="1"/>
  <c r="AB469" i="1" l="1"/>
  <c r="R469" i="1"/>
  <c r="S469" i="1"/>
  <c r="I469" i="1"/>
  <c r="G468" i="1"/>
  <c r="M469" i="1"/>
  <c r="D468" i="1"/>
  <c r="F468" i="1"/>
  <c r="AD469" i="1"/>
  <c r="N469" i="1" l="1"/>
  <c r="O469" i="1" s="1"/>
  <c r="AE469" i="1"/>
  <c r="T468" i="1"/>
  <c r="K468" i="1"/>
  <c r="AA468" i="1"/>
  <c r="P468" i="1"/>
  <c r="Q468" i="1" s="1"/>
  <c r="H468" i="1"/>
  <c r="L468" i="1"/>
  <c r="W469" i="1" l="1"/>
  <c r="X469" i="1"/>
  <c r="AB468" i="1"/>
  <c r="S468" i="1"/>
  <c r="R468" i="1"/>
  <c r="I468" i="1"/>
  <c r="G467" i="1"/>
  <c r="M468" i="1"/>
  <c r="AD468" i="1"/>
  <c r="F467" i="1"/>
  <c r="D467" i="1"/>
  <c r="AE468" i="1" l="1"/>
  <c r="N468" i="1"/>
  <c r="O468" i="1" s="1"/>
  <c r="T467" i="1"/>
  <c r="K467" i="1"/>
  <c r="AA467" i="1"/>
  <c r="H467" i="1"/>
  <c r="L467" i="1"/>
  <c r="W468" i="1" l="1"/>
  <c r="X468" i="1"/>
  <c r="AB467" i="1"/>
  <c r="I467" i="1"/>
  <c r="AD467" i="1"/>
  <c r="M467" i="1"/>
  <c r="AE467" i="1" l="1"/>
  <c r="P467" i="1"/>
  <c r="Q467" i="1" s="1"/>
  <c r="S467" i="1" s="1"/>
  <c r="N467" i="1"/>
  <c r="O467" i="1" s="1"/>
  <c r="G466" i="1"/>
  <c r="D466" i="1"/>
  <c r="F466" i="1"/>
  <c r="R467" i="1" l="1"/>
  <c r="X467" i="1"/>
  <c r="W467" i="1"/>
  <c r="T466" i="1"/>
  <c r="K466" i="1"/>
  <c r="AA466" i="1"/>
  <c r="P466" i="1"/>
  <c r="Q466" i="1" s="1"/>
  <c r="H466" i="1"/>
  <c r="L466" i="1"/>
  <c r="AB466" i="1" l="1"/>
  <c r="S466" i="1"/>
  <c r="R466" i="1"/>
  <c r="I466" i="1"/>
  <c r="G465" i="1"/>
  <c r="D465" i="1"/>
  <c r="AD466" i="1"/>
  <c r="M466" i="1"/>
  <c r="F465" i="1"/>
  <c r="N466" i="1" l="1"/>
  <c r="O466" i="1" s="1"/>
  <c r="X466" i="1" s="1"/>
  <c r="AE466" i="1"/>
  <c r="T465" i="1"/>
  <c r="K465" i="1"/>
  <c r="AA465" i="1"/>
  <c r="H465" i="1"/>
  <c r="L465" i="1"/>
  <c r="W466" i="1" l="1"/>
  <c r="AB465" i="1"/>
  <c r="I465" i="1"/>
  <c r="G464" i="1"/>
  <c r="D464" i="1"/>
  <c r="M465" i="1"/>
  <c r="F464" i="1"/>
  <c r="AD465" i="1"/>
  <c r="P465" i="1" l="1"/>
  <c r="Q465" i="1" s="1"/>
  <c r="AE465" i="1"/>
  <c r="N465" i="1"/>
  <c r="O465" i="1" s="1"/>
  <c r="T464" i="1"/>
  <c r="K464" i="1"/>
  <c r="AA464" i="1"/>
  <c r="P464" i="1"/>
  <c r="Q464" i="1" s="1"/>
  <c r="H464" i="1"/>
  <c r="L464" i="1"/>
  <c r="S465" i="1" l="1"/>
  <c r="R465" i="1"/>
  <c r="X465" i="1"/>
  <c r="W465" i="1"/>
  <c r="AB464" i="1"/>
  <c r="S464" i="1"/>
  <c r="R464" i="1"/>
  <c r="I464" i="1"/>
  <c r="G461" i="1"/>
  <c r="M464" i="1"/>
  <c r="D461" i="1"/>
  <c r="F461" i="1"/>
  <c r="AD464" i="1"/>
  <c r="N464" i="1" l="1"/>
  <c r="O464" i="1" s="1"/>
  <c r="X464" i="1" s="1"/>
  <c r="AE464" i="1"/>
  <c r="T461" i="1"/>
  <c r="K461" i="1"/>
  <c r="AA461" i="1"/>
  <c r="P461" i="1"/>
  <c r="Q461" i="1" s="1"/>
  <c r="H461" i="1"/>
  <c r="L461" i="1"/>
  <c r="W464" i="1" l="1"/>
  <c r="AB461" i="1"/>
  <c r="S461" i="1"/>
  <c r="R461" i="1"/>
  <c r="I461" i="1"/>
  <c r="G460" i="1"/>
  <c r="AD461" i="1"/>
  <c r="D460" i="1"/>
  <c r="F460" i="1"/>
  <c r="M461" i="1"/>
  <c r="N461" i="1" l="1"/>
  <c r="O461" i="1" s="1"/>
  <c r="AE461" i="1"/>
  <c r="T460" i="1"/>
  <c r="K460" i="1"/>
  <c r="AA460" i="1"/>
  <c r="P460" i="1"/>
  <c r="Q460" i="1" s="1"/>
  <c r="H460" i="1"/>
  <c r="L460" i="1"/>
  <c r="X461" i="1" l="1"/>
  <c r="W461" i="1"/>
  <c r="AB460" i="1"/>
  <c r="S460" i="1"/>
  <c r="R460" i="1"/>
  <c r="I460" i="1"/>
  <c r="G459" i="1"/>
  <c r="F459" i="1"/>
  <c r="D459" i="1"/>
  <c r="AD460" i="1"/>
  <c r="M460" i="1"/>
  <c r="N460" i="1" l="1"/>
  <c r="O460" i="1" s="1"/>
  <c r="X460" i="1" s="1"/>
  <c r="AE460" i="1"/>
  <c r="T459" i="1"/>
  <c r="K459" i="1"/>
  <c r="AA459" i="1"/>
  <c r="P459" i="1"/>
  <c r="Q459" i="1" s="1"/>
  <c r="H459" i="1"/>
  <c r="L459" i="1"/>
  <c r="W460" i="1" l="1"/>
  <c r="AB459" i="1"/>
  <c r="S459" i="1"/>
  <c r="R459" i="1"/>
  <c r="I459" i="1"/>
  <c r="G458" i="1"/>
  <c r="M459" i="1"/>
  <c r="AD459" i="1"/>
  <c r="D458" i="1"/>
  <c r="F458" i="1"/>
  <c r="N459" i="1" l="1"/>
  <c r="O459" i="1" s="1"/>
  <c r="X459" i="1" s="1"/>
  <c r="AE459" i="1"/>
  <c r="T458" i="1"/>
  <c r="K458" i="1"/>
  <c r="AA458" i="1"/>
  <c r="P458" i="1"/>
  <c r="Q458" i="1" s="1"/>
  <c r="H458" i="1"/>
  <c r="L458" i="1"/>
  <c r="W459" i="1" l="1"/>
  <c r="S458" i="1"/>
  <c r="R458" i="1"/>
  <c r="AB458" i="1"/>
  <c r="I458" i="1"/>
  <c r="AD458" i="1"/>
  <c r="M458" i="1"/>
  <c r="N458" i="1" l="1"/>
  <c r="O458" i="1" s="1"/>
  <c r="X458" i="1" s="1"/>
  <c r="AE458" i="1"/>
  <c r="G457" i="1"/>
  <c r="F457" i="1"/>
  <c r="D457" i="1"/>
  <c r="W458" i="1" l="1"/>
  <c r="T457" i="1"/>
  <c r="K457" i="1"/>
  <c r="AA457" i="1"/>
  <c r="H457" i="1"/>
  <c r="L457" i="1"/>
  <c r="AB457" i="1" l="1"/>
  <c r="I457" i="1"/>
  <c r="AD457" i="1"/>
  <c r="M457" i="1"/>
  <c r="P457" i="1" l="1"/>
  <c r="Q457" i="1" s="1"/>
  <c r="N457" i="1"/>
  <c r="O457" i="1" s="1"/>
  <c r="AE457" i="1"/>
  <c r="G456" i="1"/>
  <c r="D456" i="1"/>
  <c r="F456" i="1"/>
  <c r="X457" i="1" l="1"/>
  <c r="W457" i="1"/>
  <c r="S457" i="1"/>
  <c r="R457" i="1"/>
  <c r="T456" i="1"/>
  <c r="K456" i="1"/>
  <c r="AA456" i="1"/>
  <c r="P456" i="1"/>
  <c r="Q456" i="1" s="1"/>
  <c r="H456" i="1"/>
  <c r="L456" i="1"/>
  <c r="AB456" i="1" l="1"/>
  <c r="S456" i="1"/>
  <c r="R456" i="1"/>
  <c r="I456" i="1"/>
  <c r="G455" i="1"/>
  <c r="D455" i="1"/>
  <c r="M456" i="1"/>
  <c r="F455" i="1"/>
  <c r="AD456" i="1"/>
  <c r="N456" i="1" l="1"/>
  <c r="O456" i="1" s="1"/>
  <c r="W456" i="1" s="1"/>
  <c r="AE456" i="1"/>
  <c r="T455" i="1"/>
  <c r="K455" i="1"/>
  <c r="AA455" i="1"/>
  <c r="H455" i="1"/>
  <c r="L455" i="1"/>
  <c r="X456" i="1" l="1"/>
  <c r="I455" i="1"/>
  <c r="AB455" i="1"/>
  <c r="AD455" i="1"/>
  <c r="M455" i="1"/>
  <c r="P455" i="1" l="1"/>
  <c r="Q455" i="1" s="1"/>
  <c r="S455" i="1" s="1"/>
  <c r="N455" i="1"/>
  <c r="O455" i="1" s="1"/>
  <c r="AE455" i="1"/>
  <c r="G454" i="1"/>
  <c r="F454" i="1"/>
  <c r="D454" i="1"/>
  <c r="R455" i="1" l="1"/>
  <c r="W455" i="1"/>
  <c r="X455" i="1"/>
  <c r="T454" i="1"/>
  <c r="K454" i="1"/>
  <c r="AA454" i="1"/>
  <c r="H454" i="1"/>
  <c r="L454" i="1"/>
  <c r="AB454" i="1" l="1"/>
  <c r="I454" i="1"/>
  <c r="AD454" i="1"/>
  <c r="M454" i="1"/>
  <c r="N454" i="1" l="1"/>
  <c r="O454" i="1" s="1"/>
  <c r="P454" i="1"/>
  <c r="Q454" i="1" s="1"/>
  <c r="AE454" i="1"/>
  <c r="G453" i="1"/>
  <c r="F453" i="1"/>
  <c r="D453" i="1"/>
  <c r="X454" i="1" l="1"/>
  <c r="R454" i="1"/>
  <c r="S454" i="1"/>
  <c r="W454" i="1"/>
  <c r="T453" i="1"/>
  <c r="K453" i="1"/>
  <c r="AA453" i="1"/>
  <c r="P453" i="1"/>
  <c r="Q453" i="1" s="1"/>
  <c r="H453" i="1"/>
  <c r="L453" i="1"/>
  <c r="AB453" i="1" l="1"/>
  <c r="R453" i="1"/>
  <c r="S453" i="1"/>
  <c r="I453" i="1"/>
  <c r="G451" i="1"/>
  <c r="D451" i="1"/>
  <c r="M453" i="1"/>
  <c r="F451" i="1"/>
  <c r="AD453" i="1"/>
  <c r="N453" i="1" l="1"/>
  <c r="O453" i="1" s="1"/>
  <c r="X453" i="1" s="1"/>
  <c r="AE453" i="1"/>
  <c r="T451" i="1"/>
  <c r="K451" i="1"/>
  <c r="AA451" i="1"/>
  <c r="P451" i="1"/>
  <c r="Q451" i="1" s="1"/>
  <c r="H451" i="1"/>
  <c r="L451" i="1"/>
  <c r="W453" i="1" l="1"/>
  <c r="AB451" i="1"/>
  <c r="S451" i="1"/>
  <c r="R451" i="1"/>
  <c r="I451" i="1"/>
  <c r="G450" i="1"/>
  <c r="D450" i="1"/>
  <c r="AD451" i="1"/>
  <c r="F450" i="1"/>
  <c r="M451" i="1"/>
  <c r="AE451" i="1" l="1"/>
  <c r="N451" i="1"/>
  <c r="O451" i="1" s="1"/>
  <c r="X451" i="1" s="1"/>
  <c r="T450" i="1"/>
  <c r="K450" i="1"/>
  <c r="AA450" i="1"/>
  <c r="P450" i="1"/>
  <c r="Q450" i="1" s="1"/>
  <c r="H450" i="1"/>
  <c r="L450" i="1"/>
  <c r="W451" i="1" l="1"/>
  <c r="AB450" i="1"/>
  <c r="S450" i="1"/>
  <c r="R450" i="1"/>
  <c r="I450" i="1"/>
  <c r="G449" i="1"/>
  <c r="AD450" i="1"/>
  <c r="F449" i="1"/>
  <c r="M450" i="1"/>
  <c r="D449" i="1"/>
  <c r="AE450" i="1" l="1"/>
  <c r="N450" i="1"/>
  <c r="O450" i="1" s="1"/>
  <c r="T449" i="1"/>
  <c r="K449" i="1"/>
  <c r="AA449" i="1"/>
  <c r="H449" i="1"/>
  <c r="L449" i="1"/>
  <c r="X450" i="1" l="1"/>
  <c r="W450" i="1"/>
  <c r="AB449" i="1"/>
  <c r="I449" i="1"/>
  <c r="AD449" i="1"/>
  <c r="M449" i="1"/>
  <c r="AE449" i="1" l="1"/>
  <c r="P449" i="1"/>
  <c r="Q449" i="1" s="1"/>
  <c r="R449" i="1" s="1"/>
  <c r="N449" i="1"/>
  <c r="O449" i="1" s="1"/>
  <c r="G448" i="1"/>
  <c r="F448" i="1"/>
  <c r="D448" i="1"/>
  <c r="S449" i="1" l="1"/>
  <c r="X449" i="1"/>
  <c r="W449" i="1"/>
  <c r="T448" i="1"/>
  <c r="K448" i="1"/>
  <c r="AA448" i="1"/>
  <c r="P448" i="1"/>
  <c r="Q448" i="1" s="1"/>
  <c r="H448" i="1"/>
  <c r="L448" i="1"/>
  <c r="AB448" i="1" l="1"/>
  <c r="S448" i="1"/>
  <c r="R448" i="1"/>
  <c r="I448" i="1"/>
  <c r="G447" i="1"/>
  <c r="AD448" i="1"/>
  <c r="M448" i="1"/>
  <c r="D447" i="1"/>
  <c r="F447" i="1"/>
  <c r="AE448" i="1" l="1"/>
  <c r="N448" i="1"/>
  <c r="O448" i="1" s="1"/>
  <c r="X448" i="1" s="1"/>
  <c r="T447" i="1"/>
  <c r="K447" i="1"/>
  <c r="AA447" i="1"/>
  <c r="P447" i="1"/>
  <c r="Q447" i="1" s="1"/>
  <c r="H447" i="1"/>
  <c r="L447" i="1"/>
  <c r="W448" i="1" l="1"/>
  <c r="S447" i="1"/>
  <c r="R447" i="1"/>
  <c r="I447" i="1"/>
  <c r="AB447" i="1"/>
  <c r="AD447" i="1"/>
  <c r="M447" i="1"/>
  <c r="AE447" i="1" l="1"/>
  <c r="N447" i="1"/>
  <c r="O447" i="1" s="1"/>
  <c r="X447" i="1" s="1"/>
  <c r="G446" i="1"/>
  <c r="F446" i="1"/>
  <c r="D446" i="1"/>
  <c r="W447" i="1" l="1"/>
  <c r="T446" i="1"/>
  <c r="K446" i="1"/>
  <c r="AA446" i="1"/>
  <c r="P446" i="1"/>
  <c r="Q446" i="1" s="1"/>
  <c r="H446" i="1"/>
  <c r="L446" i="1"/>
  <c r="I446" i="1" l="1"/>
  <c r="S446" i="1"/>
  <c r="R446" i="1"/>
  <c r="AB446" i="1"/>
  <c r="AD446" i="1"/>
  <c r="M446" i="1"/>
  <c r="AE446" i="1" l="1"/>
  <c r="N446" i="1"/>
  <c r="O446" i="1" s="1"/>
  <c r="X446" i="1" s="1"/>
  <c r="G445" i="1"/>
  <c r="E445" i="1"/>
  <c r="D445" i="1"/>
  <c r="F445" i="1"/>
  <c r="W446" i="1" l="1"/>
  <c r="T445" i="1"/>
  <c r="K445" i="1"/>
  <c r="AA445" i="1"/>
  <c r="P445" i="1"/>
  <c r="Q445" i="1" s="1"/>
  <c r="H445" i="1"/>
  <c r="L445" i="1"/>
  <c r="I445" i="1" l="1"/>
  <c r="S445" i="1"/>
  <c r="R445" i="1"/>
  <c r="AB445" i="1"/>
  <c r="G444" i="1"/>
  <c r="F444" i="1"/>
  <c r="D444" i="1"/>
  <c r="E444" i="1"/>
  <c r="M445" i="1"/>
  <c r="AD445" i="1"/>
  <c r="AE445" i="1" l="1"/>
  <c r="N445" i="1"/>
  <c r="O445" i="1" s="1"/>
  <c r="T444" i="1"/>
  <c r="K444" i="1"/>
  <c r="AA444" i="1"/>
  <c r="P444" i="1"/>
  <c r="P640" i="1" s="1"/>
  <c r="H444" i="1"/>
  <c r="L444" i="1"/>
  <c r="W445" i="1" l="1"/>
  <c r="X445" i="1"/>
  <c r="AB444" i="1"/>
  <c r="Q444" i="1"/>
  <c r="Q640" i="1" s="1"/>
  <c r="I444" i="1"/>
  <c r="AD444" i="1"/>
  <c r="M444" i="1"/>
  <c r="N444" i="1" l="1"/>
  <c r="N640" i="1" s="1"/>
  <c r="AE444" i="1"/>
  <c r="AE640" i="1" s="1"/>
  <c r="S444" i="1"/>
  <c r="S640" i="1" s="1"/>
  <c r="R444" i="1"/>
  <c r="R640" i="1" s="1"/>
  <c r="O444" i="1" l="1"/>
  <c r="O640" i="1" s="1"/>
  <c r="G441" i="1"/>
  <c r="D441" i="1"/>
  <c r="F441" i="1"/>
  <c r="X444" i="1" l="1"/>
  <c r="X640" i="1" s="1"/>
  <c r="W444" i="1"/>
  <c r="W640" i="1" s="1"/>
  <c r="T441" i="1"/>
  <c r="K441" i="1"/>
  <c r="AA441" i="1"/>
  <c r="P441" i="1"/>
  <c r="H441" i="1"/>
  <c r="L441" i="1"/>
  <c r="AB441" i="1" l="1"/>
  <c r="P442" i="1"/>
  <c r="Q441" i="1"/>
  <c r="I441" i="1"/>
  <c r="AD441" i="1"/>
  <c r="M441" i="1"/>
  <c r="N441" i="1" l="1"/>
  <c r="O441" i="1" s="1"/>
  <c r="O442" i="1" s="1"/>
  <c r="AE441" i="1"/>
  <c r="AE442" i="1" s="1"/>
  <c r="Q442" i="1"/>
  <c r="S441" i="1"/>
  <c r="S442" i="1" s="1"/>
  <c r="R441" i="1"/>
  <c r="R442" i="1" s="1"/>
  <c r="N442" i="1" l="1"/>
  <c r="W441" i="1"/>
  <c r="W442" i="1" s="1"/>
  <c r="X441" i="1"/>
  <c r="X442" i="1" s="1"/>
  <c r="G438" i="1"/>
  <c r="D438" i="1"/>
  <c r="F438" i="1"/>
  <c r="T438" i="1" l="1"/>
  <c r="K438" i="1"/>
  <c r="AA438" i="1"/>
  <c r="P438" i="1"/>
  <c r="Q438" i="1" s="1"/>
  <c r="H438" i="1"/>
  <c r="L438" i="1"/>
  <c r="R438" i="1" l="1"/>
  <c r="S438" i="1"/>
  <c r="AB438" i="1"/>
  <c r="I438" i="1"/>
  <c r="AD438" i="1"/>
  <c r="M438" i="1"/>
  <c r="AE438" i="1" l="1"/>
  <c r="N438" i="1"/>
  <c r="O438" i="1" s="1"/>
  <c r="W438" i="1" s="1"/>
  <c r="G437" i="1"/>
  <c r="F437" i="1"/>
  <c r="D437" i="1"/>
  <c r="X438" i="1" l="1"/>
  <c r="T437" i="1"/>
  <c r="K437" i="1"/>
  <c r="AA437" i="1"/>
  <c r="P437" i="1"/>
  <c r="Q437" i="1" s="1"/>
  <c r="H437" i="1"/>
  <c r="L437" i="1"/>
  <c r="AB437" i="1" l="1"/>
  <c r="R437" i="1"/>
  <c r="S437" i="1"/>
  <c r="I437" i="1"/>
  <c r="G436" i="1"/>
  <c r="AD437" i="1"/>
  <c r="M437" i="1"/>
  <c r="F436" i="1"/>
  <c r="D436" i="1"/>
  <c r="AE437" i="1" l="1"/>
  <c r="N437" i="1"/>
  <c r="O437" i="1" s="1"/>
  <c r="T436" i="1"/>
  <c r="K436" i="1"/>
  <c r="AA436" i="1"/>
  <c r="H436" i="1"/>
  <c r="L436" i="1"/>
  <c r="X437" i="1" l="1"/>
  <c r="W437" i="1"/>
  <c r="AB436" i="1"/>
  <c r="I436" i="1"/>
  <c r="M436" i="1"/>
  <c r="AD436" i="1"/>
  <c r="P436" i="1" l="1"/>
  <c r="Q436" i="1" s="1"/>
  <c r="R436" i="1" s="1"/>
  <c r="N436" i="1"/>
  <c r="O436" i="1" s="1"/>
  <c r="AE436" i="1"/>
  <c r="G435" i="1"/>
  <c r="F435" i="1"/>
  <c r="D435" i="1"/>
  <c r="W436" i="1" l="1"/>
  <c r="S436" i="1"/>
  <c r="X436" i="1"/>
  <c r="T435" i="1"/>
  <c r="K435" i="1"/>
  <c r="AA435" i="1"/>
  <c r="H435" i="1"/>
  <c r="L435" i="1"/>
  <c r="AB435" i="1" l="1"/>
  <c r="I435" i="1"/>
  <c r="AD435" i="1"/>
  <c r="M435" i="1"/>
  <c r="N435" i="1" l="1"/>
  <c r="O435" i="1" s="1"/>
  <c r="P435" i="1"/>
  <c r="Q435" i="1" s="1"/>
  <c r="AE435" i="1"/>
  <c r="G434" i="1"/>
  <c r="D434" i="1"/>
  <c r="F434" i="1"/>
  <c r="X435" i="1" l="1"/>
  <c r="R435" i="1"/>
  <c r="S435" i="1"/>
  <c r="W435" i="1"/>
  <c r="T434" i="1"/>
  <c r="K434" i="1"/>
  <c r="AA434" i="1"/>
  <c r="H434" i="1"/>
  <c r="L434" i="1"/>
  <c r="AB434" i="1" l="1"/>
  <c r="I434" i="1"/>
  <c r="AD434" i="1"/>
  <c r="M434" i="1"/>
  <c r="AE434" i="1" l="1"/>
  <c r="N434" i="1"/>
  <c r="O434" i="1" s="1"/>
  <c r="P434" i="1"/>
  <c r="Q434" i="1" s="1"/>
  <c r="G433" i="1"/>
  <c r="F433" i="1"/>
  <c r="D433" i="1"/>
  <c r="X434" i="1" l="1"/>
  <c r="R434" i="1"/>
  <c r="S434" i="1"/>
  <c r="W434" i="1"/>
  <c r="T433" i="1"/>
  <c r="K433" i="1"/>
  <c r="AA433" i="1"/>
  <c r="P433" i="1"/>
  <c r="Q433" i="1" s="1"/>
  <c r="H433" i="1"/>
  <c r="L433" i="1"/>
  <c r="AB433" i="1" l="1"/>
  <c r="S433" i="1"/>
  <c r="R433" i="1"/>
  <c r="I433" i="1"/>
  <c r="G432" i="1"/>
  <c r="M433" i="1"/>
  <c r="AD433" i="1"/>
  <c r="F432" i="1"/>
  <c r="D432" i="1"/>
  <c r="AE433" i="1" l="1"/>
  <c r="N433" i="1"/>
  <c r="O433" i="1" s="1"/>
  <c r="T432" i="1"/>
  <c r="K432" i="1"/>
  <c r="AA432" i="1"/>
  <c r="P432" i="1"/>
  <c r="Q432" i="1" s="1"/>
  <c r="H432" i="1"/>
  <c r="L432" i="1"/>
  <c r="X433" i="1" l="1"/>
  <c r="W433" i="1"/>
  <c r="AB432" i="1"/>
  <c r="S432" i="1"/>
  <c r="R432" i="1"/>
  <c r="I432" i="1"/>
  <c r="G431" i="1"/>
  <c r="F431" i="1"/>
  <c r="M432" i="1"/>
  <c r="AD432" i="1"/>
  <c r="D431" i="1"/>
  <c r="N432" i="1" l="1"/>
  <c r="O432" i="1" s="1"/>
  <c r="X432" i="1" s="1"/>
  <c r="AE432" i="1"/>
  <c r="T431" i="1"/>
  <c r="K431" i="1"/>
  <c r="AA431" i="1"/>
  <c r="P431" i="1"/>
  <c r="Q431" i="1" s="1"/>
  <c r="H431" i="1"/>
  <c r="L431" i="1"/>
  <c r="W432" i="1" l="1"/>
  <c r="AB431" i="1"/>
  <c r="S431" i="1"/>
  <c r="R431" i="1"/>
  <c r="I431" i="1"/>
  <c r="G430" i="1"/>
  <c r="F430" i="1"/>
  <c r="D430" i="1"/>
  <c r="M431" i="1"/>
  <c r="AD431" i="1"/>
  <c r="AE431" i="1" l="1"/>
  <c r="N431" i="1"/>
  <c r="O431" i="1" s="1"/>
  <c r="X431" i="1" s="1"/>
  <c r="T430" i="1"/>
  <c r="K430" i="1"/>
  <c r="AA430" i="1"/>
  <c r="H430" i="1"/>
  <c r="L430" i="1"/>
  <c r="W431" i="1" l="1"/>
  <c r="AB430" i="1"/>
  <c r="I430" i="1"/>
  <c r="M430" i="1"/>
  <c r="AD430" i="1"/>
  <c r="P430" i="1" l="1"/>
  <c r="Q430" i="1" s="1"/>
  <c r="N430" i="1"/>
  <c r="O430" i="1" s="1"/>
  <c r="AE430" i="1"/>
  <c r="G429" i="1"/>
  <c r="D429" i="1"/>
  <c r="F429" i="1"/>
  <c r="W430" i="1" l="1"/>
  <c r="R430" i="1"/>
  <c r="S430" i="1"/>
  <c r="X430" i="1"/>
  <c r="T429" i="1"/>
  <c r="K429" i="1"/>
  <c r="AA429" i="1"/>
  <c r="P429" i="1"/>
  <c r="Q429" i="1" s="1"/>
  <c r="H429" i="1"/>
  <c r="L429" i="1"/>
  <c r="AB429" i="1" l="1"/>
  <c r="S429" i="1"/>
  <c r="R429" i="1"/>
  <c r="I429" i="1"/>
  <c r="G428" i="1"/>
  <c r="AD429" i="1"/>
  <c r="D428" i="1"/>
  <c r="M429" i="1"/>
  <c r="F428" i="1"/>
  <c r="N429" i="1" l="1"/>
  <c r="O429" i="1" s="1"/>
  <c r="X429" i="1" s="1"/>
  <c r="AE429" i="1"/>
  <c r="T428" i="1"/>
  <c r="K428" i="1"/>
  <c r="AA428" i="1"/>
  <c r="P428" i="1"/>
  <c r="Q428" i="1" s="1"/>
  <c r="H428" i="1"/>
  <c r="L428" i="1"/>
  <c r="W429" i="1" l="1"/>
  <c r="S428" i="1"/>
  <c r="R428" i="1"/>
  <c r="I428" i="1"/>
  <c r="AB428" i="1"/>
  <c r="G427" i="1"/>
  <c r="AD428" i="1"/>
  <c r="M428" i="1"/>
  <c r="F427" i="1"/>
  <c r="D427" i="1"/>
  <c r="N428" i="1" l="1"/>
  <c r="O428" i="1" s="1"/>
  <c r="X428" i="1" s="1"/>
  <c r="AE428" i="1"/>
  <c r="T427" i="1"/>
  <c r="K427" i="1"/>
  <c r="AA427" i="1"/>
  <c r="P427" i="1"/>
  <c r="Q427" i="1" s="1"/>
  <c r="H427" i="1"/>
  <c r="I427" i="1" s="1"/>
  <c r="L427" i="1"/>
  <c r="W428" i="1" l="1"/>
  <c r="S427" i="1"/>
  <c r="R427" i="1"/>
  <c r="AB427" i="1"/>
  <c r="AD427" i="1"/>
  <c r="M427" i="1"/>
  <c r="AE427" i="1" l="1"/>
  <c r="N427" i="1"/>
  <c r="O427" i="1" s="1"/>
  <c r="X427" i="1" s="1"/>
  <c r="G426" i="1"/>
  <c r="F426" i="1"/>
  <c r="D426" i="1"/>
  <c r="W427" i="1" l="1"/>
  <c r="T426" i="1"/>
  <c r="K426" i="1"/>
  <c r="AA426" i="1"/>
  <c r="P426" i="1"/>
  <c r="Q426" i="1" s="1"/>
  <c r="H426" i="1"/>
  <c r="L426" i="1"/>
  <c r="I426" i="1" l="1"/>
  <c r="S426" i="1"/>
  <c r="R426" i="1"/>
  <c r="AB426" i="1"/>
  <c r="G425" i="1"/>
  <c r="AD426" i="1"/>
  <c r="D425" i="1"/>
  <c r="M426" i="1"/>
  <c r="F425" i="1"/>
  <c r="N426" i="1" l="1"/>
  <c r="O426" i="1" s="1"/>
  <c r="W426" i="1" s="1"/>
  <c r="AE426" i="1"/>
  <c r="T425" i="1"/>
  <c r="K425" i="1"/>
  <c r="AA425" i="1"/>
  <c r="P425" i="1"/>
  <c r="Q425" i="1" s="1"/>
  <c r="H425" i="1"/>
  <c r="L425" i="1"/>
  <c r="X426" i="1" l="1"/>
  <c r="S425" i="1"/>
  <c r="R425" i="1"/>
  <c r="AB425" i="1"/>
  <c r="I425" i="1"/>
  <c r="M425" i="1"/>
  <c r="AD425" i="1"/>
  <c r="AE425" i="1" l="1"/>
  <c r="N425" i="1"/>
  <c r="O425" i="1" s="1"/>
  <c r="X425" i="1" s="1"/>
  <c r="G424" i="1"/>
  <c r="D424" i="1"/>
  <c r="F424" i="1"/>
  <c r="W425" i="1" l="1"/>
  <c r="T424" i="1"/>
  <c r="K424" i="1"/>
  <c r="AA424" i="1"/>
  <c r="P424" i="1"/>
  <c r="Q424" i="1" s="1"/>
  <c r="H424" i="1"/>
  <c r="L424" i="1"/>
  <c r="AB424" i="1" l="1"/>
  <c r="S424" i="1"/>
  <c r="R424" i="1"/>
  <c r="I424" i="1"/>
  <c r="G423" i="1"/>
  <c r="AD424" i="1"/>
  <c r="F423" i="1"/>
  <c r="M424" i="1"/>
  <c r="D423" i="1"/>
  <c r="N424" i="1" l="1"/>
  <c r="O424" i="1" s="1"/>
  <c r="AE424" i="1"/>
  <c r="T423" i="1"/>
  <c r="K423" i="1"/>
  <c r="AA423" i="1"/>
  <c r="P423" i="1"/>
  <c r="Q423" i="1" s="1"/>
  <c r="H423" i="1"/>
  <c r="L423" i="1"/>
  <c r="W424" i="1" l="1"/>
  <c r="X424" i="1"/>
  <c r="AB423" i="1"/>
  <c r="S423" i="1"/>
  <c r="R423" i="1"/>
  <c r="I423" i="1"/>
  <c r="G422" i="1"/>
  <c r="M423" i="1"/>
  <c r="F422" i="1"/>
  <c r="D422" i="1"/>
  <c r="AD423" i="1"/>
  <c r="AE423" i="1" l="1"/>
  <c r="N423" i="1"/>
  <c r="O423" i="1" s="1"/>
  <c r="T422" i="1"/>
  <c r="K422" i="1"/>
  <c r="AA422" i="1"/>
  <c r="P422" i="1"/>
  <c r="Q422" i="1" s="1"/>
  <c r="H422" i="1"/>
  <c r="L422" i="1"/>
  <c r="X423" i="1" l="1"/>
  <c r="W423" i="1"/>
  <c r="AB422" i="1"/>
  <c r="S422" i="1"/>
  <c r="R422" i="1"/>
  <c r="I422" i="1"/>
  <c r="G421" i="1"/>
  <c r="D421" i="1"/>
  <c r="F421" i="1"/>
  <c r="AD422" i="1"/>
  <c r="M422" i="1"/>
  <c r="N422" i="1" l="1"/>
  <c r="O422" i="1" s="1"/>
  <c r="X422" i="1" s="1"/>
  <c r="AE422" i="1"/>
  <c r="T421" i="1"/>
  <c r="K421" i="1"/>
  <c r="AA421" i="1"/>
  <c r="P421" i="1"/>
  <c r="Q421" i="1" s="1"/>
  <c r="H421" i="1"/>
  <c r="L421" i="1"/>
  <c r="W422" i="1" l="1"/>
  <c r="AB421" i="1"/>
  <c r="S421" i="1"/>
  <c r="R421" i="1"/>
  <c r="I421" i="1"/>
  <c r="G420" i="1"/>
  <c r="AD421" i="1"/>
  <c r="M421" i="1"/>
  <c r="D420" i="1"/>
  <c r="F420" i="1"/>
  <c r="N421" i="1" l="1"/>
  <c r="O421" i="1" s="1"/>
  <c r="X421" i="1" s="1"/>
  <c r="AE421" i="1"/>
  <c r="T420" i="1"/>
  <c r="K420" i="1"/>
  <c r="AA420" i="1"/>
  <c r="P420" i="1"/>
  <c r="Q420" i="1" s="1"/>
  <c r="H420" i="1"/>
  <c r="L420" i="1"/>
  <c r="W421" i="1" l="1"/>
  <c r="AB420" i="1"/>
  <c r="S420" i="1"/>
  <c r="R420" i="1"/>
  <c r="I420" i="1"/>
  <c r="G419" i="1"/>
  <c r="M420" i="1"/>
  <c r="AD420" i="1"/>
  <c r="D419" i="1"/>
  <c r="F419" i="1"/>
  <c r="AE420" i="1" l="1"/>
  <c r="N420" i="1"/>
  <c r="O420" i="1" s="1"/>
  <c r="X420" i="1" s="1"/>
  <c r="T419" i="1"/>
  <c r="K419" i="1"/>
  <c r="AA419" i="1"/>
  <c r="P419" i="1"/>
  <c r="Q419" i="1" s="1"/>
  <c r="H419" i="1"/>
  <c r="I419" i="1" s="1"/>
  <c r="L419" i="1"/>
  <c r="W420" i="1" l="1"/>
  <c r="S419" i="1"/>
  <c r="R419" i="1"/>
  <c r="AB419" i="1"/>
  <c r="AD419" i="1"/>
  <c r="M419" i="1"/>
  <c r="AE419" i="1" l="1"/>
  <c r="N419" i="1"/>
  <c r="O419" i="1" s="1"/>
  <c r="X419" i="1" s="1"/>
  <c r="G418" i="1"/>
  <c r="F418" i="1"/>
  <c r="D418" i="1"/>
  <c r="W419" i="1" l="1"/>
  <c r="T418" i="1"/>
  <c r="K418" i="1"/>
  <c r="AA418" i="1"/>
  <c r="P418" i="1"/>
  <c r="Q418" i="1" s="1"/>
  <c r="H418" i="1"/>
  <c r="L418" i="1"/>
  <c r="I418" i="1" l="1"/>
  <c r="AB418" i="1"/>
  <c r="S418" i="1"/>
  <c r="R418" i="1"/>
  <c r="G417" i="1"/>
  <c r="D417" i="1"/>
  <c r="F417" i="1"/>
  <c r="AD418" i="1"/>
  <c r="M418" i="1"/>
  <c r="N418" i="1" l="1"/>
  <c r="O418" i="1" s="1"/>
  <c r="AE418" i="1"/>
  <c r="T417" i="1"/>
  <c r="K417" i="1"/>
  <c r="AA417" i="1"/>
  <c r="P417" i="1"/>
  <c r="Q417" i="1" s="1"/>
  <c r="H417" i="1"/>
  <c r="L417" i="1"/>
  <c r="X418" i="1" l="1"/>
  <c r="W418" i="1"/>
  <c r="I417" i="1"/>
  <c r="S417" i="1"/>
  <c r="R417" i="1"/>
  <c r="AB417" i="1"/>
  <c r="G416" i="1"/>
  <c r="AD417" i="1"/>
  <c r="M417" i="1"/>
  <c r="F416" i="1"/>
  <c r="D416" i="1"/>
  <c r="AE417" i="1" l="1"/>
  <c r="N417" i="1"/>
  <c r="O417" i="1" s="1"/>
  <c r="X417" i="1" s="1"/>
  <c r="T416" i="1"/>
  <c r="K416" i="1"/>
  <c r="AA416" i="1"/>
  <c r="P416" i="1"/>
  <c r="Q416" i="1" s="1"/>
  <c r="H416" i="1"/>
  <c r="L416" i="1"/>
  <c r="W417" i="1" l="1"/>
  <c r="AB416" i="1"/>
  <c r="S416" i="1"/>
  <c r="R416" i="1"/>
  <c r="I416" i="1"/>
  <c r="G415" i="1"/>
  <c r="D415" i="1"/>
  <c r="F415" i="1"/>
  <c r="M416" i="1"/>
  <c r="AD416" i="1"/>
  <c r="AE416" i="1" l="1"/>
  <c r="N416" i="1"/>
  <c r="O416" i="1" s="1"/>
  <c r="X416" i="1" s="1"/>
  <c r="T415" i="1"/>
  <c r="K415" i="1"/>
  <c r="AA415" i="1"/>
  <c r="P415" i="1"/>
  <c r="Q415" i="1" s="1"/>
  <c r="H415" i="1"/>
  <c r="I415" i="1" s="1"/>
  <c r="L415" i="1"/>
  <c r="W416" i="1" l="1"/>
  <c r="S415" i="1"/>
  <c r="R415" i="1"/>
  <c r="AB415" i="1"/>
  <c r="AD415" i="1"/>
  <c r="M415" i="1"/>
  <c r="AE415" i="1" l="1"/>
  <c r="N415" i="1"/>
  <c r="O415" i="1" s="1"/>
  <c r="X415" i="1" s="1"/>
  <c r="G414" i="1"/>
  <c r="D414" i="1"/>
  <c r="F414" i="1"/>
  <c r="W415" i="1" l="1"/>
  <c r="T414" i="1"/>
  <c r="K414" i="1"/>
  <c r="AA414" i="1"/>
  <c r="P414" i="1"/>
  <c r="Q414" i="1" s="1"/>
  <c r="H414" i="1"/>
  <c r="I414" i="1" s="1"/>
  <c r="L414" i="1"/>
  <c r="S414" i="1" l="1"/>
  <c r="R414" i="1"/>
  <c r="AB414" i="1"/>
  <c r="AD414" i="1"/>
  <c r="M414" i="1"/>
  <c r="AE414" i="1" l="1"/>
  <c r="N414" i="1"/>
  <c r="O414" i="1" s="1"/>
  <c r="X414" i="1" s="1"/>
  <c r="G413" i="1"/>
  <c r="E413" i="1"/>
  <c r="D413" i="1"/>
  <c r="F413" i="1"/>
  <c r="W414" i="1" l="1"/>
  <c r="T413" i="1"/>
  <c r="K413" i="1"/>
  <c r="AA413" i="1"/>
  <c r="P413" i="1"/>
  <c r="H413" i="1"/>
  <c r="L413" i="1"/>
  <c r="I413" i="1" l="1"/>
  <c r="P439" i="1"/>
  <c r="Q413" i="1"/>
  <c r="AB413" i="1"/>
  <c r="AD413" i="1"/>
  <c r="M413" i="1"/>
  <c r="AE413" i="1" l="1"/>
  <c r="AE439" i="1" s="1"/>
  <c r="N413" i="1"/>
  <c r="O413" i="1" s="1"/>
  <c r="O439" i="1" s="1"/>
  <c r="Q439" i="1"/>
  <c r="S413" i="1"/>
  <c r="S439" i="1" s="1"/>
  <c r="R413" i="1"/>
  <c r="R439" i="1" s="1"/>
  <c r="N439" i="1" l="1"/>
  <c r="X413" i="1"/>
  <c r="X439" i="1" s="1"/>
  <c r="W413" i="1"/>
  <c r="W439" i="1" s="1"/>
  <c r="G410" i="1"/>
  <c r="F410" i="1"/>
  <c r="D410" i="1"/>
  <c r="T410" i="1" l="1"/>
  <c r="K410" i="1"/>
  <c r="AA410" i="1"/>
  <c r="P410" i="1"/>
  <c r="Q410" i="1" s="1"/>
  <c r="H410" i="1"/>
  <c r="L410" i="1"/>
  <c r="S410" i="1" l="1"/>
  <c r="R410" i="1"/>
  <c r="AB410" i="1"/>
  <c r="I410" i="1"/>
  <c r="AD410" i="1"/>
  <c r="M410" i="1"/>
  <c r="AE410" i="1" l="1"/>
  <c r="N410" i="1"/>
  <c r="O410" i="1" s="1"/>
  <c r="X410" i="1" s="1"/>
  <c r="G409" i="1"/>
  <c r="F409" i="1"/>
  <c r="D409" i="1"/>
  <c r="W410" i="1" l="1"/>
  <c r="T409" i="1"/>
  <c r="K409" i="1"/>
  <c r="AA409" i="1"/>
  <c r="H409" i="1"/>
  <c r="L409" i="1"/>
  <c r="AB409" i="1" l="1"/>
  <c r="I409" i="1"/>
  <c r="AD409" i="1"/>
  <c r="M409" i="1"/>
  <c r="AE409" i="1" l="1"/>
  <c r="N409" i="1"/>
  <c r="O409" i="1" s="1"/>
  <c r="P409" i="1"/>
  <c r="Q409" i="1" s="1"/>
  <c r="G408" i="1"/>
  <c r="D408" i="1"/>
  <c r="F408" i="1"/>
  <c r="X409" i="1" l="1"/>
  <c r="R409" i="1"/>
  <c r="S409" i="1"/>
  <c r="W409" i="1"/>
  <c r="T408" i="1"/>
  <c r="K408" i="1"/>
  <c r="AA408" i="1"/>
  <c r="P408" i="1"/>
  <c r="Q408" i="1" s="1"/>
  <c r="H408" i="1"/>
  <c r="L408" i="1"/>
  <c r="AB408" i="1" l="1"/>
  <c r="S408" i="1"/>
  <c r="R408" i="1"/>
  <c r="I408" i="1"/>
  <c r="G407" i="1"/>
  <c r="M408" i="1"/>
  <c r="F407" i="1"/>
  <c r="D407" i="1"/>
  <c r="AD408" i="1"/>
  <c r="N408" i="1" l="1"/>
  <c r="O408" i="1" s="1"/>
  <c r="X408" i="1" s="1"/>
  <c r="AE408" i="1"/>
  <c r="T407" i="1"/>
  <c r="K407" i="1"/>
  <c r="AA407" i="1"/>
  <c r="P407" i="1"/>
  <c r="Q407" i="1" s="1"/>
  <c r="H407" i="1"/>
  <c r="I407" i="1" s="1"/>
  <c r="L407" i="1"/>
  <c r="W408" i="1" l="1"/>
  <c r="R407" i="1"/>
  <c r="S407" i="1"/>
  <c r="AB407" i="1"/>
  <c r="G406" i="1"/>
  <c r="D406" i="1"/>
  <c r="F406" i="1"/>
  <c r="AD407" i="1"/>
  <c r="M407" i="1"/>
  <c r="AE407" i="1" l="1"/>
  <c r="N407" i="1"/>
  <c r="O407" i="1" s="1"/>
  <c r="T406" i="1"/>
  <c r="K406" i="1"/>
  <c r="AA406" i="1"/>
  <c r="P406" i="1"/>
  <c r="Q406" i="1" s="1"/>
  <c r="H406" i="1"/>
  <c r="L406" i="1"/>
  <c r="X407" i="1" l="1"/>
  <c r="W407" i="1"/>
  <c r="S406" i="1"/>
  <c r="R406" i="1"/>
  <c r="I406" i="1"/>
  <c r="AB406" i="1"/>
  <c r="G405" i="1"/>
  <c r="AD406" i="1"/>
  <c r="M406" i="1"/>
  <c r="F405" i="1"/>
  <c r="D405" i="1"/>
  <c r="AE406" i="1" l="1"/>
  <c r="N406" i="1"/>
  <c r="O406" i="1" s="1"/>
  <c r="X406" i="1" s="1"/>
  <c r="T405" i="1"/>
  <c r="K405" i="1"/>
  <c r="AA405" i="1"/>
  <c r="P405" i="1"/>
  <c r="Q405" i="1" s="1"/>
  <c r="H405" i="1"/>
  <c r="L405" i="1"/>
  <c r="W406" i="1" l="1"/>
  <c r="AB405" i="1"/>
  <c r="S405" i="1"/>
  <c r="R405" i="1"/>
  <c r="I405" i="1"/>
  <c r="G404" i="1"/>
  <c r="M405" i="1"/>
  <c r="D404" i="1"/>
  <c r="AD405" i="1"/>
  <c r="F404" i="1"/>
  <c r="AE405" i="1" l="1"/>
  <c r="N405" i="1"/>
  <c r="O405" i="1" s="1"/>
  <c r="X405" i="1" s="1"/>
  <c r="T404" i="1"/>
  <c r="K404" i="1"/>
  <c r="AA404" i="1"/>
  <c r="P404" i="1"/>
  <c r="Q404" i="1" s="1"/>
  <c r="H404" i="1"/>
  <c r="I404" i="1" s="1"/>
  <c r="L404" i="1"/>
  <c r="W405" i="1" l="1"/>
  <c r="S404" i="1"/>
  <c r="R404" i="1"/>
  <c r="AB404" i="1"/>
  <c r="AD404" i="1"/>
  <c r="M404" i="1"/>
  <c r="AE404" i="1" l="1"/>
  <c r="N404" i="1"/>
  <c r="O404" i="1" s="1"/>
  <c r="X404" i="1" s="1"/>
  <c r="G403" i="1"/>
  <c r="D403" i="1"/>
  <c r="F403" i="1"/>
  <c r="W404" i="1" l="1"/>
  <c r="T403" i="1"/>
  <c r="K403" i="1"/>
  <c r="AA403" i="1"/>
  <c r="P403" i="1"/>
  <c r="Q403" i="1" s="1"/>
  <c r="H403" i="1"/>
  <c r="L403" i="1"/>
  <c r="S403" i="1" l="1"/>
  <c r="R403" i="1"/>
  <c r="AB403" i="1"/>
  <c r="I403" i="1"/>
  <c r="AD403" i="1"/>
  <c r="M403" i="1"/>
  <c r="AE403" i="1" l="1"/>
  <c r="N403" i="1"/>
  <c r="O403" i="1" s="1"/>
  <c r="X403" i="1" s="1"/>
  <c r="G401" i="1"/>
  <c r="D401" i="1"/>
  <c r="F401" i="1"/>
  <c r="W403" i="1" l="1"/>
  <c r="T401" i="1"/>
  <c r="K401" i="1"/>
  <c r="AA401" i="1"/>
  <c r="P401" i="1"/>
  <c r="Q401" i="1" s="1"/>
  <c r="H401" i="1"/>
  <c r="L401" i="1"/>
  <c r="AB401" i="1" l="1"/>
  <c r="S401" i="1"/>
  <c r="R401" i="1"/>
  <c r="I401" i="1"/>
  <c r="G400" i="1"/>
  <c r="AD401" i="1"/>
  <c r="D400" i="1"/>
  <c r="F400" i="1"/>
  <c r="M401" i="1"/>
  <c r="AE401" i="1" l="1"/>
  <c r="N401" i="1"/>
  <c r="O401" i="1" s="1"/>
  <c r="X401" i="1" s="1"/>
  <c r="T400" i="1"/>
  <c r="K400" i="1"/>
  <c r="AA400" i="1"/>
  <c r="P400" i="1"/>
  <c r="Q400" i="1" s="1"/>
  <c r="H400" i="1"/>
  <c r="I400" i="1" s="1"/>
  <c r="L400" i="1"/>
  <c r="W401" i="1" l="1"/>
  <c r="AB400" i="1"/>
  <c r="S400" i="1"/>
  <c r="R400" i="1"/>
  <c r="G399" i="1"/>
  <c r="F399" i="1"/>
  <c r="AD400" i="1"/>
  <c r="M400" i="1"/>
  <c r="D399" i="1"/>
  <c r="N400" i="1" l="1"/>
  <c r="O400" i="1" s="1"/>
  <c r="X400" i="1" s="1"/>
  <c r="AE400" i="1"/>
  <c r="T399" i="1"/>
  <c r="K399" i="1"/>
  <c r="AA399" i="1"/>
  <c r="P399" i="1"/>
  <c r="Q399" i="1" s="1"/>
  <c r="H399" i="1"/>
  <c r="I399" i="1" s="1"/>
  <c r="L399" i="1"/>
  <c r="W400" i="1" l="1"/>
  <c r="S399" i="1"/>
  <c r="R399" i="1"/>
  <c r="AB399" i="1"/>
  <c r="AD399" i="1"/>
  <c r="M399" i="1"/>
  <c r="AE399" i="1" l="1"/>
  <c r="N399" i="1"/>
  <c r="O399" i="1" s="1"/>
  <c r="X399" i="1" s="1"/>
  <c r="G398" i="1"/>
  <c r="D398" i="1"/>
  <c r="F398" i="1"/>
  <c r="W399" i="1" l="1"/>
  <c r="T398" i="1"/>
  <c r="K398" i="1"/>
  <c r="AA398" i="1"/>
  <c r="P398" i="1"/>
  <c r="Q398" i="1" s="1"/>
  <c r="H398" i="1"/>
  <c r="L398" i="1"/>
  <c r="R398" i="1" l="1"/>
  <c r="S398" i="1"/>
  <c r="AB398" i="1"/>
  <c r="I398" i="1"/>
  <c r="AD398" i="1"/>
  <c r="M398" i="1"/>
  <c r="AE398" i="1" l="1"/>
  <c r="N398" i="1"/>
  <c r="O398" i="1" s="1"/>
  <c r="W398" i="1" s="1"/>
  <c r="G397" i="1"/>
  <c r="D397" i="1"/>
  <c r="F397" i="1"/>
  <c r="X398" i="1" l="1"/>
  <c r="T397" i="1"/>
  <c r="K397" i="1"/>
  <c r="AA397" i="1"/>
  <c r="P397" i="1"/>
  <c r="Q397" i="1" s="1"/>
  <c r="H397" i="1"/>
  <c r="L397" i="1"/>
  <c r="AB397" i="1" l="1"/>
  <c r="S397" i="1"/>
  <c r="R397" i="1"/>
  <c r="I397" i="1"/>
  <c r="G396" i="1"/>
  <c r="D396" i="1"/>
  <c r="F396" i="1"/>
  <c r="M397" i="1"/>
  <c r="AD397" i="1"/>
  <c r="N397" i="1" l="1"/>
  <c r="O397" i="1" s="1"/>
  <c r="AE397" i="1"/>
  <c r="T396" i="1"/>
  <c r="K396" i="1"/>
  <c r="AA396" i="1"/>
  <c r="P396" i="1"/>
  <c r="Q396" i="1" s="1"/>
  <c r="H396" i="1"/>
  <c r="L396" i="1"/>
  <c r="W397" i="1" l="1"/>
  <c r="X397" i="1"/>
  <c r="S396" i="1"/>
  <c r="R396" i="1"/>
  <c r="I396" i="1"/>
  <c r="AB396" i="1"/>
  <c r="G395" i="1"/>
  <c r="D395" i="1"/>
  <c r="F395" i="1"/>
  <c r="M396" i="1"/>
  <c r="AD396" i="1"/>
  <c r="N396" i="1" l="1"/>
  <c r="O396" i="1" s="1"/>
  <c r="X396" i="1" s="1"/>
  <c r="AE396" i="1"/>
  <c r="T395" i="1"/>
  <c r="K395" i="1"/>
  <c r="AA395" i="1"/>
  <c r="H395" i="1"/>
  <c r="L395" i="1"/>
  <c r="W396" i="1" l="1"/>
  <c r="AB395" i="1"/>
  <c r="I395" i="1"/>
  <c r="M395" i="1"/>
  <c r="AD395" i="1"/>
  <c r="P395" i="1" l="1"/>
  <c r="Q395" i="1" s="1"/>
  <c r="S395" i="1" s="1"/>
  <c r="N395" i="1"/>
  <c r="O395" i="1" s="1"/>
  <c r="AE395" i="1"/>
  <c r="G394" i="1"/>
  <c r="D394" i="1"/>
  <c r="F394" i="1"/>
  <c r="R395" i="1" l="1"/>
  <c r="X395" i="1"/>
  <c r="W395" i="1"/>
  <c r="T394" i="1"/>
  <c r="K394" i="1"/>
  <c r="AA394" i="1"/>
  <c r="P394" i="1"/>
  <c r="Q394" i="1" s="1"/>
  <c r="H394" i="1"/>
  <c r="L394" i="1"/>
  <c r="AB394" i="1" l="1"/>
  <c r="S394" i="1"/>
  <c r="R394" i="1"/>
  <c r="I394" i="1"/>
  <c r="G393" i="1"/>
  <c r="D393" i="1"/>
  <c r="F393" i="1"/>
  <c r="M394" i="1"/>
  <c r="AD394" i="1"/>
  <c r="AE394" i="1" l="1"/>
  <c r="N394" i="1"/>
  <c r="O394" i="1" s="1"/>
  <c r="W394" i="1" s="1"/>
  <c r="T393" i="1"/>
  <c r="K393" i="1"/>
  <c r="AA393" i="1"/>
  <c r="P393" i="1"/>
  <c r="Q393" i="1" s="1"/>
  <c r="H393" i="1"/>
  <c r="L393" i="1"/>
  <c r="X394" i="1" l="1"/>
  <c r="I393" i="1"/>
  <c r="S393" i="1"/>
  <c r="R393" i="1"/>
  <c r="AB393" i="1"/>
  <c r="G392" i="1"/>
  <c r="M393" i="1"/>
  <c r="AD393" i="1"/>
  <c r="D392" i="1"/>
  <c r="F392" i="1"/>
  <c r="N393" i="1" l="1"/>
  <c r="O393" i="1" s="1"/>
  <c r="W393" i="1" s="1"/>
  <c r="AE393" i="1"/>
  <c r="T392" i="1"/>
  <c r="K392" i="1"/>
  <c r="AA392" i="1"/>
  <c r="P392" i="1"/>
  <c r="Q392" i="1" s="1"/>
  <c r="H392" i="1"/>
  <c r="I392" i="1" s="1"/>
  <c r="L392" i="1"/>
  <c r="X393" i="1" l="1"/>
  <c r="S392" i="1"/>
  <c r="R392" i="1"/>
  <c r="AB392" i="1"/>
  <c r="G391" i="1"/>
  <c r="AD392" i="1"/>
  <c r="D391" i="1"/>
  <c r="M392" i="1"/>
  <c r="F391" i="1"/>
  <c r="AE392" i="1" l="1"/>
  <c r="N392" i="1"/>
  <c r="O392" i="1" s="1"/>
  <c r="X392" i="1" s="1"/>
  <c r="T391" i="1"/>
  <c r="K391" i="1"/>
  <c r="AA391" i="1"/>
  <c r="P391" i="1"/>
  <c r="Q391" i="1" s="1"/>
  <c r="H391" i="1"/>
  <c r="L391" i="1"/>
  <c r="W392" i="1" l="1"/>
  <c r="AB391" i="1"/>
  <c r="I391" i="1"/>
  <c r="S391" i="1"/>
  <c r="R391" i="1"/>
  <c r="G390" i="1"/>
  <c r="D390" i="1"/>
  <c r="F390" i="1"/>
  <c r="AD391" i="1"/>
  <c r="M391" i="1"/>
  <c r="AE391" i="1" l="1"/>
  <c r="N391" i="1"/>
  <c r="O391" i="1" s="1"/>
  <c r="T390" i="1"/>
  <c r="K390" i="1"/>
  <c r="AA390" i="1"/>
  <c r="P390" i="1"/>
  <c r="P411" i="1" s="1"/>
  <c r="H390" i="1"/>
  <c r="I390" i="1" s="1"/>
  <c r="L390" i="1"/>
  <c r="X391" i="1" l="1"/>
  <c r="W391" i="1"/>
  <c r="Q390" i="1"/>
  <c r="Q411" i="1" s="1"/>
  <c r="AB390" i="1"/>
  <c r="M390" i="1"/>
  <c r="AD390" i="1"/>
  <c r="N390" i="1" l="1"/>
  <c r="N411" i="1" s="1"/>
  <c r="AE390" i="1"/>
  <c r="AE411" i="1" s="1"/>
  <c r="S390" i="1"/>
  <c r="S411" i="1" s="1"/>
  <c r="R390" i="1"/>
  <c r="R411" i="1" s="1"/>
  <c r="G387" i="1"/>
  <c r="F387" i="1"/>
  <c r="D387" i="1"/>
  <c r="O390" i="1" l="1"/>
  <c r="O411" i="1" s="1"/>
  <c r="T387" i="1"/>
  <c r="K387" i="1"/>
  <c r="AA387" i="1"/>
  <c r="P387" i="1"/>
  <c r="Q387" i="1" s="1"/>
  <c r="H387" i="1"/>
  <c r="L387" i="1"/>
  <c r="X390" i="1" l="1"/>
  <c r="X411" i="1" s="1"/>
  <c r="W390" i="1"/>
  <c r="W411" i="1" s="1"/>
  <c r="I387" i="1"/>
  <c r="S387" i="1"/>
  <c r="R387" i="1"/>
  <c r="AB387" i="1"/>
  <c r="G386" i="1"/>
  <c r="F386" i="1"/>
  <c r="D386" i="1"/>
  <c r="M387" i="1"/>
  <c r="AD387" i="1"/>
  <c r="N387" i="1" l="1"/>
  <c r="O387" i="1" s="1"/>
  <c r="X387" i="1" s="1"/>
  <c r="AE387" i="1"/>
  <c r="T386" i="1"/>
  <c r="K386" i="1"/>
  <c r="AA386" i="1"/>
  <c r="P386" i="1"/>
  <c r="Q386" i="1" s="1"/>
  <c r="H386" i="1"/>
  <c r="L386" i="1"/>
  <c r="W387" i="1" l="1"/>
  <c r="AB386" i="1"/>
  <c r="I386" i="1"/>
  <c r="S386" i="1"/>
  <c r="R386" i="1"/>
  <c r="G384" i="1"/>
  <c r="AD386" i="1"/>
  <c r="D384" i="1"/>
  <c r="M386" i="1"/>
  <c r="F384" i="1"/>
  <c r="N386" i="1" l="1"/>
  <c r="O386" i="1" s="1"/>
  <c r="X386" i="1" s="1"/>
  <c r="AE386" i="1"/>
  <c r="T384" i="1"/>
  <c r="K384" i="1"/>
  <c r="AA384" i="1"/>
  <c r="P384" i="1"/>
  <c r="Q384" i="1" s="1"/>
  <c r="H384" i="1"/>
  <c r="L384" i="1"/>
  <c r="W386" i="1" l="1"/>
  <c r="AB384" i="1"/>
  <c r="R384" i="1"/>
  <c r="S384" i="1"/>
  <c r="I384" i="1"/>
  <c r="G383" i="1"/>
  <c r="M384" i="1"/>
  <c r="D383" i="1"/>
  <c r="AD384" i="1"/>
  <c r="F383" i="1"/>
  <c r="AE384" i="1" l="1"/>
  <c r="N384" i="1"/>
  <c r="O384" i="1" s="1"/>
  <c r="T383" i="1"/>
  <c r="K383" i="1"/>
  <c r="AA383" i="1"/>
  <c r="P383" i="1"/>
  <c r="Q383" i="1" s="1"/>
  <c r="H383" i="1"/>
  <c r="L383" i="1"/>
  <c r="X384" i="1" l="1"/>
  <c r="W384" i="1"/>
  <c r="AB383" i="1"/>
  <c r="R383" i="1"/>
  <c r="S383" i="1"/>
  <c r="I383" i="1"/>
  <c r="G382" i="1"/>
  <c r="D382" i="1"/>
  <c r="F382" i="1"/>
  <c r="M383" i="1"/>
  <c r="AD383" i="1"/>
  <c r="N383" i="1" l="1"/>
  <c r="O383" i="1" s="1"/>
  <c r="X383" i="1" s="1"/>
  <c r="AE383" i="1"/>
  <c r="T382" i="1"/>
  <c r="K382" i="1"/>
  <c r="AA382" i="1"/>
  <c r="P382" i="1"/>
  <c r="Q382" i="1" s="1"/>
  <c r="H382" i="1"/>
  <c r="L382" i="1"/>
  <c r="W383" i="1" l="1"/>
  <c r="I382" i="1"/>
  <c r="S382" i="1"/>
  <c r="R382" i="1"/>
  <c r="AB382" i="1"/>
  <c r="G381" i="1"/>
  <c r="F381" i="1"/>
  <c r="AD382" i="1"/>
  <c r="D381" i="1"/>
  <c r="M382" i="1"/>
  <c r="N382" i="1" l="1"/>
  <c r="O382" i="1" s="1"/>
  <c r="AE382" i="1"/>
  <c r="T381" i="1"/>
  <c r="K381" i="1"/>
  <c r="AA381" i="1"/>
  <c r="P381" i="1"/>
  <c r="Q381" i="1" s="1"/>
  <c r="H381" i="1"/>
  <c r="L381" i="1"/>
  <c r="X382" i="1" l="1"/>
  <c r="W382" i="1"/>
  <c r="R381" i="1"/>
  <c r="S381" i="1"/>
  <c r="AB381" i="1"/>
  <c r="I381" i="1"/>
  <c r="AD381" i="1"/>
  <c r="M381" i="1"/>
  <c r="N381" i="1" l="1"/>
  <c r="O381" i="1" s="1"/>
  <c r="X381" i="1" s="1"/>
  <c r="AE381" i="1"/>
  <c r="G380" i="1"/>
  <c r="F380" i="1"/>
  <c r="D380" i="1"/>
  <c r="W381" i="1" l="1"/>
  <c r="T380" i="1"/>
  <c r="K380" i="1"/>
  <c r="AA380" i="1"/>
  <c r="P380" i="1"/>
  <c r="Q380" i="1" s="1"/>
  <c r="H380" i="1"/>
  <c r="L380" i="1"/>
  <c r="AB380" i="1" l="1"/>
  <c r="S380" i="1"/>
  <c r="R380" i="1"/>
  <c r="I380" i="1"/>
  <c r="G378" i="1"/>
  <c r="M380" i="1"/>
  <c r="AD380" i="1"/>
  <c r="D378" i="1"/>
  <c r="F378" i="1"/>
  <c r="N380" i="1" l="1"/>
  <c r="O380" i="1" s="1"/>
  <c r="X380" i="1" s="1"/>
  <c r="AE380" i="1"/>
  <c r="T378" i="1"/>
  <c r="K378" i="1"/>
  <c r="AA378" i="1"/>
  <c r="P378" i="1"/>
  <c r="Q378" i="1" s="1"/>
  <c r="H378" i="1"/>
  <c r="L378" i="1"/>
  <c r="W380" i="1" l="1"/>
  <c r="I378" i="1"/>
  <c r="S378" i="1"/>
  <c r="R378" i="1"/>
  <c r="AB378" i="1"/>
  <c r="G377" i="1"/>
  <c r="AD378" i="1"/>
  <c r="D377" i="1"/>
  <c r="F377" i="1"/>
  <c r="M378" i="1"/>
  <c r="AE378" i="1" l="1"/>
  <c r="N378" i="1"/>
  <c r="O378" i="1" s="1"/>
  <c r="T377" i="1"/>
  <c r="K377" i="1"/>
  <c r="AA377" i="1"/>
  <c r="P377" i="1"/>
  <c r="Q377" i="1" s="1"/>
  <c r="H377" i="1"/>
  <c r="L377" i="1"/>
  <c r="W378" i="1" l="1"/>
  <c r="X378" i="1"/>
  <c r="AB377" i="1"/>
  <c r="I377" i="1"/>
  <c r="S377" i="1"/>
  <c r="R377" i="1"/>
  <c r="G376" i="1"/>
  <c r="D376" i="1"/>
  <c r="M377" i="1"/>
  <c r="F376" i="1"/>
  <c r="AD377" i="1"/>
  <c r="N377" i="1" l="1"/>
  <c r="O377" i="1" s="1"/>
  <c r="X377" i="1" s="1"/>
  <c r="AE377" i="1"/>
  <c r="T376" i="1"/>
  <c r="K376" i="1"/>
  <c r="AA376" i="1"/>
  <c r="P376" i="1"/>
  <c r="Q376" i="1" s="1"/>
  <c r="H376" i="1"/>
  <c r="I376" i="1" s="1"/>
  <c r="L376" i="1"/>
  <c r="W377" i="1" l="1"/>
  <c r="S376" i="1"/>
  <c r="R376" i="1"/>
  <c r="AB376" i="1"/>
  <c r="M376" i="1"/>
  <c r="AD376" i="1"/>
  <c r="N376" i="1" l="1"/>
  <c r="O376" i="1" s="1"/>
  <c r="X376" i="1" s="1"/>
  <c r="AE376" i="1"/>
  <c r="G375" i="1"/>
  <c r="F375" i="1"/>
  <c r="D375" i="1"/>
  <c r="W376" i="1" l="1"/>
  <c r="T375" i="1"/>
  <c r="K375" i="1"/>
  <c r="AA375" i="1"/>
  <c r="P375" i="1"/>
  <c r="Q375" i="1" s="1"/>
  <c r="H375" i="1"/>
  <c r="L375" i="1"/>
  <c r="I375" i="1" l="1"/>
  <c r="S375" i="1"/>
  <c r="R375" i="1"/>
  <c r="AB375" i="1"/>
  <c r="G374" i="1"/>
  <c r="AD375" i="1"/>
  <c r="M375" i="1"/>
  <c r="F374" i="1"/>
  <c r="D374" i="1"/>
  <c r="N375" i="1" l="1"/>
  <c r="O375" i="1" s="1"/>
  <c r="W375" i="1" s="1"/>
  <c r="AE375" i="1"/>
  <c r="T374" i="1"/>
  <c r="K374" i="1"/>
  <c r="AA374" i="1"/>
  <c r="P374" i="1"/>
  <c r="Q374" i="1" s="1"/>
  <c r="H374" i="1"/>
  <c r="L374" i="1"/>
  <c r="X375" i="1" l="1"/>
  <c r="I374" i="1"/>
  <c r="S374" i="1"/>
  <c r="R374" i="1"/>
  <c r="AB374" i="1"/>
  <c r="G373" i="1"/>
  <c r="D373" i="1"/>
  <c r="AD374" i="1"/>
  <c r="F373" i="1"/>
  <c r="M374" i="1"/>
  <c r="N374" i="1" l="1"/>
  <c r="O374" i="1" s="1"/>
  <c r="AE374" i="1"/>
  <c r="T373" i="1"/>
  <c r="K373" i="1"/>
  <c r="AA373" i="1"/>
  <c r="P373" i="1"/>
  <c r="Q373" i="1" s="1"/>
  <c r="H373" i="1"/>
  <c r="L373" i="1"/>
  <c r="X374" i="1" l="1"/>
  <c r="W374" i="1"/>
  <c r="S373" i="1"/>
  <c r="R373" i="1"/>
  <c r="I373" i="1"/>
  <c r="AB373" i="1"/>
  <c r="AD373" i="1"/>
  <c r="M373" i="1"/>
  <c r="N373" i="1" l="1"/>
  <c r="O373" i="1" s="1"/>
  <c r="X373" i="1" s="1"/>
  <c r="AE373" i="1"/>
  <c r="G372" i="1"/>
  <c r="E372" i="1"/>
  <c r="F372" i="1"/>
  <c r="D372" i="1"/>
  <c r="W373" i="1" l="1"/>
  <c r="T372" i="1"/>
  <c r="K372" i="1"/>
  <c r="AA372" i="1"/>
  <c r="P372" i="1"/>
  <c r="P388" i="1" s="1"/>
  <c r="H372" i="1"/>
  <c r="L372" i="1"/>
  <c r="I372" i="1" l="1"/>
  <c r="Q372" i="1"/>
  <c r="Q388" i="1" s="1"/>
  <c r="AB372" i="1"/>
  <c r="M372" i="1"/>
  <c r="AD372" i="1"/>
  <c r="AE372" i="1" l="1"/>
  <c r="AE388" i="1" s="1"/>
  <c r="N372" i="1"/>
  <c r="N388" i="1" s="1"/>
  <c r="R372" i="1"/>
  <c r="R388" i="1" s="1"/>
  <c r="S372" i="1"/>
  <c r="S388" i="1" s="1"/>
  <c r="O372" i="1" l="1"/>
  <c r="O388" i="1" s="1"/>
  <c r="G369" i="1"/>
  <c r="D369" i="1"/>
  <c r="F369" i="1"/>
  <c r="X372" i="1" l="1"/>
  <c r="X388" i="1" s="1"/>
  <c r="W372" i="1"/>
  <c r="W388" i="1" s="1"/>
  <c r="T369" i="1"/>
  <c r="K369" i="1"/>
  <c r="AA369" i="1"/>
  <c r="H369" i="1"/>
  <c r="L369" i="1"/>
  <c r="I369" i="1" l="1"/>
  <c r="AB369" i="1"/>
  <c r="AD369" i="1"/>
  <c r="M369" i="1"/>
  <c r="AE369" i="1" l="1"/>
  <c r="P369" i="1"/>
  <c r="Q369" i="1" s="1"/>
  <c r="N369" i="1"/>
  <c r="O369" i="1" s="1"/>
  <c r="G368" i="1"/>
  <c r="D368" i="1"/>
  <c r="F368" i="1"/>
  <c r="X369" i="1" l="1"/>
  <c r="R369" i="1"/>
  <c r="S369" i="1"/>
  <c r="W369" i="1"/>
  <c r="T368" i="1"/>
  <c r="K368" i="1"/>
  <c r="AA368" i="1"/>
  <c r="P368" i="1"/>
  <c r="Q368" i="1" s="1"/>
  <c r="H368" i="1"/>
  <c r="L368" i="1"/>
  <c r="I368" i="1" l="1"/>
  <c r="AB368" i="1"/>
  <c r="S368" i="1"/>
  <c r="R368" i="1"/>
  <c r="G367" i="1"/>
  <c r="M368" i="1"/>
  <c r="F367" i="1"/>
  <c r="AD368" i="1"/>
  <c r="D367" i="1"/>
  <c r="N368" i="1" l="1"/>
  <c r="O368" i="1" s="1"/>
  <c r="X368" i="1" s="1"/>
  <c r="AE368" i="1"/>
  <c r="T367" i="1"/>
  <c r="K367" i="1"/>
  <c r="AA367" i="1"/>
  <c r="P367" i="1"/>
  <c r="Q367" i="1" s="1"/>
  <c r="H367" i="1"/>
  <c r="L367" i="1"/>
  <c r="W368" i="1" l="1"/>
  <c r="S367" i="1"/>
  <c r="R367" i="1"/>
  <c r="I367" i="1"/>
  <c r="AB367" i="1"/>
  <c r="M367" i="1"/>
  <c r="AD367" i="1"/>
  <c r="N367" i="1" l="1"/>
  <c r="O367" i="1" s="1"/>
  <c r="X367" i="1" s="1"/>
  <c r="AE367" i="1"/>
  <c r="G366" i="1"/>
  <c r="D366" i="1"/>
  <c r="F366" i="1"/>
  <c r="W367" i="1" l="1"/>
  <c r="T366" i="1"/>
  <c r="K366" i="1"/>
  <c r="AA366" i="1"/>
  <c r="H366" i="1"/>
  <c r="L366" i="1"/>
  <c r="I366" i="1" l="1"/>
  <c r="AB366" i="1"/>
  <c r="AD366" i="1"/>
  <c r="M366" i="1"/>
  <c r="P366" i="1" l="1"/>
  <c r="P370" i="1" s="1"/>
  <c r="N366" i="1"/>
  <c r="N370" i="1" s="1"/>
  <c r="AE366" i="1"/>
  <c r="AE370" i="1" s="1"/>
  <c r="Q366" i="1" l="1"/>
  <c r="Q370" i="1" s="1"/>
  <c r="O366" i="1"/>
  <c r="O370" i="1" s="1"/>
  <c r="G363" i="1"/>
  <c r="F363" i="1"/>
  <c r="D363" i="1"/>
  <c r="X366" i="1" l="1"/>
  <c r="X370" i="1" s="1"/>
  <c r="R366" i="1"/>
  <c r="R370" i="1" s="1"/>
  <c r="S366" i="1"/>
  <c r="S370" i="1" s="1"/>
  <c r="W366" i="1"/>
  <c r="W370" i="1" s="1"/>
  <c r="T363" i="1"/>
  <c r="K363" i="1"/>
  <c r="AA363" i="1"/>
  <c r="P363" i="1"/>
  <c r="Q363" i="1" s="1"/>
  <c r="H363" i="1"/>
  <c r="L363" i="1"/>
  <c r="R363" i="1" l="1"/>
  <c r="S363" i="1"/>
  <c r="AB363" i="1"/>
  <c r="I363" i="1"/>
  <c r="M363" i="1"/>
  <c r="AD363" i="1"/>
  <c r="N363" i="1" l="1"/>
  <c r="O363" i="1" s="1"/>
  <c r="X363" i="1" s="1"/>
  <c r="AE363" i="1"/>
  <c r="G362" i="1"/>
  <c r="F362" i="1"/>
  <c r="D362" i="1"/>
  <c r="W363" i="1" l="1"/>
  <c r="T362" i="1"/>
  <c r="K362" i="1"/>
  <c r="AA362" i="1"/>
  <c r="P362" i="1"/>
  <c r="P364" i="1" s="1"/>
  <c r="H362" i="1"/>
  <c r="L362" i="1"/>
  <c r="AB362" i="1" l="1"/>
  <c r="Q362" i="1"/>
  <c r="Q364" i="1" s="1"/>
  <c r="I362" i="1"/>
  <c r="AD362" i="1"/>
  <c r="M362" i="1"/>
  <c r="AE362" i="1" l="1"/>
  <c r="AE364" i="1" s="1"/>
  <c r="N362" i="1"/>
  <c r="N364" i="1" s="1"/>
  <c r="R362" i="1"/>
  <c r="R364" i="1" s="1"/>
  <c r="S362" i="1"/>
  <c r="S364" i="1" s="1"/>
  <c r="O362" i="1" l="1"/>
  <c r="O364" i="1" s="1"/>
  <c r="G358" i="1"/>
  <c r="F358" i="1"/>
  <c r="D358" i="1"/>
  <c r="W362" i="1" l="1"/>
  <c r="W364" i="1" s="1"/>
  <c r="X362" i="1"/>
  <c r="X364" i="1" s="1"/>
  <c r="T358" i="1"/>
  <c r="K358" i="1"/>
  <c r="AA358" i="1"/>
  <c r="P358" i="1"/>
  <c r="Q358" i="1" s="1"/>
  <c r="H358" i="1"/>
  <c r="L358" i="1"/>
  <c r="AB358" i="1" l="1"/>
  <c r="S358" i="1"/>
  <c r="R358" i="1"/>
  <c r="I358" i="1"/>
  <c r="G357" i="1"/>
  <c r="D357" i="1"/>
  <c r="AD358" i="1"/>
  <c r="F357" i="1"/>
  <c r="M358" i="1"/>
  <c r="AE358" i="1" l="1"/>
  <c r="N358" i="1"/>
  <c r="O358" i="1" s="1"/>
  <c r="T357" i="1"/>
  <c r="K357" i="1"/>
  <c r="AA357" i="1"/>
  <c r="P357" i="1"/>
  <c r="H357" i="1"/>
  <c r="L357" i="1"/>
  <c r="W358" i="1" l="1"/>
  <c r="X358" i="1"/>
  <c r="I357" i="1"/>
  <c r="AB357" i="1"/>
  <c r="P359" i="1"/>
  <c r="Q357" i="1"/>
  <c r="M357" i="1"/>
  <c r="AD357" i="1"/>
  <c r="N357" i="1" l="1"/>
  <c r="O357" i="1" s="1"/>
  <c r="O359" i="1" s="1"/>
  <c r="AE357" i="1"/>
  <c r="AE359" i="1" s="1"/>
  <c r="Q359" i="1"/>
  <c r="S357" i="1"/>
  <c r="S359" i="1" s="1"/>
  <c r="R357" i="1"/>
  <c r="R359" i="1" s="1"/>
  <c r="N359" i="1" l="1"/>
  <c r="W357" i="1"/>
  <c r="W359" i="1" s="1"/>
  <c r="X357" i="1"/>
  <c r="X359" i="1" s="1"/>
  <c r="G354" i="1"/>
  <c r="F354" i="1"/>
  <c r="D354" i="1"/>
  <c r="T354" i="1" l="1"/>
  <c r="K354" i="1"/>
  <c r="AA354" i="1"/>
  <c r="H354" i="1"/>
  <c r="L354" i="1"/>
  <c r="AB354" i="1" l="1"/>
  <c r="I354" i="1"/>
  <c r="AA353" i="1"/>
  <c r="T353" i="1"/>
  <c r="M354" i="1"/>
  <c r="AD354" i="1"/>
  <c r="N354" i="1" l="1"/>
  <c r="O354" i="1" s="1"/>
  <c r="P354" i="1"/>
  <c r="Q354" i="1" s="1"/>
  <c r="AE354" i="1"/>
  <c r="AB353" i="1"/>
  <c r="K353" i="1"/>
  <c r="H353" i="1"/>
  <c r="L353" i="1"/>
  <c r="X354" i="1" l="1"/>
  <c r="S354" i="1"/>
  <c r="R354" i="1"/>
  <c r="W354" i="1"/>
  <c r="I353" i="1"/>
  <c r="AA352" i="1"/>
  <c r="T352" i="1"/>
  <c r="AD353" i="1"/>
  <c r="M353" i="1"/>
  <c r="AE353" i="1" l="1"/>
  <c r="N353" i="1"/>
  <c r="O353" i="1" s="1"/>
  <c r="P353" i="1"/>
  <c r="Q353" i="1" s="1"/>
  <c r="AB352" i="1"/>
  <c r="K352" i="1"/>
  <c r="H352" i="1"/>
  <c r="L352" i="1"/>
  <c r="W353" i="1" l="1"/>
  <c r="S353" i="1"/>
  <c r="X353" i="1"/>
  <c r="R353" i="1"/>
  <c r="I352" i="1"/>
  <c r="AA351" i="1"/>
  <c r="AB351" i="1" s="1"/>
  <c r="T351" i="1"/>
  <c r="M352" i="1"/>
  <c r="AD352" i="1"/>
  <c r="AE352" i="1" l="1"/>
  <c r="N352" i="1"/>
  <c r="O352" i="1" s="1"/>
  <c r="P352" i="1"/>
  <c r="Q352" i="1" s="1"/>
  <c r="K351" i="1"/>
  <c r="H351" i="1"/>
  <c r="L351" i="1"/>
  <c r="X352" i="1" l="1"/>
  <c r="R352" i="1"/>
  <c r="S352" i="1"/>
  <c r="W352" i="1"/>
  <c r="I351" i="1"/>
  <c r="AD351" i="1"/>
  <c r="M351" i="1"/>
  <c r="AE351" i="1" l="1"/>
  <c r="AE355" i="1" s="1"/>
  <c r="P351" i="1"/>
  <c r="P355" i="1" s="1"/>
  <c r="N351" i="1"/>
  <c r="N355" i="1" s="1"/>
  <c r="Q351" i="1" l="1"/>
  <c r="Q355" i="1" s="1"/>
  <c r="O351" i="1"/>
  <c r="O355" i="1" s="1"/>
  <c r="G348" i="1"/>
  <c r="D348" i="1"/>
  <c r="F348" i="1"/>
  <c r="S351" i="1" l="1"/>
  <c r="S355" i="1" s="1"/>
  <c r="X351" i="1"/>
  <c r="X355" i="1" s="1"/>
  <c r="W351" i="1"/>
  <c r="W355" i="1" s="1"/>
  <c r="R351" i="1"/>
  <c r="R355" i="1" s="1"/>
  <c r="T348" i="1"/>
  <c r="K348" i="1"/>
  <c r="AA348" i="1"/>
  <c r="H348" i="1"/>
  <c r="I348" i="1" s="1"/>
  <c r="L348" i="1"/>
  <c r="AB348" i="1" l="1"/>
  <c r="AD348" i="1"/>
  <c r="M348" i="1"/>
  <c r="AE348" i="1" l="1"/>
  <c r="P348" i="1"/>
  <c r="Q348" i="1" s="1"/>
  <c r="R348" i="1" s="1"/>
  <c r="N348" i="1"/>
  <c r="O348" i="1" s="1"/>
  <c r="G347" i="1"/>
  <c r="F347" i="1"/>
  <c r="D347" i="1"/>
  <c r="S348" i="1" l="1"/>
  <c r="X348" i="1"/>
  <c r="W348" i="1"/>
  <c r="T347" i="1"/>
  <c r="K347" i="1"/>
  <c r="AA347" i="1"/>
  <c r="P347" i="1"/>
  <c r="Q347" i="1" s="1"/>
  <c r="H347" i="1"/>
  <c r="L347" i="1"/>
  <c r="S347" i="1" l="1"/>
  <c r="R347" i="1"/>
  <c r="I347" i="1"/>
  <c r="AB347" i="1"/>
  <c r="G346" i="1"/>
  <c r="F346" i="1"/>
  <c r="AD347" i="1"/>
  <c r="D346" i="1"/>
  <c r="M347" i="1"/>
  <c r="AE347" i="1" l="1"/>
  <c r="N347" i="1"/>
  <c r="O347" i="1" s="1"/>
  <c r="T346" i="1"/>
  <c r="K346" i="1"/>
  <c r="AA346" i="1"/>
  <c r="P346" i="1"/>
  <c r="Q346" i="1" s="1"/>
  <c r="H346" i="1"/>
  <c r="I346" i="1" s="1"/>
  <c r="L346" i="1"/>
  <c r="W347" i="1" l="1"/>
  <c r="X347" i="1"/>
  <c r="R346" i="1"/>
  <c r="S346" i="1"/>
  <c r="AB346" i="1"/>
  <c r="M346" i="1"/>
  <c r="AD346" i="1"/>
  <c r="AE346" i="1" l="1"/>
  <c r="N346" i="1"/>
  <c r="O346" i="1" s="1"/>
  <c r="X346" i="1" s="1"/>
  <c r="G345" i="1"/>
  <c r="F345" i="1"/>
  <c r="D345" i="1"/>
  <c r="W346" i="1" l="1"/>
  <c r="T345" i="1"/>
  <c r="K345" i="1"/>
  <c r="AA345" i="1"/>
  <c r="H345" i="1"/>
  <c r="L345" i="1"/>
  <c r="AB345" i="1" l="1"/>
  <c r="I345" i="1"/>
  <c r="M345" i="1"/>
  <c r="AD345" i="1"/>
  <c r="N345" i="1" l="1"/>
  <c r="O345" i="1" s="1"/>
  <c r="P345" i="1"/>
  <c r="Q345" i="1" s="1"/>
  <c r="S345" i="1" s="1"/>
  <c r="AE345" i="1"/>
  <c r="G344" i="1"/>
  <c r="D344" i="1"/>
  <c r="F344" i="1"/>
  <c r="W345" i="1" l="1"/>
  <c r="R345" i="1"/>
  <c r="X345" i="1"/>
  <c r="T344" i="1"/>
  <c r="K344" i="1"/>
  <c r="AA344" i="1"/>
  <c r="P344" i="1"/>
  <c r="Q344" i="1" s="1"/>
  <c r="H344" i="1"/>
  <c r="L344" i="1"/>
  <c r="I344" i="1" l="1"/>
  <c r="AB344" i="1"/>
  <c r="S344" i="1"/>
  <c r="R344" i="1"/>
  <c r="AD344" i="1"/>
  <c r="M344" i="1"/>
  <c r="AE344" i="1" l="1"/>
  <c r="N344" i="1"/>
  <c r="O344" i="1" s="1"/>
  <c r="X344" i="1" l="1"/>
  <c r="W344" i="1"/>
  <c r="G343" i="1"/>
  <c r="F343" i="1"/>
  <c r="D343" i="1"/>
  <c r="T343" i="1" l="1"/>
  <c r="K343" i="1"/>
  <c r="AA343" i="1"/>
  <c r="P343" i="1"/>
  <c r="Q343" i="1" s="1"/>
  <c r="H343" i="1"/>
  <c r="L343" i="1"/>
  <c r="I343" i="1" l="1"/>
  <c r="S343" i="1"/>
  <c r="R343" i="1"/>
  <c r="AB343" i="1"/>
  <c r="G342" i="1"/>
  <c r="AD343" i="1"/>
  <c r="F342" i="1"/>
  <c r="D342" i="1"/>
  <c r="M343" i="1"/>
  <c r="AE343" i="1" l="1"/>
  <c r="N343" i="1"/>
  <c r="O343" i="1" s="1"/>
  <c r="T342" i="1"/>
  <c r="K342" i="1"/>
  <c r="AA342" i="1"/>
  <c r="P342" i="1"/>
  <c r="Q342" i="1" s="1"/>
  <c r="H342" i="1"/>
  <c r="L342" i="1"/>
  <c r="W343" i="1" l="1"/>
  <c r="X343" i="1"/>
  <c r="AB342" i="1"/>
  <c r="S342" i="1"/>
  <c r="R342" i="1"/>
  <c r="I342" i="1"/>
  <c r="G341" i="1"/>
  <c r="AD342" i="1"/>
  <c r="F341" i="1"/>
  <c r="M342" i="1"/>
  <c r="D341" i="1"/>
  <c r="AE342" i="1" l="1"/>
  <c r="N342" i="1"/>
  <c r="O342" i="1" s="1"/>
  <c r="T341" i="1"/>
  <c r="K341" i="1"/>
  <c r="AA341" i="1"/>
  <c r="H341" i="1"/>
  <c r="L341" i="1"/>
  <c r="X342" i="1" l="1"/>
  <c r="W342" i="1"/>
  <c r="I341" i="1"/>
  <c r="AB341" i="1"/>
  <c r="M341" i="1"/>
  <c r="AD341" i="1"/>
  <c r="AE341" i="1" l="1"/>
  <c r="P341" i="1"/>
  <c r="Q341" i="1" s="1"/>
  <c r="N341" i="1"/>
  <c r="O341" i="1" s="1"/>
  <c r="G340" i="1"/>
  <c r="D340" i="1"/>
  <c r="F340" i="1"/>
  <c r="W341" i="1" l="1"/>
  <c r="S341" i="1"/>
  <c r="X341" i="1"/>
  <c r="R341" i="1"/>
  <c r="T340" i="1"/>
  <c r="K340" i="1"/>
  <c r="AA340" i="1"/>
  <c r="H340" i="1"/>
  <c r="L340" i="1"/>
  <c r="AB340" i="1" l="1"/>
  <c r="I340" i="1"/>
  <c r="M340" i="1"/>
  <c r="AD340" i="1"/>
  <c r="P340" i="1" l="1"/>
  <c r="Q340" i="1" s="1"/>
  <c r="S340" i="1" s="1"/>
  <c r="N340" i="1"/>
  <c r="O340" i="1" s="1"/>
  <c r="AE340" i="1"/>
  <c r="G339" i="1"/>
  <c r="F339" i="1"/>
  <c r="D339" i="1"/>
  <c r="R340" i="1" l="1"/>
  <c r="W340" i="1"/>
  <c r="X340" i="1"/>
  <c r="T339" i="1"/>
  <c r="K339" i="1"/>
  <c r="AA339" i="1"/>
  <c r="H339" i="1"/>
  <c r="L339" i="1"/>
  <c r="AB339" i="1" l="1"/>
  <c r="I339" i="1"/>
  <c r="AD339" i="1"/>
  <c r="M339" i="1"/>
  <c r="AE339" i="1" l="1"/>
  <c r="P339" i="1"/>
  <c r="Q339" i="1" s="1"/>
  <c r="S339" i="1" s="1"/>
  <c r="N339" i="1"/>
  <c r="O339" i="1" s="1"/>
  <c r="G338" i="1"/>
  <c r="F338" i="1"/>
  <c r="D338" i="1"/>
  <c r="R339" i="1" l="1"/>
  <c r="X339" i="1"/>
  <c r="W339" i="1"/>
  <c r="T338" i="1"/>
  <c r="K338" i="1"/>
  <c r="AA338" i="1"/>
  <c r="P338" i="1"/>
  <c r="Q338" i="1" s="1"/>
  <c r="H338" i="1"/>
  <c r="L338" i="1"/>
  <c r="AB338" i="1" l="1"/>
  <c r="S338" i="1"/>
  <c r="R338" i="1"/>
  <c r="I338" i="1"/>
  <c r="G337" i="1"/>
  <c r="M338" i="1"/>
  <c r="AD338" i="1"/>
  <c r="F337" i="1"/>
  <c r="D337" i="1"/>
  <c r="N338" i="1" l="1"/>
  <c r="O338" i="1" s="1"/>
  <c r="X338" i="1" s="1"/>
  <c r="AE338" i="1"/>
  <c r="T337" i="1"/>
  <c r="K337" i="1"/>
  <c r="AA337" i="1"/>
  <c r="P337" i="1"/>
  <c r="Q337" i="1" s="1"/>
  <c r="H337" i="1"/>
  <c r="L337" i="1"/>
  <c r="W338" i="1" l="1"/>
  <c r="S337" i="1"/>
  <c r="R337" i="1"/>
  <c r="AB337" i="1"/>
  <c r="I337" i="1"/>
  <c r="M337" i="1"/>
  <c r="AD337" i="1"/>
  <c r="N337" i="1" l="1"/>
  <c r="O337" i="1" s="1"/>
  <c r="X337" i="1" s="1"/>
  <c r="AE337" i="1"/>
  <c r="G336" i="1"/>
  <c r="F336" i="1"/>
  <c r="D336" i="1"/>
  <c r="W337" i="1" l="1"/>
  <c r="T336" i="1"/>
  <c r="K336" i="1"/>
  <c r="AA336" i="1"/>
  <c r="P336" i="1"/>
  <c r="Q336" i="1" s="1"/>
  <c r="H336" i="1"/>
  <c r="L336" i="1"/>
  <c r="AB336" i="1" l="1"/>
  <c r="S336" i="1"/>
  <c r="R336" i="1"/>
  <c r="I336" i="1"/>
  <c r="G335" i="1"/>
  <c r="M336" i="1"/>
  <c r="F335" i="1"/>
  <c r="D335" i="1"/>
  <c r="AD336" i="1"/>
  <c r="AE336" i="1" l="1"/>
  <c r="N336" i="1"/>
  <c r="O336" i="1" s="1"/>
  <c r="T335" i="1"/>
  <c r="K335" i="1"/>
  <c r="AA335" i="1"/>
  <c r="H335" i="1"/>
  <c r="L335" i="1"/>
  <c r="X336" i="1" l="1"/>
  <c r="W336" i="1"/>
  <c r="AB335" i="1"/>
  <c r="I335" i="1"/>
  <c r="AD335" i="1"/>
  <c r="M335" i="1"/>
  <c r="AE335" i="1" l="1"/>
  <c r="AE349" i="1" s="1"/>
  <c r="P335" i="1"/>
  <c r="Q335" i="1" s="1"/>
  <c r="N335" i="1"/>
  <c r="N349" i="1" s="1"/>
  <c r="P349" i="1" l="1"/>
  <c r="O335" i="1"/>
  <c r="O349" i="1" s="1"/>
  <c r="Q349" i="1"/>
  <c r="S335" i="1"/>
  <c r="S349" i="1" s="1"/>
  <c r="R335" i="1"/>
  <c r="R349" i="1" s="1"/>
  <c r="G332" i="1"/>
  <c r="D332" i="1"/>
  <c r="F332" i="1"/>
  <c r="W335" i="1" l="1"/>
  <c r="W349" i="1" s="1"/>
  <c r="X335" i="1"/>
  <c r="X349" i="1" s="1"/>
  <c r="T332" i="1"/>
  <c r="K332" i="1"/>
  <c r="AA332" i="1"/>
  <c r="P332" i="1"/>
  <c r="Q332" i="1" s="1"/>
  <c r="H332" i="1"/>
  <c r="L332" i="1"/>
  <c r="AB332" i="1" l="1"/>
  <c r="S332" i="1"/>
  <c r="R332" i="1"/>
  <c r="I332" i="1"/>
  <c r="AD332" i="1"/>
  <c r="M332" i="1"/>
  <c r="AE332" i="1" l="1"/>
  <c r="N332" i="1"/>
  <c r="O332" i="1" s="1"/>
  <c r="X332" i="1" s="1"/>
  <c r="G331" i="1"/>
  <c r="D331" i="1"/>
  <c r="F331" i="1"/>
  <c r="W332" i="1" l="1"/>
  <c r="T331" i="1"/>
  <c r="K331" i="1"/>
  <c r="AA331" i="1"/>
  <c r="P331" i="1"/>
  <c r="Q331" i="1" s="1"/>
  <c r="H331" i="1"/>
  <c r="L331" i="1"/>
  <c r="S331" i="1" l="1"/>
  <c r="R331" i="1"/>
  <c r="AB331" i="1"/>
  <c r="I331" i="1"/>
  <c r="AD331" i="1"/>
  <c r="M331" i="1"/>
  <c r="AE331" i="1" l="1"/>
  <c r="N331" i="1"/>
  <c r="O331" i="1" s="1"/>
  <c r="W331" i="1" s="1"/>
  <c r="G330" i="1"/>
  <c r="F330" i="1"/>
  <c r="D330" i="1"/>
  <c r="X331" i="1" l="1"/>
  <c r="T330" i="1"/>
  <c r="K330" i="1"/>
  <c r="AA330" i="1"/>
  <c r="P330" i="1"/>
  <c r="Q330" i="1" s="1"/>
  <c r="H330" i="1"/>
  <c r="L330" i="1"/>
  <c r="I330" i="1" l="1"/>
  <c r="S330" i="1"/>
  <c r="R330" i="1"/>
  <c r="AB330" i="1"/>
  <c r="M330" i="1"/>
  <c r="AD330" i="1"/>
  <c r="G329" i="1"/>
  <c r="D329" i="1"/>
  <c r="F329" i="1"/>
  <c r="AE330" i="1" l="1"/>
  <c r="N330" i="1"/>
  <c r="O330" i="1" s="1"/>
  <c r="T329" i="1"/>
  <c r="K329" i="1"/>
  <c r="AA329" i="1"/>
  <c r="P329" i="1"/>
  <c r="Q329" i="1" s="1"/>
  <c r="H329" i="1"/>
  <c r="L329" i="1"/>
  <c r="X330" i="1" l="1"/>
  <c r="W330" i="1"/>
  <c r="S329" i="1"/>
  <c r="R329" i="1"/>
  <c r="I329" i="1"/>
  <c r="AB329" i="1"/>
  <c r="M329" i="1"/>
  <c r="AD329" i="1"/>
  <c r="N329" i="1" l="1"/>
  <c r="O329" i="1" s="1"/>
  <c r="X329" i="1" s="1"/>
  <c r="AE329" i="1"/>
  <c r="G328" i="1"/>
  <c r="D328" i="1"/>
  <c r="F328" i="1"/>
  <c r="W329" i="1" l="1"/>
  <c r="T328" i="1"/>
  <c r="K328" i="1"/>
  <c r="AA328" i="1"/>
  <c r="P328" i="1"/>
  <c r="Q328" i="1" s="1"/>
  <c r="H328" i="1"/>
  <c r="L328" i="1"/>
  <c r="S328" i="1" l="1"/>
  <c r="R328" i="1"/>
  <c r="I328" i="1"/>
  <c r="AB328" i="1"/>
  <c r="M328" i="1"/>
  <c r="AD328" i="1"/>
  <c r="N328" i="1" l="1"/>
  <c r="O328" i="1" s="1"/>
  <c r="X328" i="1" s="1"/>
  <c r="AE328" i="1"/>
  <c r="G327" i="1"/>
  <c r="D327" i="1"/>
  <c r="F327" i="1"/>
  <c r="W328" i="1" l="1"/>
  <c r="T327" i="1"/>
  <c r="K327" i="1"/>
  <c r="AA327" i="1"/>
  <c r="P327" i="1"/>
  <c r="Q327" i="1" s="1"/>
  <c r="H327" i="1"/>
  <c r="L327" i="1"/>
  <c r="I327" i="1" l="1"/>
  <c r="AB327" i="1"/>
  <c r="R327" i="1"/>
  <c r="S327" i="1"/>
  <c r="G326" i="1"/>
  <c r="D326" i="1"/>
  <c r="F326" i="1"/>
  <c r="AD327" i="1"/>
  <c r="M327" i="1"/>
  <c r="AE327" i="1" l="1"/>
  <c r="N327" i="1"/>
  <c r="O327" i="1" s="1"/>
  <c r="X327" i="1" s="1"/>
  <c r="T326" i="1"/>
  <c r="K326" i="1"/>
  <c r="AA326" i="1"/>
  <c r="H326" i="1"/>
  <c r="L326" i="1"/>
  <c r="W327" i="1" l="1"/>
  <c r="I326" i="1"/>
  <c r="AB326" i="1"/>
  <c r="M326" i="1"/>
  <c r="AD326" i="1"/>
  <c r="AE326" i="1" l="1"/>
  <c r="P326" i="1"/>
  <c r="Q326" i="1" s="1"/>
  <c r="N326" i="1"/>
  <c r="O326" i="1" s="1"/>
  <c r="G325" i="1"/>
  <c r="D325" i="1"/>
  <c r="F325" i="1"/>
  <c r="W326" i="1" l="1"/>
  <c r="X326" i="1"/>
  <c r="R326" i="1"/>
  <c r="S326" i="1"/>
  <c r="T325" i="1"/>
  <c r="K325" i="1"/>
  <c r="AA325" i="1"/>
  <c r="H325" i="1"/>
  <c r="L325" i="1"/>
  <c r="I325" i="1" l="1"/>
  <c r="AB325" i="1"/>
  <c r="M325" i="1"/>
  <c r="AD325" i="1"/>
  <c r="AE325" i="1" l="1"/>
  <c r="N325" i="1"/>
  <c r="O325" i="1" s="1"/>
  <c r="P325" i="1"/>
  <c r="Q325" i="1" s="1"/>
  <c r="W325" i="1" s="1"/>
  <c r="G324" i="1"/>
  <c r="F324" i="1"/>
  <c r="D324" i="1"/>
  <c r="R325" i="1" l="1"/>
  <c r="X325" i="1"/>
  <c r="S325" i="1"/>
  <c r="T324" i="1"/>
  <c r="K324" i="1"/>
  <c r="AA324" i="1"/>
  <c r="P324" i="1"/>
  <c r="Q324" i="1" s="1"/>
  <c r="H324" i="1"/>
  <c r="L324" i="1"/>
  <c r="R324" i="1" l="1"/>
  <c r="S324" i="1"/>
  <c r="I324" i="1"/>
  <c r="AB324" i="1"/>
  <c r="AD324" i="1"/>
  <c r="M324" i="1"/>
  <c r="N324" i="1" l="1"/>
  <c r="O324" i="1" s="1"/>
  <c r="W324" i="1" s="1"/>
  <c r="AE324" i="1"/>
  <c r="G323" i="1"/>
  <c r="F323" i="1"/>
  <c r="D323" i="1"/>
  <c r="X324" i="1" l="1"/>
  <c r="T323" i="1"/>
  <c r="K323" i="1"/>
  <c r="AA323" i="1"/>
  <c r="P323" i="1"/>
  <c r="Q323" i="1" s="1"/>
  <c r="H323" i="1"/>
  <c r="L323" i="1"/>
  <c r="R323" i="1" l="1"/>
  <c r="S323" i="1"/>
  <c r="I323" i="1"/>
  <c r="AB323" i="1"/>
  <c r="G322" i="1"/>
  <c r="F322" i="1"/>
  <c r="D322" i="1"/>
  <c r="M323" i="1"/>
  <c r="AD323" i="1"/>
  <c r="N323" i="1" l="1"/>
  <c r="O323" i="1" s="1"/>
  <c r="W323" i="1" s="1"/>
  <c r="AE323" i="1"/>
  <c r="T322" i="1"/>
  <c r="K322" i="1"/>
  <c r="AA322" i="1"/>
  <c r="P322" i="1"/>
  <c r="Q322" i="1" s="1"/>
  <c r="H322" i="1"/>
  <c r="L322" i="1"/>
  <c r="X323" i="1" l="1"/>
  <c r="I322" i="1"/>
  <c r="R322" i="1"/>
  <c r="S322" i="1"/>
  <c r="AB322" i="1"/>
  <c r="M322" i="1"/>
  <c r="AD322" i="1"/>
  <c r="G321" i="1"/>
  <c r="D321" i="1"/>
  <c r="F321" i="1"/>
  <c r="AE322" i="1" l="1"/>
  <c r="N322" i="1"/>
  <c r="O322" i="1" s="1"/>
  <c r="T321" i="1"/>
  <c r="K321" i="1"/>
  <c r="AA321" i="1"/>
  <c r="H321" i="1"/>
  <c r="L321" i="1"/>
  <c r="W322" i="1" l="1"/>
  <c r="X322" i="1"/>
  <c r="AB321" i="1"/>
  <c r="I321" i="1"/>
  <c r="M321" i="1"/>
  <c r="AD321" i="1"/>
  <c r="P321" i="1" l="1"/>
  <c r="Q321" i="1" s="1"/>
  <c r="N321" i="1"/>
  <c r="O321" i="1" s="1"/>
  <c r="AE321" i="1"/>
  <c r="G320" i="1"/>
  <c r="F320" i="1"/>
  <c r="D320" i="1"/>
  <c r="W321" i="1" l="1"/>
  <c r="X321" i="1"/>
  <c r="R321" i="1"/>
  <c r="S321" i="1"/>
  <c r="T320" i="1"/>
  <c r="K320" i="1"/>
  <c r="AA320" i="1"/>
  <c r="P320" i="1"/>
  <c r="Q320" i="1" s="1"/>
  <c r="H320" i="1"/>
  <c r="L320" i="1"/>
  <c r="I320" i="1" l="1"/>
  <c r="S320" i="1"/>
  <c r="R320" i="1"/>
  <c r="AB320" i="1"/>
  <c r="G319" i="1"/>
  <c r="M320" i="1"/>
  <c r="D319" i="1"/>
  <c r="AD320" i="1"/>
  <c r="F319" i="1"/>
  <c r="AE320" i="1" l="1"/>
  <c r="N320" i="1"/>
  <c r="O320" i="1" s="1"/>
  <c r="T319" i="1"/>
  <c r="K319" i="1"/>
  <c r="AA319" i="1"/>
  <c r="P319" i="1"/>
  <c r="Q319" i="1" s="1"/>
  <c r="H319" i="1"/>
  <c r="L319" i="1"/>
  <c r="X320" i="1" l="1"/>
  <c r="W320" i="1"/>
  <c r="S319" i="1"/>
  <c r="R319" i="1"/>
  <c r="AB319" i="1"/>
  <c r="I319" i="1"/>
  <c r="M319" i="1"/>
  <c r="AD319" i="1"/>
  <c r="AE319" i="1" l="1"/>
  <c r="N319" i="1"/>
  <c r="O319" i="1" s="1"/>
  <c r="X319" i="1" s="1"/>
  <c r="G318" i="1"/>
  <c r="D318" i="1"/>
  <c r="F318" i="1"/>
  <c r="W319" i="1" l="1"/>
  <c r="T318" i="1"/>
  <c r="K318" i="1"/>
  <c r="AA318" i="1"/>
  <c r="H318" i="1"/>
  <c r="L318" i="1"/>
  <c r="AB318" i="1" l="1"/>
  <c r="I318" i="1"/>
  <c r="M318" i="1"/>
  <c r="AD318" i="1"/>
  <c r="G317" i="1"/>
  <c r="F317" i="1"/>
  <c r="D317" i="1"/>
  <c r="AE318" i="1" l="1"/>
  <c r="P318" i="1"/>
  <c r="Q318" i="1" s="1"/>
  <c r="N318" i="1"/>
  <c r="O318" i="1" s="1"/>
  <c r="T317" i="1"/>
  <c r="K317" i="1"/>
  <c r="AA317" i="1"/>
  <c r="P317" i="1"/>
  <c r="H317" i="1"/>
  <c r="I317" i="1" s="1"/>
  <c r="L317" i="1"/>
  <c r="R318" i="1" l="1"/>
  <c r="S318" i="1"/>
  <c r="X318" i="1"/>
  <c r="W318" i="1"/>
  <c r="P333" i="1"/>
  <c r="Q317" i="1"/>
  <c r="AB317" i="1"/>
  <c r="M317" i="1"/>
  <c r="AD317" i="1"/>
  <c r="AE317" i="1" l="1"/>
  <c r="AE333" i="1" s="1"/>
  <c r="N317" i="1"/>
  <c r="N333" i="1" s="1"/>
  <c r="Q333" i="1"/>
  <c r="S317" i="1"/>
  <c r="S333" i="1" s="1"/>
  <c r="R317" i="1"/>
  <c r="R333" i="1" s="1"/>
  <c r="O317" i="1" l="1"/>
  <c r="O333" i="1" s="1"/>
  <c r="G309" i="1"/>
  <c r="D309" i="1"/>
  <c r="F309" i="1"/>
  <c r="X317" i="1" l="1"/>
  <c r="X333" i="1" s="1"/>
  <c r="W317" i="1"/>
  <c r="W333" i="1" s="1"/>
  <c r="T309" i="1"/>
  <c r="K309" i="1"/>
  <c r="AA309" i="1"/>
  <c r="P309" i="1"/>
  <c r="Q309" i="1" s="1"/>
  <c r="H309" i="1"/>
  <c r="I309" i="1" s="1"/>
  <c r="L309" i="1"/>
  <c r="S309" i="1" l="1"/>
  <c r="R309" i="1"/>
  <c r="AB309" i="1"/>
  <c r="M309" i="1"/>
  <c r="AD309" i="1"/>
  <c r="AE309" i="1" l="1"/>
  <c r="N309" i="1"/>
  <c r="O309" i="1" s="1"/>
  <c r="W309" i="1" s="1"/>
  <c r="G308" i="1"/>
  <c r="D308" i="1"/>
  <c r="F308" i="1"/>
  <c r="X309" i="1" l="1"/>
  <c r="T308" i="1"/>
  <c r="K308" i="1"/>
  <c r="AA308" i="1"/>
  <c r="P308" i="1"/>
  <c r="Q308" i="1" s="1"/>
  <c r="H308" i="1"/>
  <c r="L308" i="1"/>
  <c r="S308" i="1" l="1"/>
  <c r="R308" i="1"/>
  <c r="I308" i="1"/>
  <c r="AB308" i="1"/>
  <c r="AD308" i="1"/>
  <c r="M308" i="1"/>
  <c r="N308" i="1" l="1"/>
  <c r="O308" i="1" s="1"/>
  <c r="X308" i="1" s="1"/>
  <c r="AE308" i="1"/>
  <c r="G307" i="1"/>
  <c r="D307" i="1"/>
  <c r="F307" i="1"/>
  <c r="W308" i="1" l="1"/>
  <c r="T307" i="1"/>
  <c r="K307" i="1"/>
  <c r="AA307" i="1"/>
  <c r="P307" i="1"/>
  <c r="Q307" i="1" s="1"/>
  <c r="H307" i="1"/>
  <c r="L307" i="1"/>
  <c r="S307" i="1" l="1"/>
  <c r="R307" i="1"/>
  <c r="I307" i="1"/>
  <c r="AB307" i="1"/>
  <c r="M307" i="1"/>
  <c r="AD307" i="1"/>
  <c r="AE307" i="1" l="1"/>
  <c r="N307" i="1"/>
  <c r="O307" i="1" s="1"/>
  <c r="X307" i="1" s="1"/>
  <c r="G306" i="1"/>
  <c r="D306" i="1"/>
  <c r="F306" i="1"/>
  <c r="W307" i="1" l="1"/>
  <c r="T306" i="1"/>
  <c r="K306" i="1"/>
  <c r="AA306" i="1"/>
  <c r="P306" i="1"/>
  <c r="Q306" i="1" s="1"/>
  <c r="H306" i="1"/>
  <c r="L306" i="1"/>
  <c r="I306" i="1" l="1"/>
  <c r="S306" i="1"/>
  <c r="R306" i="1"/>
  <c r="AB306" i="1"/>
  <c r="G305" i="1"/>
  <c r="F305" i="1"/>
  <c r="AD306" i="1"/>
  <c r="M306" i="1"/>
  <c r="D305" i="1"/>
  <c r="N306" i="1" l="1"/>
  <c r="O306" i="1" s="1"/>
  <c r="X306" i="1" s="1"/>
  <c r="AE306" i="1"/>
  <c r="T305" i="1"/>
  <c r="K305" i="1"/>
  <c r="AA305" i="1"/>
  <c r="P305" i="1"/>
  <c r="Q305" i="1" s="1"/>
  <c r="H305" i="1"/>
  <c r="L305" i="1"/>
  <c r="W306" i="1" l="1"/>
  <c r="S305" i="1"/>
  <c r="R305" i="1"/>
  <c r="AB305" i="1"/>
  <c r="I305" i="1"/>
  <c r="AD305" i="1"/>
  <c r="M305" i="1"/>
  <c r="AE305" i="1" l="1"/>
  <c r="N305" i="1"/>
  <c r="O305" i="1" s="1"/>
  <c r="X305" i="1" s="1"/>
  <c r="G304" i="1"/>
  <c r="F304" i="1"/>
  <c r="D304" i="1"/>
  <c r="W305" i="1" l="1"/>
  <c r="T304" i="1"/>
  <c r="K304" i="1"/>
  <c r="AA304" i="1"/>
  <c r="P304" i="1"/>
  <c r="Q304" i="1" s="1"/>
  <c r="H304" i="1"/>
  <c r="L304" i="1"/>
  <c r="S304" i="1" l="1"/>
  <c r="R304" i="1"/>
  <c r="I304" i="1"/>
  <c r="AB304" i="1"/>
  <c r="M304" i="1"/>
  <c r="AD304" i="1"/>
  <c r="N304" i="1" l="1"/>
  <c r="O304" i="1" s="1"/>
  <c r="X304" i="1" s="1"/>
  <c r="AE304" i="1"/>
  <c r="G303" i="1"/>
  <c r="D303" i="1"/>
  <c r="F303" i="1"/>
  <c r="W304" i="1" l="1"/>
  <c r="T303" i="1"/>
  <c r="K303" i="1"/>
  <c r="AA303" i="1"/>
  <c r="P303" i="1"/>
  <c r="Q303" i="1" s="1"/>
  <c r="H303" i="1"/>
  <c r="L303" i="1"/>
  <c r="I303" i="1" l="1"/>
  <c r="S303" i="1"/>
  <c r="R303" i="1"/>
  <c r="AB303" i="1"/>
  <c r="G302" i="1"/>
  <c r="M303" i="1"/>
  <c r="D302" i="1"/>
  <c r="F302" i="1"/>
  <c r="AD303" i="1"/>
  <c r="N303" i="1" l="1"/>
  <c r="O303" i="1" s="1"/>
  <c r="AE303" i="1"/>
  <c r="T302" i="1"/>
  <c r="K302" i="1"/>
  <c r="AA302" i="1"/>
  <c r="P302" i="1"/>
  <c r="Q302" i="1" s="1"/>
  <c r="H302" i="1"/>
  <c r="L302" i="1"/>
  <c r="W303" i="1" l="1"/>
  <c r="X303" i="1"/>
  <c r="R302" i="1"/>
  <c r="S302" i="1"/>
  <c r="AB302" i="1"/>
  <c r="I302" i="1"/>
  <c r="AD302" i="1"/>
  <c r="M302" i="1"/>
  <c r="AE302" i="1" l="1"/>
  <c r="N302" i="1"/>
  <c r="O302" i="1" s="1"/>
  <c r="W302" i="1" s="1"/>
  <c r="G301" i="1"/>
  <c r="F301" i="1"/>
  <c r="D301" i="1"/>
  <c r="X302" i="1" l="1"/>
  <c r="T301" i="1"/>
  <c r="K301" i="1"/>
  <c r="AA301" i="1"/>
  <c r="P301" i="1"/>
  <c r="Q301" i="1" s="1"/>
  <c r="H301" i="1"/>
  <c r="L301" i="1"/>
  <c r="AB301" i="1" l="1"/>
  <c r="S301" i="1"/>
  <c r="R301" i="1"/>
  <c r="I301" i="1"/>
  <c r="G300" i="1"/>
  <c r="AD301" i="1"/>
  <c r="F300" i="1"/>
  <c r="M301" i="1"/>
  <c r="D300" i="1"/>
  <c r="N301" i="1" l="1"/>
  <c r="O301" i="1" s="1"/>
  <c r="AE301" i="1"/>
  <c r="T300" i="1"/>
  <c r="K300" i="1"/>
  <c r="AA300" i="1"/>
  <c r="P300" i="1"/>
  <c r="Q300" i="1" s="1"/>
  <c r="H300" i="1"/>
  <c r="L300" i="1"/>
  <c r="W301" i="1" l="1"/>
  <c r="X301" i="1"/>
  <c r="I300" i="1"/>
  <c r="S300" i="1"/>
  <c r="R300" i="1"/>
  <c r="AB300" i="1"/>
  <c r="G299" i="1"/>
  <c r="AD300" i="1"/>
  <c r="M300" i="1"/>
  <c r="D299" i="1"/>
  <c r="F299" i="1"/>
  <c r="N300" i="1" l="1"/>
  <c r="O300" i="1" s="1"/>
  <c r="AE300" i="1"/>
  <c r="T299" i="1"/>
  <c r="K299" i="1"/>
  <c r="AA299" i="1"/>
  <c r="P299" i="1"/>
  <c r="Q299" i="1" s="1"/>
  <c r="H299" i="1"/>
  <c r="I299" i="1" s="1"/>
  <c r="L299" i="1"/>
  <c r="X300" i="1" l="1"/>
  <c r="W300" i="1"/>
  <c r="S299" i="1"/>
  <c r="R299" i="1"/>
  <c r="AB299" i="1"/>
  <c r="G298" i="1"/>
  <c r="AD299" i="1"/>
  <c r="M299" i="1"/>
  <c r="F298" i="1"/>
  <c r="D298" i="1"/>
  <c r="N299" i="1" l="1"/>
  <c r="O299" i="1" s="1"/>
  <c r="X299" i="1" s="1"/>
  <c r="AE299" i="1"/>
  <c r="T298" i="1"/>
  <c r="K298" i="1"/>
  <c r="AA298" i="1"/>
  <c r="P298" i="1"/>
  <c r="Q298" i="1" s="1"/>
  <c r="H298" i="1"/>
  <c r="L298" i="1"/>
  <c r="W299" i="1" l="1"/>
  <c r="S298" i="1"/>
  <c r="R298" i="1"/>
  <c r="I298" i="1"/>
  <c r="AB298" i="1"/>
  <c r="M298" i="1"/>
  <c r="AD298" i="1"/>
  <c r="AE298" i="1" l="1"/>
  <c r="N298" i="1"/>
  <c r="O298" i="1" s="1"/>
  <c r="X298" i="1" s="1"/>
  <c r="G297" i="1"/>
  <c r="F297" i="1"/>
  <c r="D297" i="1"/>
  <c r="W298" i="1" l="1"/>
  <c r="T297" i="1"/>
  <c r="K297" i="1"/>
  <c r="AA297" i="1"/>
  <c r="P297" i="1"/>
  <c r="Q297" i="1" s="1"/>
  <c r="H297" i="1"/>
  <c r="L297" i="1"/>
  <c r="S297" i="1" l="1"/>
  <c r="R297" i="1"/>
  <c r="AB297" i="1"/>
  <c r="I297" i="1"/>
  <c r="M297" i="1"/>
  <c r="AD297" i="1"/>
  <c r="N297" i="1" l="1"/>
  <c r="O297" i="1" s="1"/>
  <c r="X297" i="1" s="1"/>
  <c r="AE297" i="1"/>
  <c r="G296" i="1"/>
  <c r="F296" i="1"/>
  <c r="D296" i="1"/>
  <c r="W297" i="1" l="1"/>
  <c r="T296" i="1"/>
  <c r="K296" i="1"/>
  <c r="AA296" i="1"/>
  <c r="P296" i="1"/>
  <c r="Q296" i="1" s="1"/>
  <c r="H296" i="1"/>
  <c r="L296" i="1"/>
  <c r="AB296" i="1" l="1"/>
  <c r="S296" i="1"/>
  <c r="R296" i="1"/>
  <c r="I296" i="1"/>
  <c r="G295" i="1"/>
  <c r="F295" i="1"/>
  <c r="D295" i="1"/>
  <c r="M296" i="1"/>
  <c r="AD296" i="1"/>
  <c r="N296" i="1" l="1"/>
  <c r="O296" i="1" s="1"/>
  <c r="AE296" i="1"/>
  <c r="T295" i="1"/>
  <c r="K295" i="1"/>
  <c r="AA295" i="1"/>
  <c r="P295" i="1"/>
  <c r="Q295" i="1" s="1"/>
  <c r="H295" i="1"/>
  <c r="L295" i="1"/>
  <c r="X296" i="1" l="1"/>
  <c r="W296" i="1"/>
  <c r="AB295" i="1"/>
  <c r="S295" i="1"/>
  <c r="R295" i="1"/>
  <c r="I295" i="1"/>
  <c r="G294" i="1"/>
  <c r="M295" i="1"/>
  <c r="F294" i="1"/>
  <c r="D294" i="1"/>
  <c r="AD295" i="1"/>
  <c r="N295" i="1" l="1"/>
  <c r="O295" i="1" s="1"/>
  <c r="W295" i="1" s="1"/>
  <c r="AE295" i="1"/>
  <c r="T294" i="1"/>
  <c r="K294" i="1"/>
  <c r="AA294" i="1"/>
  <c r="P294" i="1"/>
  <c r="Q294" i="1" s="1"/>
  <c r="H294" i="1"/>
  <c r="L294" i="1"/>
  <c r="X295" i="1" l="1"/>
  <c r="S294" i="1"/>
  <c r="R294" i="1"/>
  <c r="I294" i="1"/>
  <c r="AB294" i="1"/>
  <c r="G293" i="1"/>
  <c r="D293" i="1"/>
  <c r="M294" i="1"/>
  <c r="AD294" i="1"/>
  <c r="F293" i="1"/>
  <c r="AE294" i="1" l="1"/>
  <c r="N294" i="1"/>
  <c r="O294" i="1" s="1"/>
  <c r="T293" i="1"/>
  <c r="K293" i="1"/>
  <c r="AA293" i="1"/>
  <c r="P293" i="1"/>
  <c r="Q293" i="1" s="1"/>
  <c r="H293" i="1"/>
  <c r="L293" i="1"/>
  <c r="X294" i="1" l="1"/>
  <c r="W294" i="1"/>
  <c r="AB293" i="1"/>
  <c r="S293" i="1"/>
  <c r="R293" i="1"/>
  <c r="I293" i="1"/>
  <c r="G292" i="1"/>
  <c r="M293" i="1"/>
  <c r="AD293" i="1"/>
  <c r="F292" i="1"/>
  <c r="D292" i="1"/>
  <c r="N293" i="1" l="1"/>
  <c r="O293" i="1" s="1"/>
  <c r="X293" i="1" s="1"/>
  <c r="AE293" i="1"/>
  <c r="T292" i="1"/>
  <c r="K292" i="1"/>
  <c r="AA292" i="1"/>
  <c r="P292" i="1"/>
  <c r="Q292" i="1" s="1"/>
  <c r="H292" i="1"/>
  <c r="L292" i="1"/>
  <c r="W293" i="1" l="1"/>
  <c r="I292" i="1"/>
  <c r="S292" i="1"/>
  <c r="R292" i="1"/>
  <c r="AB292" i="1"/>
  <c r="G291" i="1"/>
  <c r="D291" i="1"/>
  <c r="F291" i="1"/>
  <c r="M292" i="1"/>
  <c r="AD292" i="1"/>
  <c r="N292" i="1" l="1"/>
  <c r="O292" i="1" s="1"/>
  <c r="AE292" i="1"/>
  <c r="T291" i="1"/>
  <c r="K291" i="1"/>
  <c r="AA291" i="1"/>
  <c r="P291" i="1"/>
  <c r="Q291" i="1" s="1"/>
  <c r="H291" i="1"/>
  <c r="L291" i="1"/>
  <c r="X292" i="1" l="1"/>
  <c r="W292" i="1"/>
  <c r="AB291" i="1"/>
  <c r="S291" i="1"/>
  <c r="R291" i="1"/>
  <c r="I291" i="1"/>
  <c r="G290" i="1"/>
  <c r="D290" i="1"/>
  <c r="F290" i="1"/>
  <c r="AD291" i="1"/>
  <c r="M291" i="1"/>
  <c r="AE291" i="1" l="1"/>
  <c r="N291" i="1"/>
  <c r="O291" i="1" s="1"/>
  <c r="T290" i="1"/>
  <c r="K290" i="1"/>
  <c r="AA290" i="1"/>
  <c r="H290" i="1"/>
  <c r="L290" i="1"/>
  <c r="X291" i="1" l="1"/>
  <c r="W291" i="1"/>
  <c r="AB290" i="1"/>
  <c r="I290" i="1"/>
  <c r="M290" i="1"/>
  <c r="AD290" i="1"/>
  <c r="AE290" i="1" l="1"/>
  <c r="P290" i="1"/>
  <c r="Q290" i="1" s="1"/>
  <c r="S290" i="1" s="1"/>
  <c r="N290" i="1"/>
  <c r="O290" i="1" s="1"/>
  <c r="G289" i="1"/>
  <c r="D289" i="1"/>
  <c r="F289" i="1"/>
  <c r="R290" i="1" l="1"/>
  <c r="X290" i="1"/>
  <c r="W290" i="1"/>
  <c r="T289" i="1"/>
  <c r="K289" i="1"/>
  <c r="AA289" i="1"/>
  <c r="P289" i="1"/>
  <c r="Q289" i="1" s="1"/>
  <c r="H289" i="1"/>
  <c r="L289" i="1"/>
  <c r="AB289" i="1" l="1"/>
  <c r="I289" i="1"/>
  <c r="S289" i="1"/>
  <c r="R289" i="1"/>
  <c r="G288" i="1"/>
  <c r="F288" i="1"/>
  <c r="AD289" i="1"/>
  <c r="M289" i="1"/>
  <c r="D288" i="1"/>
  <c r="AE289" i="1" l="1"/>
  <c r="N289" i="1"/>
  <c r="O289" i="1" s="1"/>
  <c r="T288" i="1"/>
  <c r="K288" i="1"/>
  <c r="AA288" i="1"/>
  <c r="P288" i="1"/>
  <c r="Q288" i="1" s="1"/>
  <c r="H288" i="1"/>
  <c r="L288" i="1"/>
  <c r="X289" i="1" l="1"/>
  <c r="W289" i="1"/>
  <c r="AB288" i="1"/>
  <c r="S288" i="1"/>
  <c r="R288" i="1"/>
  <c r="I288" i="1"/>
  <c r="G287" i="1"/>
  <c r="M288" i="1"/>
  <c r="F287" i="1"/>
  <c r="D287" i="1"/>
  <c r="AD288" i="1"/>
  <c r="AE288" i="1" l="1"/>
  <c r="N288" i="1"/>
  <c r="O288" i="1" s="1"/>
  <c r="T287" i="1"/>
  <c r="K287" i="1"/>
  <c r="AA287" i="1"/>
  <c r="P287" i="1"/>
  <c r="Q287" i="1" s="1"/>
  <c r="H287" i="1"/>
  <c r="L287" i="1"/>
  <c r="X288" i="1" l="1"/>
  <c r="W288" i="1"/>
  <c r="AB287" i="1"/>
  <c r="S287" i="1"/>
  <c r="R287" i="1"/>
  <c r="I287" i="1"/>
  <c r="G286" i="1"/>
  <c r="D286" i="1"/>
  <c r="AD287" i="1"/>
  <c r="F286" i="1"/>
  <c r="M287" i="1"/>
  <c r="AE287" i="1" l="1"/>
  <c r="N287" i="1"/>
  <c r="O287" i="1" s="1"/>
  <c r="T286" i="1"/>
  <c r="K286" i="1"/>
  <c r="AA286" i="1"/>
  <c r="P286" i="1"/>
  <c r="Q286" i="1" s="1"/>
  <c r="H286" i="1"/>
  <c r="L286" i="1"/>
  <c r="X287" i="1" l="1"/>
  <c r="W287" i="1"/>
  <c r="AB286" i="1"/>
  <c r="S286" i="1"/>
  <c r="R286" i="1"/>
  <c r="I286" i="1"/>
  <c r="M286" i="1"/>
  <c r="AD286" i="1"/>
  <c r="AE286" i="1" l="1"/>
  <c r="N286" i="1"/>
  <c r="O286" i="1" s="1"/>
  <c r="X286" i="1" s="1"/>
  <c r="G285" i="1"/>
  <c r="F285" i="1"/>
  <c r="D285" i="1"/>
  <c r="W286" i="1" l="1"/>
  <c r="T285" i="1"/>
  <c r="K285" i="1"/>
  <c r="AA285" i="1"/>
  <c r="P285" i="1"/>
  <c r="Q285" i="1" s="1"/>
  <c r="H285" i="1"/>
  <c r="L285" i="1"/>
  <c r="AB285" i="1" l="1"/>
  <c r="S285" i="1"/>
  <c r="R285" i="1"/>
  <c r="I285" i="1"/>
  <c r="G284" i="1"/>
  <c r="F284" i="1"/>
  <c r="AD285" i="1"/>
  <c r="M285" i="1"/>
  <c r="D284" i="1"/>
  <c r="N285" i="1" l="1"/>
  <c r="O285" i="1" s="1"/>
  <c r="AE285" i="1"/>
  <c r="T284" i="1"/>
  <c r="K284" i="1"/>
  <c r="AA284" i="1"/>
  <c r="P284" i="1"/>
  <c r="Q284" i="1" s="1"/>
  <c r="H284" i="1"/>
  <c r="I284" i="1" s="1"/>
  <c r="L284" i="1"/>
  <c r="X285" i="1" l="1"/>
  <c r="W285" i="1"/>
  <c r="S284" i="1"/>
  <c r="R284" i="1"/>
  <c r="AB284" i="1"/>
  <c r="M284" i="1"/>
  <c r="AD284" i="1"/>
  <c r="AE284" i="1" l="1"/>
  <c r="N284" i="1"/>
  <c r="O284" i="1" s="1"/>
  <c r="X284" i="1" s="1"/>
  <c r="G283" i="1"/>
  <c r="F283" i="1"/>
  <c r="D283" i="1"/>
  <c r="W284" i="1" l="1"/>
  <c r="T283" i="1"/>
  <c r="K283" i="1"/>
  <c r="AA283" i="1"/>
  <c r="P283" i="1"/>
  <c r="Q283" i="1" s="1"/>
  <c r="H283" i="1"/>
  <c r="L283" i="1"/>
  <c r="S283" i="1" l="1"/>
  <c r="R283" i="1"/>
  <c r="AB283" i="1"/>
  <c r="I283" i="1"/>
  <c r="M283" i="1"/>
  <c r="AD283" i="1"/>
  <c r="N283" i="1" l="1"/>
  <c r="O283" i="1" s="1"/>
  <c r="X283" i="1" s="1"/>
  <c r="AE283" i="1"/>
  <c r="G282" i="1"/>
  <c r="D282" i="1"/>
  <c r="F282" i="1"/>
  <c r="W283" i="1" l="1"/>
  <c r="T282" i="1"/>
  <c r="K282" i="1"/>
  <c r="AA282" i="1"/>
  <c r="P282" i="1"/>
  <c r="Q282" i="1" s="1"/>
  <c r="H282" i="1"/>
  <c r="L282" i="1"/>
  <c r="AB282" i="1" l="1"/>
  <c r="S282" i="1"/>
  <c r="R282" i="1"/>
  <c r="I282" i="1"/>
  <c r="G281" i="1"/>
  <c r="D281" i="1"/>
  <c r="F281" i="1"/>
  <c r="M282" i="1"/>
  <c r="AD282" i="1"/>
  <c r="AE282" i="1" l="1"/>
  <c r="N282" i="1"/>
  <c r="O282" i="1" s="1"/>
  <c r="T281" i="1"/>
  <c r="K281" i="1"/>
  <c r="AA281" i="1"/>
  <c r="P281" i="1"/>
  <c r="Q281" i="1" s="1"/>
  <c r="H281" i="1"/>
  <c r="L281" i="1"/>
  <c r="X282" i="1" l="1"/>
  <c r="W282" i="1"/>
  <c r="AB281" i="1"/>
  <c r="S281" i="1"/>
  <c r="R281" i="1"/>
  <c r="I281" i="1"/>
  <c r="G280" i="1"/>
  <c r="M281" i="1"/>
  <c r="D280" i="1"/>
  <c r="AD281" i="1"/>
  <c r="F280" i="1"/>
  <c r="N281" i="1" l="1"/>
  <c r="O281" i="1" s="1"/>
  <c r="X281" i="1" s="1"/>
  <c r="AE281" i="1"/>
  <c r="T280" i="1"/>
  <c r="K280" i="1"/>
  <c r="AA280" i="1"/>
  <c r="P280" i="1"/>
  <c r="Q280" i="1" s="1"/>
  <c r="H280" i="1"/>
  <c r="L280" i="1"/>
  <c r="W281" i="1" l="1"/>
  <c r="S280" i="1"/>
  <c r="R280" i="1"/>
  <c r="I280" i="1"/>
  <c r="AB280" i="1"/>
  <c r="G279" i="1"/>
  <c r="M280" i="1"/>
  <c r="D279" i="1"/>
  <c r="AD280" i="1"/>
  <c r="F279" i="1"/>
  <c r="AE280" i="1" l="1"/>
  <c r="N280" i="1"/>
  <c r="O280" i="1" s="1"/>
  <c r="X280" i="1" s="1"/>
  <c r="T279" i="1"/>
  <c r="K279" i="1"/>
  <c r="AA279" i="1"/>
  <c r="P279" i="1"/>
  <c r="Q279" i="1" s="1"/>
  <c r="H279" i="1"/>
  <c r="L279" i="1"/>
  <c r="W280" i="1" l="1"/>
  <c r="AB279" i="1"/>
  <c r="S279" i="1"/>
  <c r="R279" i="1"/>
  <c r="I279" i="1"/>
  <c r="G278" i="1"/>
  <c r="F278" i="1"/>
  <c r="M279" i="1"/>
  <c r="D278" i="1"/>
  <c r="AD279" i="1"/>
  <c r="AE279" i="1" l="1"/>
  <c r="N279" i="1"/>
  <c r="O279" i="1" s="1"/>
  <c r="X279" i="1" s="1"/>
  <c r="T278" i="1"/>
  <c r="K278" i="1"/>
  <c r="AA278" i="1"/>
  <c r="P278" i="1"/>
  <c r="Q278" i="1" s="1"/>
  <c r="H278" i="1"/>
  <c r="I278" i="1" s="1"/>
  <c r="L278" i="1"/>
  <c r="W279" i="1" l="1"/>
  <c r="S278" i="1"/>
  <c r="R278" i="1"/>
  <c r="AB278" i="1"/>
  <c r="M278" i="1"/>
  <c r="AD278" i="1"/>
  <c r="AE278" i="1" l="1"/>
  <c r="N278" i="1"/>
  <c r="O278" i="1" s="1"/>
  <c r="X278" i="1" s="1"/>
  <c r="G277" i="1"/>
  <c r="D277" i="1"/>
  <c r="F277" i="1"/>
  <c r="W278" i="1" l="1"/>
  <c r="T277" i="1"/>
  <c r="K277" i="1"/>
  <c r="AA277" i="1"/>
  <c r="H277" i="1"/>
  <c r="L277" i="1"/>
  <c r="AB277" i="1" l="1"/>
  <c r="I277" i="1"/>
  <c r="M277" i="1"/>
  <c r="AD277" i="1"/>
  <c r="AE277" i="1" l="1"/>
  <c r="P277" i="1"/>
  <c r="Q277" i="1" s="1"/>
  <c r="S277" i="1" s="1"/>
  <c r="N277" i="1"/>
  <c r="O277" i="1" s="1"/>
  <c r="G276" i="1"/>
  <c r="F276" i="1"/>
  <c r="D276" i="1"/>
  <c r="W277" i="1" l="1"/>
  <c r="R277" i="1"/>
  <c r="X277" i="1"/>
  <c r="T276" i="1"/>
  <c r="K276" i="1"/>
  <c r="AA276" i="1"/>
  <c r="P276" i="1"/>
  <c r="Q276" i="1" s="1"/>
  <c r="H276" i="1"/>
  <c r="L276" i="1"/>
  <c r="AB276" i="1" l="1"/>
  <c r="S276" i="1"/>
  <c r="R276" i="1"/>
  <c r="I276" i="1"/>
  <c r="G275" i="1"/>
  <c r="AD276" i="1"/>
  <c r="F275" i="1"/>
  <c r="D275" i="1"/>
  <c r="M276" i="1"/>
  <c r="N276" i="1" l="1"/>
  <c r="O276" i="1" s="1"/>
  <c r="AE276" i="1"/>
  <c r="T275" i="1"/>
  <c r="K275" i="1"/>
  <c r="AA275" i="1"/>
  <c r="P275" i="1"/>
  <c r="Q275" i="1" s="1"/>
  <c r="H275" i="1"/>
  <c r="L275" i="1"/>
  <c r="W276" i="1" l="1"/>
  <c r="X276" i="1"/>
  <c r="AB275" i="1"/>
  <c r="S275" i="1"/>
  <c r="R275" i="1"/>
  <c r="I275" i="1"/>
  <c r="G274" i="1"/>
  <c r="AD275" i="1"/>
  <c r="D274" i="1"/>
  <c r="F274" i="1"/>
  <c r="M275" i="1"/>
  <c r="AE275" i="1" l="1"/>
  <c r="N275" i="1"/>
  <c r="O275" i="1" s="1"/>
  <c r="T274" i="1"/>
  <c r="K274" i="1"/>
  <c r="AA274" i="1"/>
  <c r="P274" i="1"/>
  <c r="Q274" i="1" s="1"/>
  <c r="H274" i="1"/>
  <c r="I274" i="1" s="1"/>
  <c r="L274" i="1"/>
  <c r="X275" i="1" l="1"/>
  <c r="W275" i="1"/>
  <c r="S274" i="1"/>
  <c r="R274" i="1"/>
  <c r="AB274" i="1"/>
  <c r="M274" i="1"/>
  <c r="AD274" i="1"/>
  <c r="AE274" i="1" l="1"/>
  <c r="N274" i="1"/>
  <c r="O274" i="1" s="1"/>
  <c r="X274" i="1" s="1"/>
  <c r="G273" i="1"/>
  <c r="D273" i="1"/>
  <c r="F273" i="1"/>
  <c r="W274" i="1" l="1"/>
  <c r="T273" i="1"/>
  <c r="K273" i="1"/>
  <c r="AA273" i="1"/>
  <c r="P273" i="1"/>
  <c r="Q273" i="1" s="1"/>
  <c r="H273" i="1"/>
  <c r="L273" i="1"/>
  <c r="I273" i="1" l="1"/>
  <c r="R273" i="1"/>
  <c r="S273" i="1"/>
  <c r="AB273" i="1"/>
  <c r="G272" i="1"/>
  <c r="M273" i="1"/>
  <c r="F272" i="1"/>
  <c r="D272" i="1"/>
  <c r="AD273" i="1"/>
  <c r="AE273" i="1" l="1"/>
  <c r="N273" i="1"/>
  <c r="O273" i="1" s="1"/>
  <c r="T272" i="1"/>
  <c r="K272" i="1"/>
  <c r="AA272" i="1"/>
  <c r="P272" i="1"/>
  <c r="Q272" i="1" s="1"/>
  <c r="H272" i="1"/>
  <c r="L272" i="1"/>
  <c r="X273" i="1" l="1"/>
  <c r="W273" i="1"/>
  <c r="I272" i="1"/>
  <c r="AB272" i="1"/>
  <c r="R272" i="1"/>
  <c r="S272" i="1"/>
  <c r="G271" i="1"/>
  <c r="D271" i="1"/>
  <c r="F271" i="1"/>
  <c r="AD272" i="1"/>
  <c r="M272" i="1"/>
  <c r="N272" i="1" l="1"/>
  <c r="O272" i="1" s="1"/>
  <c r="AE272" i="1"/>
  <c r="T271" i="1"/>
  <c r="K271" i="1"/>
  <c r="AA271" i="1"/>
  <c r="P271" i="1"/>
  <c r="Q271" i="1" s="1"/>
  <c r="H271" i="1"/>
  <c r="L271" i="1"/>
  <c r="W272" i="1" l="1"/>
  <c r="X272" i="1"/>
  <c r="S271" i="1"/>
  <c r="R271" i="1"/>
  <c r="I271" i="1"/>
  <c r="AB271" i="1"/>
  <c r="M271" i="1"/>
  <c r="AD271" i="1"/>
  <c r="AE271" i="1" l="1"/>
  <c r="N271" i="1"/>
  <c r="O271" i="1" s="1"/>
  <c r="X271" i="1" s="1"/>
  <c r="G270" i="1"/>
  <c r="D270" i="1"/>
  <c r="F270" i="1"/>
  <c r="W271" i="1" l="1"/>
  <c r="T270" i="1"/>
  <c r="K270" i="1"/>
  <c r="AA270" i="1"/>
  <c r="P270" i="1"/>
  <c r="Q270" i="1" s="1"/>
  <c r="H270" i="1"/>
  <c r="I270" i="1" s="1"/>
  <c r="L270" i="1"/>
  <c r="S270" i="1" l="1"/>
  <c r="R270" i="1"/>
  <c r="AB270" i="1"/>
  <c r="M270" i="1"/>
  <c r="AD270" i="1"/>
  <c r="AE270" i="1" l="1"/>
  <c r="N270" i="1"/>
  <c r="O270" i="1" s="1"/>
  <c r="W270" i="1" s="1"/>
  <c r="G269" i="1"/>
  <c r="F269" i="1"/>
  <c r="D269" i="1"/>
  <c r="X270" i="1" l="1"/>
  <c r="T269" i="1"/>
  <c r="K269" i="1"/>
  <c r="AA269" i="1"/>
  <c r="P269" i="1"/>
  <c r="Q269" i="1" s="1"/>
  <c r="H269" i="1"/>
  <c r="I269" i="1" s="1"/>
  <c r="L269" i="1"/>
  <c r="R269" i="1" l="1"/>
  <c r="S269" i="1"/>
  <c r="AB269" i="1"/>
  <c r="AD269" i="1"/>
  <c r="M269" i="1"/>
  <c r="AE269" i="1" l="1"/>
  <c r="N269" i="1"/>
  <c r="O269" i="1" s="1"/>
  <c r="X269" i="1" s="1"/>
  <c r="G268" i="1"/>
  <c r="D268" i="1"/>
  <c r="F268" i="1"/>
  <c r="W269" i="1" l="1"/>
  <c r="T268" i="1"/>
  <c r="K268" i="1"/>
  <c r="AA268" i="1"/>
  <c r="P268" i="1"/>
  <c r="Q268" i="1" s="1"/>
  <c r="H268" i="1"/>
  <c r="L268" i="1"/>
  <c r="S268" i="1" l="1"/>
  <c r="R268" i="1"/>
  <c r="I268" i="1"/>
  <c r="AB268" i="1"/>
  <c r="M268" i="1"/>
  <c r="AD268" i="1"/>
  <c r="AE268" i="1" l="1"/>
  <c r="N268" i="1"/>
  <c r="O268" i="1" s="1"/>
  <c r="X268" i="1" s="1"/>
  <c r="G267" i="1"/>
  <c r="D267" i="1"/>
  <c r="F267" i="1"/>
  <c r="W268" i="1" l="1"/>
  <c r="T267" i="1"/>
  <c r="K267" i="1"/>
  <c r="AA267" i="1"/>
  <c r="P267" i="1"/>
  <c r="Q267" i="1" s="1"/>
  <c r="H267" i="1"/>
  <c r="L267" i="1"/>
  <c r="S267" i="1" l="1"/>
  <c r="R267" i="1"/>
  <c r="I267" i="1"/>
  <c r="AB267" i="1"/>
  <c r="AD267" i="1"/>
  <c r="M267" i="1"/>
  <c r="AE267" i="1" l="1"/>
  <c r="N267" i="1"/>
  <c r="O267" i="1" s="1"/>
  <c r="X267" i="1" s="1"/>
  <c r="G266" i="1"/>
  <c r="F266" i="1"/>
  <c r="D266" i="1"/>
  <c r="W267" i="1" l="1"/>
  <c r="T266" i="1"/>
  <c r="K266" i="1"/>
  <c r="AA266" i="1"/>
  <c r="P266" i="1"/>
  <c r="Q266" i="1" s="1"/>
  <c r="H266" i="1"/>
  <c r="L266" i="1"/>
  <c r="S266" i="1" l="1"/>
  <c r="R266" i="1"/>
  <c r="I266" i="1"/>
  <c r="AB266" i="1"/>
  <c r="AD266" i="1"/>
  <c r="M266" i="1"/>
  <c r="N266" i="1" l="1"/>
  <c r="O266" i="1" s="1"/>
  <c r="X266" i="1" s="1"/>
  <c r="AE266" i="1"/>
  <c r="G265" i="1"/>
  <c r="D265" i="1"/>
  <c r="F265" i="1"/>
  <c r="W266" i="1" l="1"/>
  <c r="T265" i="1"/>
  <c r="K265" i="1"/>
  <c r="AA265" i="1"/>
  <c r="P265" i="1"/>
  <c r="Q265" i="1" s="1"/>
  <c r="H265" i="1"/>
  <c r="L265" i="1"/>
  <c r="R265" i="1" l="1"/>
  <c r="S265" i="1"/>
  <c r="AB265" i="1"/>
  <c r="I265" i="1"/>
  <c r="AD265" i="1"/>
  <c r="M265" i="1"/>
  <c r="AE265" i="1" l="1"/>
  <c r="N265" i="1"/>
  <c r="O265" i="1" s="1"/>
  <c r="W265" i="1" s="1"/>
  <c r="G264" i="1"/>
  <c r="F264" i="1"/>
  <c r="D264" i="1"/>
  <c r="X265" i="1" l="1"/>
  <c r="T264" i="1"/>
  <c r="K264" i="1"/>
  <c r="AA264" i="1"/>
  <c r="P264" i="1"/>
  <c r="Q264" i="1" s="1"/>
  <c r="H264" i="1"/>
  <c r="I264" i="1" s="1"/>
  <c r="L264" i="1"/>
  <c r="S264" i="1" l="1"/>
  <c r="R264" i="1"/>
  <c r="AB264" i="1"/>
  <c r="M264" i="1"/>
  <c r="AD264" i="1"/>
  <c r="AE264" i="1" l="1"/>
  <c r="N264" i="1"/>
  <c r="O264" i="1" s="1"/>
  <c r="X264" i="1" s="1"/>
  <c r="G263" i="1"/>
  <c r="F263" i="1"/>
  <c r="D263" i="1"/>
  <c r="W264" i="1" l="1"/>
  <c r="T263" i="1"/>
  <c r="K263" i="1"/>
  <c r="AA263" i="1"/>
  <c r="P263" i="1"/>
  <c r="Q263" i="1" s="1"/>
  <c r="H263" i="1"/>
  <c r="L263" i="1"/>
  <c r="R263" i="1" l="1"/>
  <c r="S263" i="1"/>
  <c r="I263" i="1"/>
  <c r="AB263" i="1"/>
  <c r="M263" i="1"/>
  <c r="AD263" i="1"/>
  <c r="N263" i="1" l="1"/>
  <c r="O263" i="1" s="1"/>
  <c r="W263" i="1" s="1"/>
  <c r="AE263" i="1"/>
  <c r="G262" i="1"/>
  <c r="D262" i="1"/>
  <c r="F262" i="1"/>
  <c r="X263" i="1" l="1"/>
  <c r="T262" i="1"/>
  <c r="K262" i="1"/>
  <c r="AA262" i="1"/>
  <c r="P262" i="1"/>
  <c r="Q262" i="1" s="1"/>
  <c r="H262" i="1"/>
  <c r="I262" i="1" s="1"/>
  <c r="L262" i="1"/>
  <c r="S262" i="1" l="1"/>
  <c r="R262" i="1"/>
  <c r="AB262" i="1"/>
  <c r="M262" i="1"/>
  <c r="AD262" i="1"/>
  <c r="N262" i="1" l="1"/>
  <c r="O262" i="1" s="1"/>
  <c r="X262" i="1" s="1"/>
  <c r="AE262" i="1"/>
  <c r="G261" i="1"/>
  <c r="D261" i="1"/>
  <c r="F261" i="1"/>
  <c r="W262" i="1" l="1"/>
  <c r="T261" i="1"/>
  <c r="K261" i="1"/>
  <c r="AA261" i="1"/>
  <c r="P261" i="1"/>
  <c r="Q261" i="1" s="1"/>
  <c r="H261" i="1"/>
  <c r="L261" i="1"/>
  <c r="S261" i="1" l="1"/>
  <c r="R261" i="1"/>
  <c r="I261" i="1"/>
  <c r="AB261" i="1"/>
  <c r="M261" i="1"/>
  <c r="AD261" i="1"/>
  <c r="N261" i="1" l="1"/>
  <c r="O261" i="1" s="1"/>
  <c r="X261" i="1" s="1"/>
  <c r="AE261" i="1"/>
  <c r="G260" i="1"/>
  <c r="D260" i="1"/>
  <c r="F260" i="1"/>
  <c r="W261" i="1" l="1"/>
  <c r="T260" i="1"/>
  <c r="K260" i="1"/>
  <c r="AA260" i="1"/>
  <c r="P260" i="1"/>
  <c r="Q260" i="1" s="1"/>
  <c r="H260" i="1"/>
  <c r="L260" i="1"/>
  <c r="AB260" i="1" l="1"/>
  <c r="S260" i="1"/>
  <c r="R260" i="1"/>
  <c r="I260" i="1"/>
  <c r="G259" i="1"/>
  <c r="M260" i="1"/>
  <c r="F259" i="1"/>
  <c r="D259" i="1"/>
  <c r="AD260" i="1"/>
  <c r="AE260" i="1" l="1"/>
  <c r="N260" i="1"/>
  <c r="O260" i="1" s="1"/>
  <c r="X260" i="1" s="1"/>
  <c r="T259" i="1"/>
  <c r="K259" i="1"/>
  <c r="AA259" i="1"/>
  <c r="P259" i="1"/>
  <c r="Q259" i="1" s="1"/>
  <c r="H259" i="1"/>
  <c r="I259" i="1" s="1"/>
  <c r="L259" i="1"/>
  <c r="W260" i="1" l="1"/>
  <c r="AB259" i="1"/>
  <c r="S259" i="1"/>
  <c r="R259" i="1"/>
  <c r="G258" i="1"/>
  <c r="F258" i="1"/>
  <c r="M259" i="1"/>
  <c r="D258" i="1"/>
  <c r="AD259" i="1"/>
  <c r="N259" i="1" l="1"/>
  <c r="O259" i="1" s="1"/>
  <c r="AE259" i="1"/>
  <c r="T258" i="1"/>
  <c r="K258" i="1"/>
  <c r="AA258" i="1"/>
  <c r="P258" i="1"/>
  <c r="Q258" i="1" s="1"/>
  <c r="H258" i="1"/>
  <c r="L258" i="1"/>
  <c r="X259" i="1" l="1"/>
  <c r="W259" i="1"/>
  <c r="AB258" i="1"/>
  <c r="S258" i="1"/>
  <c r="R258" i="1"/>
  <c r="I258" i="1"/>
  <c r="G257" i="1"/>
  <c r="F257" i="1"/>
  <c r="D257" i="1"/>
  <c r="AD258" i="1"/>
  <c r="M258" i="1"/>
  <c r="AE258" i="1" l="1"/>
  <c r="N258" i="1"/>
  <c r="O258" i="1" s="1"/>
  <c r="T257" i="1"/>
  <c r="K257" i="1"/>
  <c r="AA257" i="1"/>
  <c r="P257" i="1"/>
  <c r="Q257" i="1" s="1"/>
  <c r="H257" i="1"/>
  <c r="I257" i="1" s="1"/>
  <c r="L257" i="1"/>
  <c r="X258" i="1" l="1"/>
  <c r="W258" i="1"/>
  <c r="S257" i="1"/>
  <c r="R257" i="1"/>
  <c r="AB257" i="1"/>
  <c r="AD257" i="1"/>
  <c r="M257" i="1"/>
  <c r="AE257" i="1" l="1"/>
  <c r="N257" i="1"/>
  <c r="O257" i="1" s="1"/>
  <c r="X257" i="1" s="1"/>
  <c r="G256" i="1"/>
  <c r="F256" i="1"/>
  <c r="D256" i="1"/>
  <c r="W257" i="1" l="1"/>
  <c r="T256" i="1"/>
  <c r="K256" i="1"/>
  <c r="AA256" i="1"/>
  <c r="P256" i="1"/>
  <c r="Q256" i="1" s="1"/>
  <c r="H256" i="1"/>
  <c r="L256" i="1"/>
  <c r="AB256" i="1" l="1"/>
  <c r="I256" i="1"/>
  <c r="S256" i="1"/>
  <c r="R256" i="1"/>
  <c r="G255" i="1"/>
  <c r="F255" i="1"/>
  <c r="M256" i="1"/>
  <c r="D255" i="1"/>
  <c r="AD256" i="1"/>
  <c r="AE256" i="1" l="1"/>
  <c r="N256" i="1"/>
  <c r="O256" i="1" s="1"/>
  <c r="X256" i="1" s="1"/>
  <c r="T255" i="1"/>
  <c r="K255" i="1"/>
  <c r="AA255" i="1"/>
  <c r="P255" i="1"/>
  <c r="Q255" i="1" s="1"/>
  <c r="H255" i="1"/>
  <c r="L255" i="1"/>
  <c r="W256" i="1" l="1"/>
  <c r="S255" i="1"/>
  <c r="R255" i="1"/>
  <c r="AB255" i="1"/>
  <c r="I255" i="1"/>
  <c r="M255" i="1"/>
  <c r="AD255" i="1"/>
  <c r="N255" i="1" l="1"/>
  <c r="O255" i="1" s="1"/>
  <c r="X255" i="1" s="1"/>
  <c r="AE255" i="1"/>
  <c r="G254" i="1"/>
  <c r="E254" i="1"/>
  <c r="F254" i="1"/>
  <c r="D254" i="1"/>
  <c r="W255" i="1" l="1"/>
  <c r="T254" i="1"/>
  <c r="K254" i="1"/>
  <c r="AA254" i="1"/>
  <c r="P254" i="1"/>
  <c r="H254" i="1"/>
  <c r="L254" i="1"/>
  <c r="AB254" i="1" l="1"/>
  <c r="P310" i="1"/>
  <c r="Q254" i="1"/>
  <c r="I254" i="1"/>
  <c r="M254" i="1"/>
  <c r="AD254" i="1"/>
  <c r="AE254" i="1" l="1"/>
  <c r="AE310" i="1" s="1"/>
  <c r="N254" i="1"/>
  <c r="N310" i="1" s="1"/>
  <c r="Q310" i="1"/>
  <c r="S254" i="1"/>
  <c r="S310" i="1" s="1"/>
  <c r="R254" i="1"/>
  <c r="R310" i="1" s="1"/>
  <c r="O254" i="1" l="1"/>
  <c r="O310" i="1" s="1"/>
  <c r="G251" i="1"/>
  <c r="F251" i="1"/>
  <c r="D251" i="1"/>
  <c r="W254" i="1" l="1"/>
  <c r="W310" i="1" s="1"/>
  <c r="X254" i="1"/>
  <c r="X310" i="1" s="1"/>
  <c r="T251" i="1"/>
  <c r="K251" i="1"/>
  <c r="AA251" i="1"/>
  <c r="P251" i="1"/>
  <c r="Q251" i="1" s="1"/>
  <c r="H251" i="1"/>
  <c r="L251" i="1"/>
  <c r="S251" i="1" l="1"/>
  <c r="R251" i="1"/>
  <c r="I251" i="1"/>
  <c r="AB251" i="1"/>
  <c r="M251" i="1"/>
  <c r="AD251" i="1"/>
  <c r="AE251" i="1" l="1"/>
  <c r="N251" i="1"/>
  <c r="O251" i="1" s="1"/>
  <c r="X251" i="1" s="1"/>
  <c r="G250" i="1"/>
  <c r="F250" i="1"/>
  <c r="D250" i="1"/>
  <c r="W251" i="1" l="1"/>
  <c r="T250" i="1"/>
  <c r="K250" i="1"/>
  <c r="AA250" i="1"/>
  <c r="P250" i="1"/>
  <c r="Q250" i="1" s="1"/>
  <c r="H250" i="1"/>
  <c r="L250" i="1"/>
  <c r="S250" i="1" l="1"/>
  <c r="R250" i="1"/>
  <c r="I250" i="1"/>
  <c r="AB250" i="1"/>
  <c r="AD250" i="1"/>
  <c r="M250" i="1"/>
  <c r="AE250" i="1" l="1"/>
  <c r="N250" i="1"/>
  <c r="O250" i="1" s="1"/>
  <c r="W250" i="1" s="1"/>
  <c r="G249" i="1"/>
  <c r="F249" i="1"/>
  <c r="D249" i="1"/>
  <c r="X250" i="1" l="1"/>
  <c r="T249" i="1"/>
  <c r="K249" i="1"/>
  <c r="AA249" i="1"/>
  <c r="P249" i="1"/>
  <c r="Q249" i="1" s="1"/>
  <c r="H249" i="1"/>
  <c r="L249" i="1"/>
  <c r="AB249" i="1" l="1"/>
  <c r="S249" i="1"/>
  <c r="R249" i="1"/>
  <c r="I249" i="1"/>
  <c r="G248" i="1"/>
  <c r="AD249" i="1"/>
  <c r="D248" i="1"/>
  <c r="F248" i="1"/>
  <c r="M249" i="1"/>
  <c r="N249" i="1" l="1"/>
  <c r="O249" i="1" s="1"/>
  <c r="AE249" i="1"/>
  <c r="T248" i="1"/>
  <c r="K248" i="1"/>
  <c r="AA248" i="1"/>
  <c r="P248" i="1"/>
  <c r="Q248" i="1" s="1"/>
  <c r="H248" i="1"/>
  <c r="L248" i="1"/>
  <c r="X249" i="1" l="1"/>
  <c r="W249" i="1"/>
  <c r="S248" i="1"/>
  <c r="R248" i="1"/>
  <c r="I248" i="1"/>
  <c r="AB248" i="1"/>
  <c r="AD248" i="1"/>
  <c r="M248" i="1"/>
  <c r="AE248" i="1" l="1"/>
  <c r="N248" i="1"/>
  <c r="O248" i="1" s="1"/>
  <c r="X248" i="1" s="1"/>
  <c r="G247" i="1"/>
  <c r="F247" i="1"/>
  <c r="D247" i="1"/>
  <c r="W248" i="1" l="1"/>
  <c r="T247" i="1"/>
  <c r="K247" i="1"/>
  <c r="AA247" i="1"/>
  <c r="H247" i="1"/>
  <c r="L247" i="1"/>
  <c r="AB247" i="1" l="1"/>
  <c r="I247" i="1"/>
  <c r="M247" i="1"/>
  <c r="AD247" i="1"/>
  <c r="P247" i="1" l="1"/>
  <c r="Q247" i="1" s="1"/>
  <c r="N247" i="1"/>
  <c r="O247" i="1" s="1"/>
  <c r="AE247" i="1"/>
  <c r="G246" i="1"/>
  <c r="D246" i="1"/>
  <c r="F246" i="1"/>
  <c r="X247" i="1" l="1"/>
  <c r="S247" i="1"/>
  <c r="R247" i="1"/>
  <c r="W247" i="1"/>
  <c r="T246" i="1"/>
  <c r="K246" i="1"/>
  <c r="AA246" i="1"/>
  <c r="P246" i="1"/>
  <c r="Q246" i="1" s="1"/>
  <c r="H246" i="1"/>
  <c r="L246" i="1"/>
  <c r="I246" i="1" l="1"/>
  <c r="AB246" i="1"/>
  <c r="S246" i="1"/>
  <c r="R246" i="1"/>
  <c r="G245" i="1"/>
  <c r="F245" i="1"/>
  <c r="AD246" i="1"/>
  <c r="M246" i="1"/>
  <c r="D245" i="1"/>
  <c r="AE246" i="1" l="1"/>
  <c r="N246" i="1"/>
  <c r="O246" i="1" s="1"/>
  <c r="T245" i="1"/>
  <c r="K245" i="1"/>
  <c r="AA245" i="1"/>
  <c r="P245" i="1"/>
  <c r="Q245" i="1" s="1"/>
  <c r="H245" i="1"/>
  <c r="L245" i="1"/>
  <c r="W246" i="1" l="1"/>
  <c r="X246" i="1"/>
  <c r="S245" i="1"/>
  <c r="R245" i="1"/>
  <c r="AB245" i="1"/>
  <c r="I245" i="1"/>
  <c r="M245" i="1"/>
  <c r="AD245" i="1"/>
  <c r="AE245" i="1" l="1"/>
  <c r="N245" i="1"/>
  <c r="O245" i="1" s="1"/>
  <c r="X245" i="1" s="1"/>
  <c r="G244" i="1"/>
  <c r="F244" i="1"/>
  <c r="D244" i="1"/>
  <c r="W245" i="1" l="1"/>
  <c r="T244" i="1"/>
  <c r="K244" i="1"/>
  <c r="AA244" i="1"/>
  <c r="P244" i="1"/>
  <c r="Q244" i="1" s="1"/>
  <c r="H244" i="1"/>
  <c r="L244" i="1"/>
  <c r="S244" i="1" l="1"/>
  <c r="R244" i="1"/>
  <c r="I244" i="1"/>
  <c r="AB244" i="1"/>
  <c r="M244" i="1"/>
  <c r="AD244" i="1"/>
  <c r="N244" i="1" l="1"/>
  <c r="O244" i="1" s="1"/>
  <c r="W244" i="1" s="1"/>
  <c r="AE244" i="1"/>
  <c r="G243" i="1"/>
  <c r="D243" i="1"/>
  <c r="F243" i="1"/>
  <c r="X244" i="1" l="1"/>
  <c r="T243" i="1"/>
  <c r="K243" i="1"/>
  <c r="AA243" i="1"/>
  <c r="P243" i="1"/>
  <c r="Q243" i="1" s="1"/>
  <c r="H243" i="1"/>
  <c r="L243" i="1"/>
  <c r="S243" i="1" l="1"/>
  <c r="R243" i="1"/>
  <c r="I243" i="1"/>
  <c r="AB243" i="1"/>
  <c r="M243" i="1"/>
  <c r="AD243" i="1"/>
  <c r="AE243" i="1" l="1"/>
  <c r="N243" i="1"/>
  <c r="O243" i="1" s="1"/>
  <c r="X243" i="1" s="1"/>
  <c r="G242" i="1"/>
  <c r="D242" i="1"/>
  <c r="F242" i="1"/>
  <c r="W243" i="1" l="1"/>
  <c r="T242" i="1"/>
  <c r="K242" i="1"/>
  <c r="AA242" i="1"/>
  <c r="P242" i="1"/>
  <c r="Q242" i="1" s="1"/>
  <c r="H242" i="1"/>
  <c r="L242" i="1"/>
  <c r="AB242" i="1" l="1"/>
  <c r="S242" i="1"/>
  <c r="R242" i="1"/>
  <c r="I242" i="1"/>
  <c r="G241" i="1"/>
  <c r="D241" i="1"/>
  <c r="M242" i="1"/>
  <c r="AD242" i="1"/>
  <c r="F241" i="1"/>
  <c r="N242" i="1" l="1"/>
  <c r="O242" i="1" s="1"/>
  <c r="AE242" i="1"/>
  <c r="T241" i="1"/>
  <c r="K241" i="1"/>
  <c r="AA241" i="1"/>
  <c r="P241" i="1"/>
  <c r="Q241" i="1" s="1"/>
  <c r="H241" i="1"/>
  <c r="L241" i="1"/>
  <c r="W242" i="1" l="1"/>
  <c r="X242" i="1"/>
  <c r="AB241" i="1"/>
  <c r="S241" i="1"/>
  <c r="R241" i="1"/>
  <c r="I241" i="1"/>
  <c r="G240" i="1"/>
  <c r="AD241" i="1"/>
  <c r="D240" i="1"/>
  <c r="M241" i="1"/>
  <c r="F240" i="1"/>
  <c r="N241" i="1" l="1"/>
  <c r="O241" i="1" s="1"/>
  <c r="AE241" i="1"/>
  <c r="T240" i="1"/>
  <c r="K240" i="1"/>
  <c r="AA240" i="1"/>
  <c r="P240" i="1"/>
  <c r="Q240" i="1" s="1"/>
  <c r="H240" i="1"/>
  <c r="L240" i="1"/>
  <c r="X241" i="1" l="1"/>
  <c r="W241" i="1"/>
  <c r="I240" i="1"/>
  <c r="R240" i="1"/>
  <c r="S240" i="1"/>
  <c r="AB240" i="1"/>
  <c r="G239" i="1"/>
  <c r="M240" i="1"/>
  <c r="F239" i="1"/>
  <c r="D239" i="1"/>
  <c r="AD240" i="1"/>
  <c r="N240" i="1" l="1"/>
  <c r="O240" i="1" s="1"/>
  <c r="X240" i="1" s="1"/>
  <c r="AE240" i="1"/>
  <c r="T239" i="1"/>
  <c r="K239" i="1"/>
  <c r="AA239" i="1"/>
  <c r="H239" i="1"/>
  <c r="L239" i="1"/>
  <c r="W240" i="1" l="1"/>
  <c r="AB239" i="1"/>
  <c r="I239" i="1"/>
  <c r="M239" i="1"/>
  <c r="AD239" i="1"/>
  <c r="AE239" i="1" l="1"/>
  <c r="N239" i="1"/>
  <c r="O239" i="1" s="1"/>
  <c r="P239" i="1"/>
  <c r="Q239" i="1" s="1"/>
  <c r="X239" i="1" l="1"/>
  <c r="R239" i="1"/>
  <c r="S239" i="1"/>
  <c r="W239" i="1"/>
  <c r="G238" i="1"/>
  <c r="F238" i="1"/>
  <c r="D238" i="1"/>
  <c r="T238" i="1" l="1"/>
  <c r="K238" i="1"/>
  <c r="AA238" i="1"/>
  <c r="P238" i="1"/>
  <c r="Q238" i="1" s="1"/>
  <c r="H238" i="1"/>
  <c r="L238" i="1"/>
  <c r="AB238" i="1" l="1"/>
  <c r="S238" i="1"/>
  <c r="R238" i="1"/>
  <c r="I238" i="1"/>
  <c r="M238" i="1"/>
  <c r="AD238" i="1"/>
  <c r="G237" i="1"/>
  <c r="F237" i="1"/>
  <c r="D237" i="1"/>
  <c r="AE238" i="1" l="1"/>
  <c r="N238" i="1"/>
  <c r="O238" i="1" s="1"/>
  <c r="T237" i="1"/>
  <c r="K237" i="1"/>
  <c r="AA237" i="1"/>
  <c r="H237" i="1"/>
  <c r="L237" i="1"/>
  <c r="X238" i="1" l="1"/>
  <c r="W238" i="1"/>
  <c r="AB237" i="1"/>
  <c r="I237" i="1"/>
  <c r="M237" i="1"/>
  <c r="AD237" i="1"/>
  <c r="N237" i="1" l="1"/>
  <c r="O237" i="1" s="1"/>
  <c r="P237" i="1"/>
  <c r="Q237" i="1" s="1"/>
  <c r="AE237" i="1"/>
  <c r="G236" i="1"/>
  <c r="D236" i="1"/>
  <c r="F236" i="1"/>
  <c r="W237" i="1" l="1"/>
  <c r="S237" i="1"/>
  <c r="X237" i="1"/>
  <c r="R237" i="1"/>
  <c r="T236" i="1"/>
  <c r="K236" i="1"/>
  <c r="AA236" i="1"/>
  <c r="P236" i="1"/>
  <c r="Q236" i="1" s="1"/>
  <c r="H236" i="1"/>
  <c r="L236" i="1"/>
  <c r="AB236" i="1" l="1"/>
  <c r="S236" i="1"/>
  <c r="R236" i="1"/>
  <c r="I236" i="1"/>
  <c r="G235" i="1"/>
  <c r="M236" i="1"/>
  <c r="F235" i="1"/>
  <c r="AD236" i="1"/>
  <c r="D235" i="1"/>
  <c r="N236" i="1" l="1"/>
  <c r="O236" i="1" s="1"/>
  <c r="X236" i="1" s="1"/>
  <c r="AE236" i="1"/>
  <c r="T235" i="1"/>
  <c r="K235" i="1"/>
  <c r="AA235" i="1"/>
  <c r="P235" i="1"/>
  <c r="Q235" i="1" s="1"/>
  <c r="H235" i="1"/>
  <c r="L235" i="1"/>
  <c r="W236" i="1" l="1"/>
  <c r="AB235" i="1"/>
  <c r="S235" i="1"/>
  <c r="R235" i="1"/>
  <c r="I235" i="1"/>
  <c r="G234" i="1"/>
  <c r="AD235" i="1"/>
  <c r="F234" i="1"/>
  <c r="D234" i="1"/>
  <c r="M235" i="1"/>
  <c r="N235" i="1" l="1"/>
  <c r="O235" i="1" s="1"/>
  <c r="W235" i="1" s="1"/>
  <c r="AE235" i="1"/>
  <c r="T234" i="1"/>
  <c r="K234" i="1"/>
  <c r="AA234" i="1"/>
  <c r="P234" i="1"/>
  <c r="Q234" i="1" s="1"/>
  <c r="H234" i="1"/>
  <c r="L234" i="1"/>
  <c r="X235" i="1" l="1"/>
  <c r="AB234" i="1"/>
  <c r="S234" i="1"/>
  <c r="R234" i="1"/>
  <c r="I234" i="1"/>
  <c r="M234" i="1"/>
  <c r="AD234" i="1"/>
  <c r="AE234" i="1" l="1"/>
  <c r="N234" i="1"/>
  <c r="O234" i="1" s="1"/>
  <c r="X234" i="1" s="1"/>
  <c r="G233" i="1"/>
  <c r="F233" i="1"/>
  <c r="D233" i="1"/>
  <c r="E233" i="1"/>
  <c r="W234" i="1" l="1"/>
  <c r="T233" i="1"/>
  <c r="K233" i="1"/>
  <c r="AA233" i="1"/>
  <c r="P233" i="1"/>
  <c r="H233" i="1"/>
  <c r="L233" i="1"/>
  <c r="AB233" i="1" l="1"/>
  <c r="I233" i="1"/>
  <c r="P252" i="1"/>
  <c r="Q233" i="1"/>
  <c r="AD233" i="1"/>
  <c r="M233" i="1"/>
  <c r="AE233" i="1" l="1"/>
  <c r="AE252" i="1" s="1"/>
  <c r="N233" i="1"/>
  <c r="N252" i="1" s="1"/>
  <c r="Q252" i="1"/>
  <c r="S233" i="1"/>
  <c r="S252" i="1" s="1"/>
  <c r="R233" i="1"/>
  <c r="R252" i="1" s="1"/>
  <c r="O233" i="1" l="1"/>
  <c r="O252" i="1" s="1"/>
  <c r="G230" i="1"/>
  <c r="D230" i="1"/>
  <c r="F230" i="1"/>
  <c r="W233" i="1" l="1"/>
  <c r="W252" i="1" s="1"/>
  <c r="X233" i="1"/>
  <c r="X252" i="1" s="1"/>
  <c r="T230" i="1"/>
  <c r="K230" i="1"/>
  <c r="AA230" i="1"/>
  <c r="P230" i="1"/>
  <c r="Q230" i="1" s="1"/>
  <c r="H230" i="1"/>
  <c r="L230" i="1"/>
  <c r="S230" i="1" l="1"/>
  <c r="R230" i="1"/>
  <c r="I230" i="1"/>
  <c r="AB230" i="1"/>
  <c r="G229" i="1"/>
  <c r="AD230" i="1"/>
  <c r="D229" i="1"/>
  <c r="M230" i="1"/>
  <c r="F229" i="1"/>
  <c r="AE230" i="1" l="1"/>
  <c r="N230" i="1"/>
  <c r="O230" i="1" s="1"/>
  <c r="T229" i="1"/>
  <c r="K229" i="1"/>
  <c r="AA229" i="1"/>
  <c r="P229" i="1"/>
  <c r="Q229" i="1" s="1"/>
  <c r="H229" i="1"/>
  <c r="I229" i="1" s="1"/>
  <c r="L229" i="1"/>
  <c r="W230" i="1" l="1"/>
  <c r="X230" i="1"/>
  <c r="S229" i="1"/>
  <c r="R229" i="1"/>
  <c r="AB229" i="1"/>
  <c r="AA228" i="1"/>
  <c r="T228" i="1"/>
  <c r="M229" i="1"/>
  <c r="AD229" i="1"/>
  <c r="N229" i="1" l="1"/>
  <c r="O229" i="1" s="1"/>
  <c r="X229" i="1" s="1"/>
  <c r="AE229" i="1"/>
  <c r="AB228" i="1"/>
  <c r="K228" i="1"/>
  <c r="H228" i="1"/>
  <c r="L228" i="1"/>
  <c r="W229" i="1" l="1"/>
  <c r="I228" i="1"/>
  <c r="M228" i="1"/>
  <c r="AD228" i="1"/>
  <c r="AE228" i="1" l="1"/>
  <c r="N228" i="1"/>
  <c r="O228" i="1" s="1"/>
  <c r="P228" i="1"/>
  <c r="Q228" i="1" s="1"/>
  <c r="G227" i="1"/>
  <c r="F227" i="1"/>
  <c r="D227" i="1"/>
  <c r="X228" i="1" l="1"/>
  <c r="R228" i="1"/>
  <c r="S228" i="1"/>
  <c r="W228" i="1"/>
  <c r="T227" i="1"/>
  <c r="K227" i="1"/>
  <c r="AA227" i="1"/>
  <c r="P227" i="1"/>
  <c r="Q227" i="1" s="1"/>
  <c r="H227" i="1"/>
  <c r="L227" i="1"/>
  <c r="AB227" i="1" l="1"/>
  <c r="S227" i="1"/>
  <c r="R227" i="1"/>
  <c r="I227" i="1"/>
  <c r="G226" i="1"/>
  <c r="M227" i="1"/>
  <c r="F226" i="1"/>
  <c r="AD227" i="1"/>
  <c r="D226" i="1"/>
  <c r="AE227" i="1" l="1"/>
  <c r="N227" i="1"/>
  <c r="O227" i="1" s="1"/>
  <c r="X227" i="1" s="1"/>
  <c r="T226" i="1"/>
  <c r="K226" i="1"/>
  <c r="AA226" i="1"/>
  <c r="H226" i="1"/>
  <c r="L226" i="1"/>
  <c r="W227" i="1" l="1"/>
  <c r="I226" i="1"/>
  <c r="AB226" i="1"/>
  <c r="M226" i="1"/>
  <c r="AD226" i="1"/>
  <c r="AE226" i="1" l="1"/>
  <c r="P226" i="1"/>
  <c r="Q226" i="1" s="1"/>
  <c r="S226" i="1" s="1"/>
  <c r="N226" i="1"/>
  <c r="O226" i="1" s="1"/>
  <c r="G225" i="1"/>
  <c r="D225" i="1"/>
  <c r="F225" i="1"/>
  <c r="R226" i="1" l="1"/>
  <c r="W226" i="1"/>
  <c r="X226" i="1"/>
  <c r="T225" i="1"/>
  <c r="K225" i="1"/>
  <c r="AA225" i="1"/>
  <c r="P225" i="1"/>
  <c r="H225" i="1"/>
  <c r="L225" i="1"/>
  <c r="P231" i="1" l="1"/>
  <c r="Q225" i="1"/>
  <c r="I225" i="1"/>
  <c r="AB225" i="1"/>
  <c r="AD225" i="1"/>
  <c r="M225" i="1"/>
  <c r="AE225" i="1" l="1"/>
  <c r="AE231" i="1" s="1"/>
  <c r="N225" i="1"/>
  <c r="N231" i="1" s="1"/>
  <c r="Q231" i="1"/>
  <c r="R225" i="1"/>
  <c r="R231" i="1" s="1"/>
  <c r="S225" i="1"/>
  <c r="S231" i="1" s="1"/>
  <c r="O225" i="1" l="1"/>
  <c r="O231" i="1" s="1"/>
  <c r="G222" i="1"/>
  <c r="F222" i="1"/>
  <c r="D222" i="1"/>
  <c r="X225" i="1" l="1"/>
  <c r="X231" i="1" s="1"/>
  <c r="W225" i="1"/>
  <c r="W231" i="1" s="1"/>
  <c r="T222" i="1"/>
  <c r="K222" i="1"/>
  <c r="AA222" i="1"/>
  <c r="P222" i="1"/>
  <c r="Q222" i="1" s="1"/>
  <c r="H222" i="1"/>
  <c r="L222" i="1"/>
  <c r="S222" i="1" l="1"/>
  <c r="R222" i="1"/>
  <c r="I222" i="1"/>
  <c r="AB222" i="1"/>
  <c r="M222" i="1"/>
  <c r="AD222" i="1"/>
  <c r="N222" i="1" l="1"/>
  <c r="O222" i="1" s="1"/>
  <c r="W222" i="1" s="1"/>
  <c r="AE222" i="1"/>
  <c r="G221" i="1"/>
  <c r="F221" i="1"/>
  <c r="D221" i="1"/>
  <c r="X222" i="1" l="1"/>
  <c r="T221" i="1"/>
  <c r="K221" i="1"/>
  <c r="AA221" i="1"/>
  <c r="P221" i="1"/>
  <c r="H221" i="1"/>
  <c r="L221" i="1"/>
  <c r="P223" i="1" l="1"/>
  <c r="Q221" i="1"/>
  <c r="I221" i="1"/>
  <c r="AB221" i="1"/>
  <c r="AD221" i="1"/>
  <c r="M221" i="1"/>
  <c r="N221" i="1" l="1"/>
  <c r="N223" i="1" s="1"/>
  <c r="AE221" i="1"/>
  <c r="AE223" i="1" s="1"/>
  <c r="Q223" i="1"/>
  <c r="S221" i="1"/>
  <c r="S223" i="1" s="1"/>
  <c r="R221" i="1"/>
  <c r="R223" i="1" s="1"/>
  <c r="O221" i="1" l="1"/>
  <c r="O223" i="1" s="1"/>
  <c r="G218" i="1"/>
  <c r="D218" i="1"/>
  <c r="F218" i="1"/>
  <c r="X221" i="1" l="1"/>
  <c r="X223" i="1" s="1"/>
  <c r="W221" i="1"/>
  <c r="W223" i="1" s="1"/>
  <c r="T218" i="1"/>
  <c r="K218" i="1"/>
  <c r="AA218" i="1"/>
  <c r="P218" i="1"/>
  <c r="Q218" i="1" s="1"/>
  <c r="H218" i="1"/>
  <c r="L218" i="1"/>
  <c r="S218" i="1" l="1"/>
  <c r="R218" i="1"/>
  <c r="I218" i="1"/>
  <c r="AB218" i="1"/>
  <c r="M218" i="1"/>
  <c r="AD218" i="1"/>
  <c r="N218" i="1" l="1"/>
  <c r="O218" i="1" s="1"/>
  <c r="X218" i="1" s="1"/>
  <c r="AE218" i="1"/>
  <c r="G217" i="1"/>
  <c r="F217" i="1"/>
  <c r="D217" i="1"/>
  <c r="W218" i="1" l="1"/>
  <c r="T217" i="1"/>
  <c r="K217" i="1"/>
  <c r="AA217" i="1"/>
  <c r="P217" i="1"/>
  <c r="Q217" i="1" s="1"/>
  <c r="H217" i="1"/>
  <c r="L217" i="1"/>
  <c r="S217" i="1" l="1"/>
  <c r="R217" i="1"/>
  <c r="I217" i="1"/>
  <c r="AB217" i="1"/>
  <c r="M217" i="1"/>
  <c r="AD217" i="1"/>
  <c r="N217" i="1" l="1"/>
  <c r="O217" i="1" s="1"/>
  <c r="X217" i="1" s="1"/>
  <c r="AE217" i="1"/>
  <c r="G216" i="1"/>
  <c r="F216" i="1"/>
  <c r="D216" i="1"/>
  <c r="W217" i="1" l="1"/>
  <c r="T216" i="1"/>
  <c r="K216" i="1"/>
  <c r="AA216" i="1"/>
  <c r="P216" i="1"/>
  <c r="Q216" i="1" s="1"/>
  <c r="H216" i="1"/>
  <c r="L216" i="1"/>
  <c r="S216" i="1" l="1"/>
  <c r="R216" i="1"/>
  <c r="AB216" i="1"/>
  <c r="I216" i="1"/>
  <c r="M216" i="1"/>
  <c r="AD216" i="1"/>
  <c r="AE216" i="1" l="1"/>
  <c r="N216" i="1"/>
  <c r="O216" i="1" s="1"/>
  <c r="X216" i="1" s="1"/>
  <c r="G215" i="1"/>
  <c r="D215" i="1"/>
  <c r="F215" i="1"/>
  <c r="W216" i="1" l="1"/>
  <c r="T215" i="1"/>
  <c r="K215" i="1"/>
  <c r="AA215" i="1"/>
  <c r="P215" i="1"/>
  <c r="Q215" i="1" s="1"/>
  <c r="H215" i="1"/>
  <c r="L215" i="1"/>
  <c r="I215" i="1" l="1"/>
  <c r="R215" i="1"/>
  <c r="S215" i="1"/>
  <c r="AB215" i="1"/>
  <c r="G214" i="1"/>
  <c r="AD215" i="1"/>
  <c r="D214" i="1"/>
  <c r="F214" i="1"/>
  <c r="M215" i="1"/>
  <c r="AE215" i="1" l="1"/>
  <c r="N215" i="1"/>
  <c r="O215" i="1" s="1"/>
  <c r="X215" i="1" s="1"/>
  <c r="T214" i="1"/>
  <c r="K214" i="1"/>
  <c r="AA214" i="1"/>
  <c r="P214" i="1"/>
  <c r="Q214" i="1" s="1"/>
  <c r="H214" i="1"/>
  <c r="L214" i="1"/>
  <c r="W215" i="1" l="1"/>
  <c r="I214" i="1"/>
  <c r="R214" i="1"/>
  <c r="S214" i="1"/>
  <c r="AB214" i="1"/>
  <c r="G213" i="1"/>
  <c r="M214" i="1"/>
  <c r="D213" i="1"/>
  <c r="AD214" i="1"/>
  <c r="F213" i="1"/>
  <c r="AE214" i="1" l="1"/>
  <c r="N214" i="1"/>
  <c r="O214" i="1" s="1"/>
  <c r="T213" i="1"/>
  <c r="K213" i="1"/>
  <c r="AA213" i="1"/>
  <c r="P213" i="1"/>
  <c r="Q213" i="1" s="1"/>
  <c r="H213" i="1"/>
  <c r="L213" i="1"/>
  <c r="X214" i="1" l="1"/>
  <c r="W214" i="1"/>
  <c r="S213" i="1"/>
  <c r="R213" i="1"/>
  <c r="AB213" i="1"/>
  <c r="I213" i="1"/>
  <c r="AD213" i="1"/>
  <c r="M213" i="1"/>
  <c r="AE213" i="1" l="1"/>
  <c r="N213" i="1"/>
  <c r="O213" i="1" s="1"/>
  <c r="W213" i="1" s="1"/>
  <c r="G212" i="1"/>
  <c r="D212" i="1"/>
  <c r="F212" i="1"/>
  <c r="X213" i="1" l="1"/>
  <c r="T212" i="1"/>
  <c r="K212" i="1"/>
  <c r="AA212" i="1"/>
  <c r="P212" i="1"/>
  <c r="Q212" i="1" s="1"/>
  <c r="H212" i="1"/>
  <c r="L212" i="1"/>
  <c r="R212" i="1" l="1"/>
  <c r="S212" i="1"/>
  <c r="I212" i="1"/>
  <c r="AB212" i="1"/>
  <c r="M212" i="1"/>
  <c r="AD212" i="1"/>
  <c r="AE212" i="1" l="1"/>
  <c r="N212" i="1"/>
  <c r="O212" i="1" s="1"/>
  <c r="X212" i="1" s="1"/>
  <c r="G211" i="1"/>
  <c r="D211" i="1"/>
  <c r="F211" i="1"/>
  <c r="W212" i="1" l="1"/>
  <c r="T211" i="1"/>
  <c r="K211" i="1"/>
  <c r="AA211" i="1"/>
  <c r="P211" i="1"/>
  <c r="Q211" i="1" s="1"/>
  <c r="H211" i="1"/>
  <c r="L211" i="1"/>
  <c r="S211" i="1" l="1"/>
  <c r="R211" i="1"/>
  <c r="AB211" i="1"/>
  <c r="I211" i="1"/>
  <c r="M211" i="1"/>
  <c r="AD211" i="1"/>
  <c r="AE211" i="1" l="1"/>
  <c r="N211" i="1"/>
  <c r="O211" i="1" s="1"/>
  <c r="X211" i="1" s="1"/>
  <c r="G210" i="1"/>
  <c r="F210" i="1"/>
  <c r="D210" i="1"/>
  <c r="W211" i="1" l="1"/>
  <c r="T210" i="1"/>
  <c r="K210" i="1"/>
  <c r="AA210" i="1"/>
  <c r="P210" i="1"/>
  <c r="Q210" i="1" s="1"/>
  <c r="H210" i="1"/>
  <c r="L210" i="1"/>
  <c r="AB210" i="1" l="1"/>
  <c r="I210" i="1"/>
  <c r="S210" i="1"/>
  <c r="R210" i="1"/>
  <c r="G209" i="1"/>
  <c r="D209" i="1"/>
  <c r="AD210" i="1"/>
  <c r="M210" i="1"/>
  <c r="F209" i="1"/>
  <c r="AE210" i="1" l="1"/>
  <c r="N210" i="1"/>
  <c r="O210" i="1" s="1"/>
  <c r="T209" i="1"/>
  <c r="K209" i="1"/>
  <c r="AA209" i="1"/>
  <c r="P209" i="1"/>
  <c r="Q209" i="1" s="1"/>
  <c r="H209" i="1"/>
  <c r="I209" i="1" s="1"/>
  <c r="L209" i="1"/>
  <c r="X210" i="1" l="1"/>
  <c r="W210" i="1"/>
  <c r="AB209" i="1"/>
  <c r="S209" i="1"/>
  <c r="R209" i="1"/>
  <c r="M209" i="1"/>
  <c r="AD209" i="1"/>
  <c r="AE209" i="1" l="1"/>
  <c r="N209" i="1"/>
  <c r="O209" i="1" s="1"/>
  <c r="X209" i="1" s="1"/>
  <c r="G208" i="1"/>
  <c r="D208" i="1"/>
  <c r="F208" i="1"/>
  <c r="W209" i="1" l="1"/>
  <c r="T208" i="1"/>
  <c r="K208" i="1"/>
  <c r="AA208" i="1"/>
  <c r="P208" i="1"/>
  <c r="Q208" i="1" s="1"/>
  <c r="H208" i="1"/>
  <c r="L208" i="1"/>
  <c r="AB208" i="1" l="1"/>
  <c r="R208" i="1"/>
  <c r="S208" i="1"/>
  <c r="I208" i="1"/>
  <c r="G207" i="1"/>
  <c r="M208" i="1"/>
  <c r="F207" i="1"/>
  <c r="AD208" i="1"/>
  <c r="D207" i="1"/>
  <c r="N208" i="1" l="1"/>
  <c r="O208" i="1" s="1"/>
  <c r="AE208" i="1"/>
  <c r="T207" i="1"/>
  <c r="K207" i="1"/>
  <c r="AA207" i="1"/>
  <c r="P207" i="1"/>
  <c r="Q207" i="1" s="1"/>
  <c r="H207" i="1"/>
  <c r="L207" i="1"/>
  <c r="W208" i="1" l="1"/>
  <c r="X208" i="1"/>
  <c r="S207" i="1"/>
  <c r="R207" i="1"/>
  <c r="I207" i="1"/>
  <c r="AB207" i="1"/>
  <c r="M207" i="1"/>
  <c r="AD207" i="1"/>
  <c r="N207" i="1" l="1"/>
  <c r="O207" i="1" s="1"/>
  <c r="X207" i="1" s="1"/>
  <c r="AE207" i="1"/>
  <c r="G206" i="1"/>
  <c r="F206" i="1"/>
  <c r="D206" i="1"/>
  <c r="W207" i="1" l="1"/>
  <c r="T206" i="1"/>
  <c r="K206" i="1"/>
  <c r="AA206" i="1"/>
  <c r="P206" i="1"/>
  <c r="Q206" i="1" s="1"/>
  <c r="H206" i="1"/>
  <c r="L206" i="1"/>
  <c r="R206" i="1" l="1"/>
  <c r="S206" i="1"/>
  <c r="I206" i="1"/>
  <c r="AB206" i="1"/>
  <c r="M206" i="1"/>
  <c r="AD206" i="1"/>
  <c r="AE206" i="1" l="1"/>
  <c r="N206" i="1"/>
  <c r="O206" i="1" s="1"/>
  <c r="X206" i="1" s="1"/>
  <c r="G205" i="1"/>
  <c r="D205" i="1"/>
  <c r="F205" i="1"/>
  <c r="W206" i="1" l="1"/>
  <c r="T205" i="1"/>
  <c r="K205" i="1"/>
  <c r="AA205" i="1"/>
  <c r="P205" i="1"/>
  <c r="Q205" i="1" s="1"/>
  <c r="H205" i="1"/>
  <c r="L205" i="1"/>
  <c r="R205" i="1" l="1"/>
  <c r="S205" i="1"/>
  <c r="I205" i="1"/>
  <c r="AB205" i="1"/>
  <c r="AD205" i="1"/>
  <c r="M205" i="1"/>
  <c r="N205" i="1" l="1"/>
  <c r="O205" i="1" s="1"/>
  <c r="W205" i="1" s="1"/>
  <c r="AE205" i="1"/>
  <c r="G204" i="1"/>
  <c r="D204" i="1"/>
  <c r="F204" i="1"/>
  <c r="X205" i="1" l="1"/>
  <c r="T204" i="1"/>
  <c r="K204" i="1"/>
  <c r="AA204" i="1"/>
  <c r="P204" i="1"/>
  <c r="Q204" i="1" s="1"/>
  <c r="H204" i="1"/>
  <c r="L204" i="1"/>
  <c r="S204" i="1" l="1"/>
  <c r="R204" i="1"/>
  <c r="AB204" i="1"/>
  <c r="I204" i="1"/>
  <c r="AD204" i="1"/>
  <c r="M204" i="1"/>
  <c r="N204" i="1" l="1"/>
  <c r="O204" i="1" s="1"/>
  <c r="X204" i="1" s="1"/>
  <c r="AE204" i="1"/>
  <c r="G203" i="1"/>
  <c r="D203" i="1"/>
  <c r="F203" i="1"/>
  <c r="W204" i="1" l="1"/>
  <c r="T203" i="1"/>
  <c r="K203" i="1"/>
  <c r="AA203" i="1"/>
  <c r="P203" i="1"/>
  <c r="Q203" i="1" s="1"/>
  <c r="H203" i="1"/>
  <c r="L203" i="1"/>
  <c r="AB203" i="1" l="1"/>
  <c r="S203" i="1"/>
  <c r="R203" i="1"/>
  <c r="I203" i="1"/>
  <c r="G202" i="1"/>
  <c r="D202" i="1"/>
  <c r="AD203" i="1"/>
  <c r="M203" i="1"/>
  <c r="F202" i="1"/>
  <c r="N203" i="1" l="1"/>
  <c r="O203" i="1" s="1"/>
  <c r="AE203" i="1"/>
  <c r="T202" i="1"/>
  <c r="K202" i="1"/>
  <c r="AA202" i="1"/>
  <c r="P202" i="1"/>
  <c r="H202" i="1"/>
  <c r="L202" i="1"/>
  <c r="X203" i="1" l="1"/>
  <c r="W203" i="1"/>
  <c r="AB202" i="1"/>
  <c r="P219" i="1"/>
  <c r="Q202" i="1"/>
  <c r="I202" i="1"/>
  <c r="AD202" i="1"/>
  <c r="M202" i="1"/>
  <c r="AE202" i="1" l="1"/>
  <c r="AE219" i="1" s="1"/>
  <c r="N202" i="1"/>
  <c r="N219" i="1" s="1"/>
  <c r="Q219" i="1"/>
  <c r="S202" i="1"/>
  <c r="S219" i="1" s="1"/>
  <c r="R202" i="1"/>
  <c r="R219" i="1" s="1"/>
  <c r="O202" i="1" l="1"/>
  <c r="O219" i="1" s="1"/>
  <c r="G199" i="1"/>
  <c r="D199" i="1"/>
  <c r="F199" i="1"/>
  <c r="W202" i="1" l="1"/>
  <c r="W219" i="1" s="1"/>
  <c r="X202" i="1"/>
  <c r="X219" i="1" s="1"/>
  <c r="T199" i="1"/>
  <c r="K199" i="1"/>
  <c r="AA199" i="1"/>
  <c r="H199" i="1"/>
  <c r="L199" i="1"/>
  <c r="AB199" i="1" l="1"/>
  <c r="I199" i="1"/>
  <c r="M199" i="1"/>
  <c r="AD199" i="1"/>
  <c r="N199" i="1" l="1"/>
  <c r="N200" i="1" s="1"/>
  <c r="P199" i="1"/>
  <c r="P200" i="1" s="1"/>
  <c r="AE199" i="1"/>
  <c r="AE200" i="1" s="1"/>
  <c r="O199" i="1" l="1"/>
  <c r="O200" i="1" s="1"/>
  <c r="Q199" i="1"/>
  <c r="G196" i="1"/>
  <c r="F196" i="1"/>
  <c r="D196" i="1"/>
  <c r="W199" i="1" l="1"/>
  <c r="W200" i="1" s="1"/>
  <c r="X199" i="1"/>
  <c r="X200" i="1" s="1"/>
  <c r="S199" i="1"/>
  <c r="S200" i="1" s="1"/>
  <c r="R199" i="1"/>
  <c r="R200" i="1" s="1"/>
  <c r="Q200" i="1"/>
  <c r="T196" i="1"/>
  <c r="K196" i="1"/>
  <c r="AA196" i="1"/>
  <c r="P196" i="1"/>
  <c r="H196" i="1"/>
  <c r="L196" i="1"/>
  <c r="AB196" i="1" l="1"/>
  <c r="P197" i="1"/>
  <c r="Q196" i="1"/>
  <c r="I196" i="1"/>
  <c r="AD196" i="1"/>
  <c r="M196" i="1"/>
  <c r="AE196" i="1" l="1"/>
  <c r="AE197" i="1" s="1"/>
  <c r="N196" i="1"/>
  <c r="N197" i="1" s="1"/>
  <c r="Q197" i="1"/>
  <c r="S196" i="1"/>
  <c r="S197" i="1" s="1"/>
  <c r="R196" i="1"/>
  <c r="R197" i="1" s="1"/>
  <c r="O196" i="1" l="1"/>
  <c r="O197" i="1" s="1"/>
  <c r="G193" i="1"/>
  <c r="D193" i="1"/>
  <c r="F193" i="1"/>
  <c r="W196" i="1" l="1"/>
  <c r="W197" i="1" s="1"/>
  <c r="X196" i="1"/>
  <c r="X197" i="1" s="1"/>
  <c r="T193" i="1"/>
  <c r="K193" i="1"/>
  <c r="AA193" i="1"/>
  <c r="P193" i="1"/>
  <c r="Q193" i="1" s="1"/>
  <c r="H193" i="1"/>
  <c r="L193" i="1"/>
  <c r="AB193" i="1" l="1"/>
  <c r="S193" i="1"/>
  <c r="R193" i="1"/>
  <c r="I193" i="1"/>
  <c r="G192" i="1"/>
  <c r="M193" i="1"/>
  <c r="D192" i="1"/>
  <c r="AD193" i="1"/>
  <c r="F192" i="1"/>
  <c r="N193" i="1" l="1"/>
  <c r="O193" i="1" s="1"/>
  <c r="AE193" i="1"/>
  <c r="T192" i="1"/>
  <c r="K192" i="1"/>
  <c r="AA192" i="1"/>
  <c r="P192" i="1"/>
  <c r="Q192" i="1" s="1"/>
  <c r="H192" i="1"/>
  <c r="L192" i="1"/>
  <c r="X193" i="1" l="1"/>
  <c r="W193" i="1"/>
  <c r="AB192" i="1"/>
  <c r="S192" i="1"/>
  <c r="R192" i="1"/>
  <c r="I192" i="1"/>
  <c r="G191" i="1"/>
  <c r="AD192" i="1"/>
  <c r="D191" i="1"/>
  <c r="F191" i="1"/>
  <c r="M192" i="1"/>
  <c r="N192" i="1" l="1"/>
  <c r="O192" i="1" s="1"/>
  <c r="AE192" i="1"/>
  <c r="T191" i="1"/>
  <c r="K191" i="1"/>
  <c r="AA191" i="1"/>
  <c r="P191" i="1"/>
  <c r="Q191" i="1" s="1"/>
  <c r="H191" i="1"/>
  <c r="L191" i="1"/>
  <c r="X192" i="1" l="1"/>
  <c r="W192" i="1"/>
  <c r="S191" i="1"/>
  <c r="R191" i="1"/>
  <c r="I191" i="1"/>
  <c r="AB191" i="1"/>
  <c r="M191" i="1"/>
  <c r="AD191" i="1"/>
  <c r="AE191" i="1" l="1"/>
  <c r="N191" i="1"/>
  <c r="O191" i="1" s="1"/>
  <c r="X191" i="1" s="1"/>
  <c r="G190" i="1"/>
  <c r="D190" i="1"/>
  <c r="F190" i="1"/>
  <c r="W191" i="1" l="1"/>
  <c r="T190" i="1"/>
  <c r="K190" i="1"/>
  <c r="AA190" i="1"/>
  <c r="P190" i="1"/>
  <c r="Q190" i="1" s="1"/>
  <c r="H190" i="1"/>
  <c r="L190" i="1"/>
  <c r="AB190" i="1" l="1"/>
  <c r="S190" i="1"/>
  <c r="R190" i="1"/>
  <c r="I190" i="1"/>
  <c r="G189" i="1"/>
  <c r="D189" i="1"/>
  <c r="F189" i="1"/>
  <c r="AD190" i="1"/>
  <c r="M190" i="1"/>
  <c r="N190" i="1" l="1"/>
  <c r="O190" i="1" s="1"/>
  <c r="X190" i="1" s="1"/>
  <c r="AE190" i="1"/>
  <c r="T189" i="1"/>
  <c r="K189" i="1"/>
  <c r="AA189" i="1"/>
  <c r="P189" i="1"/>
  <c r="Q189" i="1" s="1"/>
  <c r="H189" i="1"/>
  <c r="I189" i="1" s="1"/>
  <c r="L189" i="1"/>
  <c r="W190" i="1" l="1"/>
  <c r="AB189" i="1"/>
  <c r="S189" i="1"/>
  <c r="R189" i="1"/>
  <c r="G188" i="1"/>
  <c r="AD189" i="1"/>
  <c r="F188" i="1"/>
  <c r="M189" i="1"/>
  <c r="D188" i="1"/>
  <c r="AE189" i="1" l="1"/>
  <c r="N189" i="1"/>
  <c r="O189" i="1" s="1"/>
  <c r="T188" i="1"/>
  <c r="K188" i="1"/>
  <c r="AA188" i="1"/>
  <c r="P188" i="1"/>
  <c r="Q188" i="1" s="1"/>
  <c r="H188" i="1"/>
  <c r="L188" i="1"/>
  <c r="W189" i="1" l="1"/>
  <c r="X189" i="1"/>
  <c r="AB188" i="1"/>
  <c r="S188" i="1"/>
  <c r="R188" i="1"/>
  <c r="I188" i="1"/>
  <c r="G187" i="1"/>
  <c r="D187" i="1"/>
  <c r="F187" i="1"/>
  <c r="M188" i="1"/>
  <c r="AD188" i="1"/>
  <c r="AE188" i="1" l="1"/>
  <c r="N188" i="1"/>
  <c r="O188" i="1" s="1"/>
  <c r="T187" i="1"/>
  <c r="K187" i="1"/>
  <c r="AA187" i="1"/>
  <c r="P187" i="1"/>
  <c r="Q187" i="1" s="1"/>
  <c r="H187" i="1"/>
  <c r="L187" i="1"/>
  <c r="X188" i="1" l="1"/>
  <c r="W188" i="1"/>
  <c r="AB187" i="1"/>
  <c r="S187" i="1"/>
  <c r="R187" i="1"/>
  <c r="I187" i="1"/>
  <c r="G186" i="1"/>
  <c r="D186" i="1"/>
  <c r="F186" i="1"/>
  <c r="AD187" i="1"/>
  <c r="M187" i="1"/>
  <c r="N187" i="1" l="1"/>
  <c r="O187" i="1" s="1"/>
  <c r="AE187" i="1"/>
  <c r="T186" i="1"/>
  <c r="K186" i="1"/>
  <c r="AA186" i="1"/>
  <c r="P186" i="1"/>
  <c r="Q186" i="1" s="1"/>
  <c r="H186" i="1"/>
  <c r="L186" i="1"/>
  <c r="X187" i="1" l="1"/>
  <c r="W187" i="1"/>
  <c r="I186" i="1"/>
  <c r="S186" i="1"/>
  <c r="R186" i="1"/>
  <c r="AB186" i="1"/>
  <c r="G185" i="1"/>
  <c r="F185" i="1"/>
  <c r="M186" i="1"/>
  <c r="D185" i="1"/>
  <c r="AD186" i="1"/>
  <c r="AE186" i="1" l="1"/>
  <c r="N186" i="1"/>
  <c r="O186" i="1" s="1"/>
  <c r="T185" i="1"/>
  <c r="K185" i="1"/>
  <c r="AA185" i="1"/>
  <c r="P185" i="1"/>
  <c r="Q185" i="1" s="1"/>
  <c r="H185" i="1"/>
  <c r="I185" i="1" s="1"/>
  <c r="L185" i="1"/>
  <c r="X186" i="1" l="1"/>
  <c r="W186" i="1"/>
  <c r="S185" i="1"/>
  <c r="R185" i="1"/>
  <c r="AB185" i="1"/>
  <c r="AD185" i="1"/>
  <c r="M185" i="1"/>
  <c r="N185" i="1" l="1"/>
  <c r="O185" i="1" s="1"/>
  <c r="X185" i="1" s="1"/>
  <c r="AE185" i="1"/>
  <c r="G184" i="1"/>
  <c r="F184" i="1"/>
  <c r="D184" i="1"/>
  <c r="W185" i="1" l="1"/>
  <c r="T184" i="1"/>
  <c r="K184" i="1"/>
  <c r="AA184" i="1"/>
  <c r="P184" i="1"/>
  <c r="Q184" i="1" s="1"/>
  <c r="H184" i="1"/>
  <c r="L184" i="1"/>
  <c r="R184" i="1" l="1"/>
  <c r="S184" i="1"/>
  <c r="AB184" i="1"/>
  <c r="I184" i="1"/>
  <c r="AD184" i="1"/>
  <c r="M184" i="1"/>
  <c r="N184" i="1" l="1"/>
  <c r="O184" i="1" s="1"/>
  <c r="X184" i="1" s="1"/>
  <c r="AE184" i="1"/>
  <c r="G183" i="1"/>
  <c r="F183" i="1"/>
  <c r="D183" i="1"/>
  <c r="W184" i="1" l="1"/>
  <c r="T183" i="1"/>
  <c r="K183" i="1"/>
  <c r="AA183" i="1"/>
  <c r="P183" i="1"/>
  <c r="Q183" i="1" s="1"/>
  <c r="H183" i="1"/>
  <c r="L183" i="1"/>
  <c r="AB183" i="1" l="1"/>
  <c r="R183" i="1"/>
  <c r="S183" i="1"/>
  <c r="I183" i="1"/>
  <c r="G182" i="1"/>
  <c r="M183" i="1"/>
  <c r="AD183" i="1"/>
  <c r="D182" i="1"/>
  <c r="F182" i="1"/>
  <c r="N183" i="1" l="1"/>
  <c r="O183" i="1" s="1"/>
  <c r="AE183" i="1"/>
  <c r="T182" i="1"/>
  <c r="K182" i="1"/>
  <c r="AA182" i="1"/>
  <c r="P182" i="1"/>
  <c r="Q182" i="1" s="1"/>
  <c r="H182" i="1"/>
  <c r="L182" i="1"/>
  <c r="X183" i="1" l="1"/>
  <c r="W183" i="1"/>
  <c r="AB182" i="1"/>
  <c r="S182" i="1"/>
  <c r="R182" i="1"/>
  <c r="I182" i="1"/>
  <c r="G181" i="1"/>
  <c r="F181" i="1"/>
  <c r="AD182" i="1"/>
  <c r="M182" i="1"/>
  <c r="D181" i="1"/>
  <c r="N182" i="1" l="1"/>
  <c r="O182" i="1" s="1"/>
  <c r="X182" i="1" s="1"/>
  <c r="AE182" i="1"/>
  <c r="T181" i="1"/>
  <c r="K181" i="1"/>
  <c r="AA181" i="1"/>
  <c r="P181" i="1"/>
  <c r="Q181" i="1" s="1"/>
  <c r="H181" i="1"/>
  <c r="L181" i="1"/>
  <c r="W182" i="1" l="1"/>
  <c r="AB181" i="1"/>
  <c r="S181" i="1"/>
  <c r="R181" i="1"/>
  <c r="I181" i="1"/>
  <c r="G180" i="1"/>
  <c r="M181" i="1"/>
  <c r="F180" i="1"/>
  <c r="D180" i="1"/>
  <c r="AD181" i="1"/>
  <c r="AE181" i="1" l="1"/>
  <c r="N181" i="1"/>
  <c r="O181" i="1" s="1"/>
  <c r="X181" i="1" s="1"/>
  <c r="T180" i="1"/>
  <c r="K180" i="1"/>
  <c r="AA180" i="1"/>
  <c r="P180" i="1"/>
  <c r="Q180" i="1" s="1"/>
  <c r="H180" i="1"/>
  <c r="L180" i="1"/>
  <c r="W181" i="1" l="1"/>
  <c r="AB180" i="1"/>
  <c r="S180" i="1"/>
  <c r="R180" i="1"/>
  <c r="I180" i="1"/>
  <c r="G179" i="1"/>
  <c r="F179" i="1"/>
  <c r="M180" i="1"/>
  <c r="D179" i="1"/>
  <c r="AD180" i="1"/>
  <c r="N180" i="1" l="1"/>
  <c r="O180" i="1" s="1"/>
  <c r="X180" i="1" s="1"/>
  <c r="AE180" i="1"/>
  <c r="T179" i="1"/>
  <c r="K179" i="1"/>
  <c r="AA179" i="1"/>
  <c r="P179" i="1"/>
  <c r="Q179" i="1" s="1"/>
  <c r="H179" i="1"/>
  <c r="L179" i="1"/>
  <c r="W180" i="1" l="1"/>
  <c r="AB179" i="1"/>
  <c r="S179" i="1"/>
  <c r="R179" i="1"/>
  <c r="I179" i="1"/>
  <c r="G178" i="1"/>
  <c r="AD179" i="1"/>
  <c r="F178" i="1"/>
  <c r="M179" i="1"/>
  <c r="D178" i="1"/>
  <c r="N179" i="1" l="1"/>
  <c r="O179" i="1" s="1"/>
  <c r="W179" i="1" s="1"/>
  <c r="AE179" i="1"/>
  <c r="T178" i="1"/>
  <c r="K178" i="1"/>
  <c r="AA178" i="1"/>
  <c r="P178" i="1"/>
  <c r="Q178" i="1" s="1"/>
  <c r="H178" i="1"/>
  <c r="AD177" i="1"/>
  <c r="AB177" i="1"/>
  <c r="AA177" i="1"/>
  <c r="T177" i="1"/>
  <c r="M177" i="1"/>
  <c r="L177" i="1"/>
  <c r="K177" i="1"/>
  <c r="I177" i="1"/>
  <c r="H177" i="1"/>
  <c r="L178" i="1"/>
  <c r="X179" i="1" l="1"/>
  <c r="N177" i="1"/>
  <c r="O177" i="1" s="1"/>
  <c r="P177" i="1"/>
  <c r="Q177" i="1" s="1"/>
  <c r="AE177" i="1"/>
  <c r="S178" i="1"/>
  <c r="R178" i="1"/>
  <c r="I178" i="1"/>
  <c r="AB178" i="1"/>
  <c r="AD178" i="1"/>
  <c r="M178" i="1"/>
  <c r="X177" i="1" l="1"/>
  <c r="AE178" i="1"/>
  <c r="N178" i="1"/>
  <c r="O178" i="1" s="1"/>
  <c r="X178" i="1" s="1"/>
  <c r="W177" i="1"/>
  <c r="R177" i="1"/>
  <c r="S177" i="1"/>
  <c r="G176" i="1"/>
  <c r="D176" i="1"/>
  <c r="F176" i="1"/>
  <c r="W178" i="1" l="1"/>
  <c r="T176" i="1"/>
  <c r="K176" i="1"/>
  <c r="AA176" i="1"/>
  <c r="P176" i="1"/>
  <c r="Q176" i="1" s="1"/>
  <c r="H176" i="1"/>
  <c r="L176" i="1"/>
  <c r="AB176" i="1" l="1"/>
  <c r="S176" i="1"/>
  <c r="R176" i="1"/>
  <c r="I176" i="1"/>
  <c r="G175" i="1"/>
  <c r="F175" i="1"/>
  <c r="D175" i="1"/>
  <c r="M176" i="1"/>
  <c r="AD176" i="1"/>
  <c r="N176" i="1" l="1"/>
  <c r="O176" i="1" s="1"/>
  <c r="AE176" i="1"/>
  <c r="T175" i="1"/>
  <c r="K175" i="1"/>
  <c r="AA175" i="1"/>
  <c r="P175" i="1"/>
  <c r="Q175" i="1" s="1"/>
  <c r="H175" i="1"/>
  <c r="I175" i="1" s="1"/>
  <c r="L175" i="1"/>
  <c r="X176" i="1" l="1"/>
  <c r="W176" i="1"/>
  <c r="R175" i="1"/>
  <c r="S175" i="1"/>
  <c r="AB175" i="1"/>
  <c r="G174" i="1"/>
  <c r="AD175" i="1"/>
  <c r="M175" i="1"/>
  <c r="D174" i="1"/>
  <c r="F174" i="1"/>
  <c r="AE175" i="1" l="1"/>
  <c r="N175" i="1"/>
  <c r="O175" i="1" s="1"/>
  <c r="T174" i="1"/>
  <c r="K174" i="1"/>
  <c r="AA174" i="1"/>
  <c r="P174" i="1"/>
  <c r="Q174" i="1" s="1"/>
  <c r="H174" i="1"/>
  <c r="L174" i="1"/>
  <c r="W175" i="1" l="1"/>
  <c r="X175" i="1"/>
  <c r="AB174" i="1"/>
  <c r="S174" i="1"/>
  <c r="R174" i="1"/>
  <c r="I174" i="1"/>
  <c r="G173" i="1"/>
  <c r="D173" i="1"/>
  <c r="F173" i="1"/>
  <c r="M174" i="1"/>
  <c r="AD174" i="1"/>
  <c r="AE174" i="1" l="1"/>
  <c r="N174" i="1"/>
  <c r="O174" i="1" s="1"/>
  <c r="T173" i="1"/>
  <c r="K173" i="1"/>
  <c r="AA173" i="1"/>
  <c r="P173" i="1"/>
  <c r="Q173" i="1" s="1"/>
  <c r="H173" i="1"/>
  <c r="L173" i="1"/>
  <c r="X174" i="1" l="1"/>
  <c r="W174" i="1"/>
  <c r="R173" i="1"/>
  <c r="S173" i="1"/>
  <c r="AB173" i="1"/>
  <c r="I173" i="1"/>
  <c r="AD173" i="1"/>
  <c r="M173" i="1"/>
  <c r="AE173" i="1" l="1"/>
  <c r="N173" i="1"/>
  <c r="O173" i="1" s="1"/>
  <c r="W173" i="1" s="1"/>
  <c r="G172" i="1"/>
  <c r="D172" i="1"/>
  <c r="F172" i="1"/>
  <c r="X173" i="1" l="1"/>
  <c r="T172" i="1"/>
  <c r="K172" i="1"/>
  <c r="AA172" i="1"/>
  <c r="P172" i="1"/>
  <c r="Q172" i="1" s="1"/>
  <c r="H172" i="1"/>
  <c r="L172" i="1"/>
  <c r="S172" i="1" l="1"/>
  <c r="R172" i="1"/>
  <c r="AB172" i="1"/>
  <c r="I172" i="1"/>
  <c r="AD172" i="1"/>
  <c r="M172" i="1"/>
  <c r="N172" i="1" l="1"/>
  <c r="O172" i="1" s="1"/>
  <c r="W172" i="1" s="1"/>
  <c r="AE172" i="1"/>
  <c r="G171" i="1"/>
  <c r="F171" i="1"/>
  <c r="D171" i="1"/>
  <c r="X172" i="1" l="1"/>
  <c r="T171" i="1"/>
  <c r="K171" i="1"/>
  <c r="AA171" i="1"/>
  <c r="P171" i="1"/>
  <c r="Q171" i="1" s="1"/>
  <c r="H171" i="1"/>
  <c r="L171" i="1"/>
  <c r="AB171" i="1" l="1"/>
  <c r="S171" i="1"/>
  <c r="R171" i="1"/>
  <c r="I171" i="1"/>
  <c r="G170" i="1"/>
  <c r="D170" i="1"/>
  <c r="F170" i="1"/>
  <c r="M171" i="1"/>
  <c r="AD171" i="1"/>
  <c r="AE171" i="1" l="1"/>
  <c r="N171" i="1"/>
  <c r="O171" i="1" s="1"/>
  <c r="T170" i="1"/>
  <c r="K170" i="1"/>
  <c r="AA170" i="1"/>
  <c r="P170" i="1"/>
  <c r="Q170" i="1" s="1"/>
  <c r="H170" i="1"/>
  <c r="I170" i="1" s="1"/>
  <c r="L170" i="1"/>
  <c r="X171" i="1" l="1"/>
  <c r="W171" i="1"/>
  <c r="S170" i="1"/>
  <c r="R170" i="1"/>
  <c r="AB170" i="1"/>
  <c r="G169" i="1"/>
  <c r="AD170" i="1"/>
  <c r="M170" i="1"/>
  <c r="F169" i="1"/>
  <c r="D169" i="1"/>
  <c r="AE170" i="1" l="1"/>
  <c r="N170" i="1"/>
  <c r="O170" i="1" s="1"/>
  <c r="X170" i="1" s="1"/>
  <c r="T169" i="1"/>
  <c r="K169" i="1"/>
  <c r="AA169" i="1"/>
  <c r="P169" i="1"/>
  <c r="Q169" i="1" s="1"/>
  <c r="H169" i="1"/>
  <c r="L169" i="1"/>
  <c r="W170" i="1" l="1"/>
  <c r="R169" i="1"/>
  <c r="S169" i="1"/>
  <c r="I169" i="1"/>
  <c r="AB169" i="1"/>
  <c r="M169" i="1"/>
  <c r="AD169" i="1"/>
  <c r="AE169" i="1" l="1"/>
  <c r="N169" i="1"/>
  <c r="O169" i="1" s="1"/>
  <c r="X169" i="1" s="1"/>
  <c r="G168" i="1"/>
  <c r="D168" i="1"/>
  <c r="F168" i="1"/>
  <c r="W169" i="1" l="1"/>
  <c r="T168" i="1"/>
  <c r="K168" i="1"/>
  <c r="AA168" i="1"/>
  <c r="P168" i="1"/>
  <c r="Q168" i="1" s="1"/>
  <c r="H168" i="1"/>
  <c r="L168" i="1"/>
  <c r="AB168" i="1" l="1"/>
  <c r="S168" i="1"/>
  <c r="R168" i="1"/>
  <c r="I168" i="1"/>
  <c r="M168" i="1"/>
  <c r="AD168" i="1"/>
  <c r="AE168" i="1" l="1"/>
  <c r="N168" i="1"/>
  <c r="O168" i="1" s="1"/>
  <c r="X168" i="1" s="1"/>
  <c r="G167" i="1"/>
  <c r="F167" i="1"/>
  <c r="D167" i="1"/>
  <c r="W168" i="1" l="1"/>
  <c r="T167" i="1"/>
  <c r="K167" i="1"/>
  <c r="AA167" i="1"/>
  <c r="P167" i="1"/>
  <c r="Q167" i="1" s="1"/>
  <c r="H167" i="1"/>
  <c r="L167" i="1"/>
  <c r="AB167" i="1" l="1"/>
  <c r="S167" i="1"/>
  <c r="R167" i="1"/>
  <c r="I167" i="1"/>
  <c r="G166" i="1"/>
  <c r="M167" i="1"/>
  <c r="F166" i="1"/>
  <c r="AD167" i="1"/>
  <c r="D166" i="1"/>
  <c r="N167" i="1" l="1"/>
  <c r="O167" i="1" s="1"/>
  <c r="AE167" i="1"/>
  <c r="T166" i="1"/>
  <c r="K166" i="1"/>
  <c r="AA166" i="1"/>
  <c r="P166" i="1"/>
  <c r="Q166" i="1" s="1"/>
  <c r="H166" i="1"/>
  <c r="L166" i="1"/>
  <c r="W167" i="1" l="1"/>
  <c r="X167" i="1"/>
  <c r="I166" i="1"/>
  <c r="S166" i="1"/>
  <c r="R166" i="1"/>
  <c r="AB166" i="1"/>
  <c r="G165" i="1"/>
  <c r="AD166" i="1"/>
  <c r="F165" i="1"/>
  <c r="M166" i="1"/>
  <c r="D165" i="1"/>
  <c r="AE166" i="1" l="1"/>
  <c r="N166" i="1"/>
  <c r="O166" i="1" s="1"/>
  <c r="T165" i="1"/>
  <c r="K165" i="1"/>
  <c r="AA165" i="1"/>
  <c r="P165" i="1"/>
  <c r="Q165" i="1" s="1"/>
  <c r="H165" i="1"/>
  <c r="L165" i="1"/>
  <c r="X166" i="1" l="1"/>
  <c r="W166" i="1"/>
  <c r="AB165" i="1"/>
  <c r="S165" i="1"/>
  <c r="R165" i="1"/>
  <c r="I165" i="1"/>
  <c r="G164" i="1"/>
  <c r="D164" i="1"/>
  <c r="AD165" i="1"/>
  <c r="M165" i="1"/>
  <c r="F164" i="1"/>
  <c r="N165" i="1" l="1"/>
  <c r="O165" i="1" s="1"/>
  <c r="AE165" i="1"/>
  <c r="T164" i="1"/>
  <c r="K164" i="1"/>
  <c r="AA164" i="1"/>
  <c r="P164" i="1"/>
  <c r="Q164" i="1" s="1"/>
  <c r="H164" i="1"/>
  <c r="L164" i="1"/>
  <c r="X165" i="1" l="1"/>
  <c r="W165" i="1"/>
  <c r="AB164" i="1"/>
  <c r="S164" i="1"/>
  <c r="R164" i="1"/>
  <c r="I164" i="1"/>
  <c r="G163" i="1"/>
  <c r="AD164" i="1"/>
  <c r="D163" i="1"/>
  <c r="M164" i="1"/>
  <c r="F163" i="1"/>
  <c r="AE164" i="1" l="1"/>
  <c r="N164" i="1"/>
  <c r="O164" i="1" s="1"/>
  <c r="T163" i="1"/>
  <c r="K163" i="1"/>
  <c r="AA163" i="1"/>
  <c r="P163" i="1"/>
  <c r="Q163" i="1" s="1"/>
  <c r="H163" i="1"/>
  <c r="L163" i="1"/>
  <c r="X164" i="1" l="1"/>
  <c r="W164" i="1"/>
  <c r="AB163" i="1"/>
  <c r="S163" i="1"/>
  <c r="R163" i="1"/>
  <c r="I163" i="1"/>
  <c r="G162" i="1"/>
  <c r="D162" i="1"/>
  <c r="AD163" i="1"/>
  <c r="M163" i="1"/>
  <c r="F162" i="1"/>
  <c r="AE163" i="1" l="1"/>
  <c r="N163" i="1"/>
  <c r="O163" i="1" s="1"/>
  <c r="T162" i="1"/>
  <c r="K162" i="1"/>
  <c r="AA162" i="1"/>
  <c r="H162" i="1"/>
  <c r="L162" i="1"/>
  <c r="X163" i="1" l="1"/>
  <c r="W163" i="1"/>
  <c r="AB162" i="1"/>
  <c r="I162" i="1"/>
  <c r="M162" i="1"/>
  <c r="AD162" i="1"/>
  <c r="AE162" i="1" l="1"/>
  <c r="P162" i="1"/>
  <c r="Q162" i="1" s="1"/>
  <c r="S162" i="1" s="1"/>
  <c r="N162" i="1"/>
  <c r="O162" i="1" s="1"/>
  <c r="G161" i="1"/>
  <c r="F161" i="1"/>
  <c r="D161" i="1"/>
  <c r="R162" i="1" l="1"/>
  <c r="X162" i="1"/>
  <c r="W162" i="1"/>
  <c r="T161" i="1"/>
  <c r="K161" i="1"/>
  <c r="AA161" i="1"/>
  <c r="P161" i="1"/>
  <c r="Q161" i="1" s="1"/>
  <c r="H161" i="1"/>
  <c r="L161" i="1"/>
  <c r="AB161" i="1" l="1"/>
  <c r="R161" i="1"/>
  <c r="S161" i="1"/>
  <c r="I161" i="1"/>
  <c r="G160" i="1"/>
  <c r="AD161" i="1"/>
  <c r="D160" i="1"/>
  <c r="M161" i="1"/>
  <c r="F160" i="1"/>
  <c r="AE161" i="1" l="1"/>
  <c r="N161" i="1"/>
  <c r="O161" i="1" s="1"/>
  <c r="T160" i="1"/>
  <c r="K160" i="1"/>
  <c r="AA160" i="1"/>
  <c r="P160" i="1"/>
  <c r="Q160" i="1" s="1"/>
  <c r="H160" i="1"/>
  <c r="L160" i="1"/>
  <c r="X161" i="1" l="1"/>
  <c r="W161" i="1"/>
  <c r="I160" i="1"/>
  <c r="S160" i="1"/>
  <c r="R160" i="1"/>
  <c r="AB160" i="1"/>
  <c r="G159" i="1"/>
  <c r="F159" i="1"/>
  <c r="M160" i="1"/>
  <c r="D159" i="1"/>
  <c r="AD160" i="1"/>
  <c r="AE160" i="1" l="1"/>
  <c r="N160" i="1"/>
  <c r="O160" i="1" s="1"/>
  <c r="T159" i="1"/>
  <c r="K159" i="1"/>
  <c r="AA159" i="1"/>
  <c r="P159" i="1"/>
  <c r="Q159" i="1" s="1"/>
  <c r="H159" i="1"/>
  <c r="L159" i="1"/>
  <c r="X160" i="1" l="1"/>
  <c r="W160" i="1"/>
  <c r="R159" i="1"/>
  <c r="S159" i="1"/>
  <c r="AB159" i="1"/>
  <c r="I159" i="1"/>
  <c r="AD159" i="1"/>
  <c r="M159" i="1"/>
  <c r="AE159" i="1" l="1"/>
  <c r="N159" i="1"/>
  <c r="O159" i="1" s="1"/>
  <c r="W159" i="1" s="1"/>
  <c r="G158" i="1"/>
  <c r="F158" i="1"/>
  <c r="D158" i="1"/>
  <c r="X159" i="1" l="1"/>
  <c r="T158" i="1"/>
  <c r="K158" i="1"/>
  <c r="AA158" i="1"/>
  <c r="P158" i="1"/>
  <c r="Q158" i="1" s="1"/>
  <c r="H158" i="1"/>
  <c r="L158" i="1"/>
  <c r="AB158" i="1" l="1"/>
  <c r="R158" i="1"/>
  <c r="S158" i="1"/>
  <c r="I158" i="1"/>
  <c r="G157" i="1"/>
  <c r="F157" i="1"/>
  <c r="D157" i="1"/>
  <c r="AD158" i="1"/>
  <c r="M158" i="1"/>
  <c r="N158" i="1" l="1"/>
  <c r="O158" i="1" s="1"/>
  <c r="X158" i="1" s="1"/>
  <c r="AE158" i="1"/>
  <c r="T157" i="1"/>
  <c r="K157" i="1"/>
  <c r="AA157" i="1"/>
  <c r="P157" i="1"/>
  <c r="Q157" i="1" s="1"/>
  <c r="H157" i="1"/>
  <c r="L157" i="1"/>
  <c r="W158" i="1" l="1"/>
  <c r="AB157" i="1"/>
  <c r="S157" i="1"/>
  <c r="R157" i="1"/>
  <c r="I157" i="1"/>
  <c r="G156" i="1"/>
  <c r="AD157" i="1"/>
  <c r="D156" i="1"/>
  <c r="F156" i="1"/>
  <c r="M157" i="1"/>
  <c r="AE157" i="1" l="1"/>
  <c r="N157" i="1"/>
  <c r="O157" i="1" s="1"/>
  <c r="W157" i="1" s="1"/>
  <c r="T156" i="1"/>
  <c r="K156" i="1"/>
  <c r="AA156" i="1"/>
  <c r="P156" i="1"/>
  <c r="Q156" i="1" s="1"/>
  <c r="H156" i="1"/>
  <c r="L156" i="1"/>
  <c r="X157" i="1" l="1"/>
  <c r="AB156" i="1"/>
  <c r="S156" i="1"/>
  <c r="R156" i="1"/>
  <c r="I156" i="1"/>
  <c r="M156" i="1"/>
  <c r="AD156" i="1"/>
  <c r="N156" i="1" l="1"/>
  <c r="O156" i="1" s="1"/>
  <c r="X156" i="1" s="1"/>
  <c r="AE156" i="1"/>
  <c r="G155" i="1"/>
  <c r="F155" i="1"/>
  <c r="D155" i="1"/>
  <c r="W156" i="1" l="1"/>
  <c r="T155" i="1"/>
  <c r="K155" i="1"/>
  <c r="AA155" i="1"/>
  <c r="P155" i="1"/>
  <c r="Q155" i="1" s="1"/>
  <c r="H155" i="1"/>
  <c r="L155" i="1"/>
  <c r="AB155" i="1" l="1"/>
  <c r="R155" i="1"/>
  <c r="S155" i="1"/>
  <c r="I155" i="1"/>
  <c r="G154" i="1"/>
  <c r="D154" i="1"/>
  <c r="M155" i="1"/>
  <c r="F154" i="1"/>
  <c r="AD155" i="1"/>
  <c r="AE155" i="1" l="1"/>
  <c r="N155" i="1"/>
  <c r="O155" i="1" s="1"/>
  <c r="T154" i="1"/>
  <c r="K154" i="1"/>
  <c r="AA154" i="1"/>
  <c r="P154" i="1"/>
  <c r="Q154" i="1" s="1"/>
  <c r="H154" i="1"/>
  <c r="L154" i="1"/>
  <c r="X155" i="1" l="1"/>
  <c r="W155" i="1"/>
  <c r="I154" i="1"/>
  <c r="S154" i="1"/>
  <c r="R154" i="1"/>
  <c r="AB154" i="1"/>
  <c r="G153" i="1"/>
  <c r="D153" i="1"/>
  <c r="M154" i="1"/>
  <c r="F153" i="1"/>
  <c r="AD154" i="1"/>
  <c r="AE154" i="1" l="1"/>
  <c r="N154" i="1"/>
  <c r="O154" i="1" s="1"/>
  <c r="T153" i="1"/>
  <c r="K153" i="1"/>
  <c r="AA153" i="1"/>
  <c r="P153" i="1"/>
  <c r="Q153" i="1" s="1"/>
  <c r="H153" i="1"/>
  <c r="L153" i="1"/>
  <c r="X154" i="1" l="1"/>
  <c r="W154" i="1"/>
  <c r="AB153" i="1"/>
  <c r="S153" i="1"/>
  <c r="R153" i="1"/>
  <c r="I153" i="1"/>
  <c r="G152" i="1"/>
  <c r="D152" i="1"/>
  <c r="F152" i="1"/>
  <c r="AD153" i="1"/>
  <c r="M153" i="1"/>
  <c r="AE153" i="1" l="1"/>
  <c r="N153" i="1"/>
  <c r="O153" i="1" s="1"/>
  <c r="T152" i="1"/>
  <c r="K152" i="1"/>
  <c r="AA152" i="1"/>
  <c r="P152" i="1"/>
  <c r="Q152" i="1" s="1"/>
  <c r="H152" i="1"/>
  <c r="L152" i="1"/>
  <c r="X153" i="1" l="1"/>
  <c r="W153" i="1"/>
  <c r="S152" i="1"/>
  <c r="R152" i="1"/>
  <c r="AB152" i="1"/>
  <c r="I152" i="1"/>
  <c r="M152" i="1"/>
  <c r="AD152" i="1"/>
  <c r="N152" i="1" l="1"/>
  <c r="O152" i="1" s="1"/>
  <c r="X152" i="1" s="1"/>
  <c r="AE152" i="1"/>
  <c r="G151" i="1"/>
  <c r="F151" i="1"/>
  <c r="D151" i="1"/>
  <c r="W152" i="1" l="1"/>
  <c r="T151" i="1"/>
  <c r="K151" i="1"/>
  <c r="AA151" i="1"/>
  <c r="P151" i="1"/>
  <c r="Q151" i="1" s="1"/>
  <c r="H151" i="1"/>
  <c r="L151" i="1"/>
  <c r="S151" i="1" l="1"/>
  <c r="R151" i="1"/>
  <c r="AB151" i="1"/>
  <c r="I151" i="1"/>
  <c r="AD151" i="1"/>
  <c r="M151" i="1"/>
  <c r="AE151" i="1" l="1"/>
  <c r="N151" i="1"/>
  <c r="O151" i="1" s="1"/>
  <c r="X151" i="1" s="1"/>
  <c r="G150" i="1"/>
  <c r="F150" i="1"/>
  <c r="D150" i="1"/>
  <c r="W151" i="1" l="1"/>
  <c r="T150" i="1"/>
  <c r="K150" i="1"/>
  <c r="AA150" i="1"/>
  <c r="P150" i="1"/>
  <c r="Q150" i="1" s="1"/>
  <c r="H150" i="1"/>
  <c r="L150" i="1"/>
  <c r="AB150" i="1" l="1"/>
  <c r="R150" i="1"/>
  <c r="S150" i="1"/>
  <c r="I150" i="1"/>
  <c r="AD150" i="1"/>
  <c r="M150" i="1"/>
  <c r="N150" i="1" l="1"/>
  <c r="O150" i="1" s="1"/>
  <c r="X150" i="1" s="1"/>
  <c r="AE150" i="1"/>
  <c r="G149" i="1"/>
  <c r="F149" i="1"/>
  <c r="D149" i="1"/>
  <c r="W150" i="1" l="1"/>
  <c r="T149" i="1"/>
  <c r="K149" i="1"/>
  <c r="AA149" i="1"/>
  <c r="P149" i="1"/>
  <c r="Q149" i="1" s="1"/>
  <c r="H149" i="1"/>
  <c r="L149" i="1"/>
  <c r="AB149" i="1" l="1"/>
  <c r="S149" i="1"/>
  <c r="R149" i="1"/>
  <c r="I149" i="1"/>
  <c r="G148" i="1"/>
  <c r="F148" i="1"/>
  <c r="D148" i="1"/>
  <c r="M149" i="1"/>
  <c r="AD149" i="1"/>
  <c r="AE149" i="1" l="1"/>
  <c r="N149" i="1"/>
  <c r="O149" i="1" s="1"/>
  <c r="T148" i="1"/>
  <c r="K148" i="1"/>
  <c r="AA148" i="1"/>
  <c r="P148" i="1"/>
  <c r="Q148" i="1" s="1"/>
  <c r="H148" i="1"/>
  <c r="L148" i="1"/>
  <c r="X149" i="1" l="1"/>
  <c r="W149" i="1"/>
  <c r="AB148" i="1"/>
  <c r="S148" i="1"/>
  <c r="R148" i="1"/>
  <c r="I148" i="1"/>
  <c r="AD148" i="1"/>
  <c r="M148" i="1"/>
  <c r="G147" i="1"/>
  <c r="F147" i="1"/>
  <c r="D147" i="1"/>
  <c r="AE148" i="1" l="1"/>
  <c r="N148" i="1"/>
  <c r="O148" i="1" s="1"/>
  <c r="T147" i="1"/>
  <c r="K147" i="1"/>
  <c r="AA147" i="1"/>
  <c r="P147" i="1"/>
  <c r="Q147" i="1" s="1"/>
  <c r="H147" i="1"/>
  <c r="L147" i="1"/>
  <c r="W148" i="1" l="1"/>
  <c r="X148" i="1"/>
  <c r="AB147" i="1"/>
  <c r="S147" i="1"/>
  <c r="R147" i="1"/>
  <c r="I147" i="1"/>
  <c r="G146" i="1"/>
  <c r="F146" i="1"/>
  <c r="D146" i="1"/>
  <c r="E146" i="1"/>
  <c r="AD147" i="1"/>
  <c r="M147" i="1"/>
  <c r="AE147" i="1" l="1"/>
  <c r="N147" i="1"/>
  <c r="O147" i="1" s="1"/>
  <c r="X147" i="1" s="1"/>
  <c r="T146" i="1"/>
  <c r="K146" i="1"/>
  <c r="AA146" i="1"/>
  <c r="P146" i="1"/>
  <c r="H146" i="1"/>
  <c r="L146" i="1"/>
  <c r="W147" i="1" l="1"/>
  <c r="AB146" i="1"/>
  <c r="P194" i="1"/>
  <c r="Q146" i="1"/>
  <c r="I146" i="1"/>
  <c r="AD146" i="1"/>
  <c r="M146" i="1"/>
  <c r="AE146" i="1" l="1"/>
  <c r="AE194" i="1" s="1"/>
  <c r="N146" i="1"/>
  <c r="N194" i="1" s="1"/>
  <c r="Q194" i="1"/>
  <c r="S146" i="1"/>
  <c r="S194" i="1" s="1"/>
  <c r="R146" i="1"/>
  <c r="R194" i="1" s="1"/>
  <c r="O146" i="1" l="1"/>
  <c r="O194" i="1" s="1"/>
  <c r="G143" i="1"/>
  <c r="D143" i="1"/>
  <c r="F143" i="1"/>
  <c r="W146" i="1" l="1"/>
  <c r="W194" i="1" s="1"/>
  <c r="X146" i="1"/>
  <c r="X194" i="1" s="1"/>
  <c r="T143" i="1"/>
  <c r="K143" i="1"/>
  <c r="AA143" i="1"/>
  <c r="H143" i="1"/>
  <c r="L143" i="1"/>
  <c r="AB143" i="1" l="1"/>
  <c r="I143" i="1"/>
  <c r="AD143" i="1"/>
  <c r="M143" i="1"/>
  <c r="N143" i="1" l="1"/>
  <c r="O143" i="1" s="1"/>
  <c r="P143" i="1"/>
  <c r="Q143" i="1" s="1"/>
  <c r="AE143" i="1"/>
  <c r="G142" i="1"/>
  <c r="D142" i="1"/>
  <c r="F142" i="1"/>
  <c r="X143" i="1" l="1"/>
  <c r="R143" i="1"/>
  <c r="S143" i="1"/>
  <c r="W143" i="1"/>
  <c r="T142" i="1"/>
  <c r="K142" i="1"/>
  <c r="AA142" i="1"/>
  <c r="H142" i="1"/>
  <c r="I142" i="1" s="1"/>
  <c r="L142" i="1"/>
  <c r="AB142" i="1" l="1"/>
  <c r="M142" i="1"/>
  <c r="AD142" i="1"/>
  <c r="AE142" i="1" l="1"/>
  <c r="N142" i="1"/>
  <c r="O142" i="1" s="1"/>
  <c r="P142" i="1"/>
  <c r="Q142" i="1" s="1"/>
  <c r="G141" i="1"/>
  <c r="F141" i="1"/>
  <c r="D141" i="1"/>
  <c r="X142" i="1" l="1"/>
  <c r="R142" i="1"/>
  <c r="S142" i="1"/>
  <c r="W142" i="1"/>
  <c r="T141" i="1"/>
  <c r="K141" i="1"/>
  <c r="AA141" i="1"/>
  <c r="P141" i="1"/>
  <c r="Q141" i="1" s="1"/>
  <c r="H141" i="1"/>
  <c r="L141" i="1"/>
  <c r="AB141" i="1" l="1"/>
  <c r="S141" i="1"/>
  <c r="R141" i="1"/>
  <c r="I141" i="1"/>
  <c r="G140" i="1"/>
  <c r="F140" i="1"/>
  <c r="D140" i="1"/>
  <c r="AD141" i="1"/>
  <c r="M141" i="1"/>
  <c r="N141" i="1" l="1"/>
  <c r="O141" i="1" s="1"/>
  <c r="X141" i="1" s="1"/>
  <c r="AE141" i="1"/>
  <c r="T140" i="1"/>
  <c r="K140" i="1"/>
  <c r="AA140" i="1"/>
  <c r="P140" i="1"/>
  <c r="Q140" i="1" s="1"/>
  <c r="H140" i="1"/>
  <c r="L140" i="1"/>
  <c r="W141" i="1" l="1"/>
  <c r="AB140" i="1"/>
  <c r="S140" i="1"/>
  <c r="R140" i="1"/>
  <c r="I140" i="1"/>
  <c r="G139" i="1"/>
  <c r="D139" i="1"/>
  <c r="AD140" i="1"/>
  <c r="F139" i="1"/>
  <c r="M140" i="1"/>
  <c r="N140" i="1" l="1"/>
  <c r="O140" i="1" s="1"/>
  <c r="X140" i="1" s="1"/>
  <c r="AE140" i="1"/>
  <c r="T139" i="1"/>
  <c r="K139" i="1"/>
  <c r="AA139" i="1"/>
  <c r="P139" i="1"/>
  <c r="Q139" i="1" s="1"/>
  <c r="H139" i="1"/>
  <c r="L139" i="1"/>
  <c r="W140" i="1" l="1"/>
  <c r="S139" i="1"/>
  <c r="R139" i="1"/>
  <c r="I139" i="1"/>
  <c r="AB139" i="1"/>
  <c r="G138" i="1"/>
  <c r="AD139" i="1"/>
  <c r="F138" i="1"/>
  <c r="M139" i="1"/>
  <c r="D138" i="1"/>
  <c r="N139" i="1" l="1"/>
  <c r="O139" i="1" s="1"/>
  <c r="X139" i="1" s="1"/>
  <c r="AE139" i="1"/>
  <c r="T138" i="1"/>
  <c r="K138" i="1"/>
  <c r="AA138" i="1"/>
  <c r="P138" i="1"/>
  <c r="Q138" i="1" s="1"/>
  <c r="H138" i="1"/>
  <c r="L138" i="1"/>
  <c r="W139" i="1" l="1"/>
  <c r="AB138" i="1"/>
  <c r="S138" i="1"/>
  <c r="R138" i="1"/>
  <c r="I138" i="1"/>
  <c r="G137" i="1"/>
  <c r="M138" i="1"/>
  <c r="AD138" i="1"/>
  <c r="D137" i="1"/>
  <c r="F137" i="1"/>
  <c r="AE138" i="1" l="1"/>
  <c r="N138" i="1"/>
  <c r="O138" i="1" s="1"/>
  <c r="X138" i="1" s="1"/>
  <c r="T137" i="1"/>
  <c r="K137" i="1"/>
  <c r="AA137" i="1"/>
  <c r="P137" i="1"/>
  <c r="Q137" i="1" s="1"/>
  <c r="H137" i="1"/>
  <c r="L137" i="1"/>
  <c r="W138" i="1" l="1"/>
  <c r="S137" i="1"/>
  <c r="R137" i="1"/>
  <c r="I137" i="1"/>
  <c r="AB137" i="1"/>
  <c r="G136" i="1"/>
  <c r="AD137" i="1"/>
  <c r="D136" i="1"/>
  <c r="M137" i="1"/>
  <c r="F136" i="1"/>
  <c r="AE137" i="1" l="1"/>
  <c r="N137" i="1"/>
  <c r="O137" i="1" s="1"/>
  <c r="X137" i="1" s="1"/>
  <c r="T136" i="1"/>
  <c r="K136" i="1"/>
  <c r="AA136" i="1"/>
  <c r="P136" i="1"/>
  <c r="Q136" i="1" s="1"/>
  <c r="H136" i="1"/>
  <c r="L136" i="1"/>
  <c r="W137" i="1" l="1"/>
  <c r="AB136" i="1"/>
  <c r="S136" i="1"/>
  <c r="R136" i="1"/>
  <c r="I136" i="1"/>
  <c r="G135" i="1"/>
  <c r="M136" i="1"/>
  <c r="F135" i="1"/>
  <c r="AD136" i="1"/>
  <c r="D135" i="1"/>
  <c r="N136" i="1" l="1"/>
  <c r="O136" i="1" s="1"/>
  <c r="W136" i="1" s="1"/>
  <c r="AE136" i="1"/>
  <c r="T135" i="1"/>
  <c r="K135" i="1"/>
  <c r="AA135" i="1"/>
  <c r="P135" i="1"/>
  <c r="Q135" i="1" s="1"/>
  <c r="H135" i="1"/>
  <c r="L135" i="1"/>
  <c r="X136" i="1" l="1"/>
  <c r="AB135" i="1"/>
  <c r="S135" i="1"/>
  <c r="R135" i="1"/>
  <c r="I135" i="1"/>
  <c r="G134" i="1"/>
  <c r="D134" i="1"/>
  <c r="AD135" i="1"/>
  <c r="F134" i="1"/>
  <c r="M135" i="1"/>
  <c r="AE135" i="1" l="1"/>
  <c r="N135" i="1"/>
  <c r="O135" i="1" s="1"/>
  <c r="T134" i="1"/>
  <c r="K134" i="1"/>
  <c r="AA134" i="1"/>
  <c r="P134" i="1"/>
  <c r="Q134" i="1" s="1"/>
  <c r="H134" i="1"/>
  <c r="L134" i="1"/>
  <c r="X135" i="1" l="1"/>
  <c r="W135" i="1"/>
  <c r="S134" i="1"/>
  <c r="R134" i="1"/>
  <c r="I134" i="1"/>
  <c r="AB134" i="1"/>
  <c r="M134" i="1"/>
  <c r="AD134" i="1"/>
  <c r="AE134" i="1" l="1"/>
  <c r="N134" i="1"/>
  <c r="O134" i="1" s="1"/>
  <c r="X134" i="1" s="1"/>
  <c r="G133" i="1"/>
  <c r="F133" i="1"/>
  <c r="D133" i="1"/>
  <c r="W134" i="1" l="1"/>
  <c r="T133" i="1"/>
  <c r="K133" i="1"/>
  <c r="AA133" i="1"/>
  <c r="H133" i="1"/>
  <c r="L133" i="1"/>
  <c r="AB133" i="1" l="1"/>
  <c r="I133" i="1"/>
  <c r="G132" i="1"/>
  <c r="F132" i="1"/>
  <c r="M133" i="1"/>
  <c r="AD133" i="1"/>
  <c r="D132" i="1"/>
  <c r="P133" i="1" l="1"/>
  <c r="Q133" i="1" s="1"/>
  <c r="N133" i="1"/>
  <c r="O133" i="1" s="1"/>
  <c r="AE133" i="1"/>
  <c r="T132" i="1"/>
  <c r="K132" i="1"/>
  <c r="AA132" i="1"/>
  <c r="P132" i="1"/>
  <c r="Q132" i="1" s="1"/>
  <c r="H132" i="1"/>
  <c r="L132" i="1"/>
  <c r="X133" i="1" l="1"/>
  <c r="R133" i="1"/>
  <c r="S133" i="1"/>
  <c r="W133" i="1"/>
  <c r="AB132" i="1"/>
  <c r="S132" i="1"/>
  <c r="R132" i="1"/>
  <c r="I132" i="1"/>
  <c r="G131" i="1"/>
  <c r="F131" i="1"/>
  <c r="D131" i="1"/>
  <c r="AD132" i="1"/>
  <c r="M132" i="1"/>
  <c r="AE132" i="1" l="1"/>
  <c r="N132" i="1"/>
  <c r="O132" i="1" s="1"/>
  <c r="T131" i="1"/>
  <c r="K131" i="1"/>
  <c r="AA131" i="1"/>
  <c r="P131" i="1"/>
  <c r="Q131" i="1" s="1"/>
  <c r="H131" i="1"/>
  <c r="L131" i="1"/>
  <c r="W132" i="1" l="1"/>
  <c r="X132" i="1"/>
  <c r="AB131" i="1"/>
  <c r="S131" i="1"/>
  <c r="R131" i="1"/>
  <c r="I131" i="1"/>
  <c r="G130" i="1"/>
  <c r="F130" i="1"/>
  <c r="D130" i="1"/>
  <c r="AD131" i="1"/>
  <c r="M131" i="1"/>
  <c r="AE131" i="1" l="1"/>
  <c r="N131" i="1"/>
  <c r="O131" i="1" s="1"/>
  <c r="X131" i="1" s="1"/>
  <c r="T130" i="1"/>
  <c r="K130" i="1"/>
  <c r="AA130" i="1"/>
  <c r="P130" i="1"/>
  <c r="Q130" i="1" s="1"/>
  <c r="H130" i="1"/>
  <c r="L130" i="1"/>
  <c r="W131" i="1" l="1"/>
  <c r="S130" i="1"/>
  <c r="R130" i="1"/>
  <c r="I130" i="1"/>
  <c r="AB130" i="1"/>
  <c r="AD130" i="1"/>
  <c r="M130" i="1"/>
  <c r="N130" i="1" l="1"/>
  <c r="O130" i="1" s="1"/>
  <c r="X130" i="1" s="1"/>
  <c r="AE130" i="1"/>
  <c r="G129" i="1"/>
  <c r="D129" i="1"/>
  <c r="F129" i="1"/>
  <c r="W130" i="1" l="1"/>
  <c r="T129" i="1"/>
  <c r="K129" i="1"/>
  <c r="AA129" i="1"/>
  <c r="P129" i="1"/>
  <c r="Q129" i="1" s="1"/>
  <c r="H129" i="1"/>
  <c r="L129" i="1"/>
  <c r="AB129" i="1" l="1"/>
  <c r="S129" i="1"/>
  <c r="R129" i="1"/>
  <c r="I129" i="1"/>
  <c r="G128" i="1"/>
  <c r="M129" i="1"/>
  <c r="AD129" i="1"/>
  <c r="D128" i="1"/>
  <c r="F128" i="1"/>
  <c r="N129" i="1" l="1"/>
  <c r="O129" i="1" s="1"/>
  <c r="X129" i="1" s="1"/>
  <c r="AE129" i="1"/>
  <c r="T128" i="1"/>
  <c r="K128" i="1"/>
  <c r="AA128" i="1"/>
  <c r="P128" i="1"/>
  <c r="Q128" i="1" s="1"/>
  <c r="H128" i="1"/>
  <c r="L128" i="1"/>
  <c r="W129" i="1" l="1"/>
  <c r="I128" i="1"/>
  <c r="S128" i="1"/>
  <c r="R128" i="1"/>
  <c r="AB128" i="1"/>
  <c r="G127" i="1"/>
  <c r="D127" i="1"/>
  <c r="AD128" i="1"/>
  <c r="M128" i="1"/>
  <c r="F127" i="1"/>
  <c r="AE128" i="1" l="1"/>
  <c r="N128" i="1"/>
  <c r="O128" i="1" s="1"/>
  <c r="X128" i="1" s="1"/>
  <c r="T127" i="1"/>
  <c r="K127" i="1"/>
  <c r="AA127" i="1"/>
  <c r="P127" i="1"/>
  <c r="Q127" i="1" s="1"/>
  <c r="H127" i="1"/>
  <c r="L127" i="1"/>
  <c r="W128" i="1" l="1"/>
  <c r="R127" i="1"/>
  <c r="S127" i="1"/>
  <c r="AB127" i="1"/>
  <c r="I127" i="1"/>
  <c r="AD127" i="1"/>
  <c r="M127" i="1"/>
  <c r="AE127" i="1" l="1"/>
  <c r="N127" i="1"/>
  <c r="O127" i="1" s="1"/>
  <c r="X127" i="1" s="1"/>
  <c r="G126" i="1"/>
  <c r="D126" i="1"/>
  <c r="F126" i="1"/>
  <c r="W127" i="1" l="1"/>
  <c r="T126" i="1"/>
  <c r="K126" i="1"/>
  <c r="AA126" i="1"/>
  <c r="P126" i="1"/>
  <c r="Q126" i="1" s="1"/>
  <c r="H126" i="1"/>
  <c r="I126" i="1" s="1"/>
  <c r="L126" i="1"/>
  <c r="R126" i="1" l="1"/>
  <c r="S126" i="1"/>
  <c r="AB126" i="1"/>
  <c r="M126" i="1"/>
  <c r="AD126" i="1"/>
  <c r="AE126" i="1" l="1"/>
  <c r="N126" i="1"/>
  <c r="O126" i="1" s="1"/>
  <c r="W126" i="1" s="1"/>
  <c r="G125" i="1"/>
  <c r="F125" i="1"/>
  <c r="D125" i="1"/>
  <c r="X126" i="1" l="1"/>
  <c r="T125" i="1"/>
  <c r="K125" i="1"/>
  <c r="AA125" i="1"/>
  <c r="H125" i="1"/>
  <c r="L125" i="1"/>
  <c r="AB125" i="1" l="1"/>
  <c r="I125" i="1"/>
  <c r="M125" i="1"/>
  <c r="AD125" i="1"/>
  <c r="AE125" i="1" l="1"/>
  <c r="N125" i="1"/>
  <c r="O125" i="1" s="1"/>
  <c r="P125" i="1"/>
  <c r="Q125" i="1" s="1"/>
  <c r="G124" i="1"/>
  <c r="D124" i="1"/>
  <c r="F124" i="1"/>
  <c r="X125" i="1" l="1"/>
  <c r="W125" i="1"/>
  <c r="R125" i="1"/>
  <c r="S125" i="1"/>
  <c r="T124" i="1"/>
  <c r="K124" i="1"/>
  <c r="AA124" i="1"/>
  <c r="P124" i="1"/>
  <c r="Q124" i="1" s="1"/>
  <c r="H124" i="1"/>
  <c r="L124" i="1"/>
  <c r="S124" i="1" l="1"/>
  <c r="R124" i="1"/>
  <c r="I124" i="1"/>
  <c r="AB124" i="1"/>
  <c r="AD124" i="1"/>
  <c r="M124" i="1"/>
  <c r="AE124" i="1" l="1"/>
  <c r="N124" i="1"/>
  <c r="O124" i="1" s="1"/>
  <c r="W124" i="1" s="1"/>
  <c r="G123" i="1"/>
  <c r="F123" i="1"/>
  <c r="D123" i="1"/>
  <c r="X124" i="1" l="1"/>
  <c r="T123" i="1"/>
  <c r="K123" i="1"/>
  <c r="AA123" i="1"/>
  <c r="P123" i="1"/>
  <c r="Q123" i="1" s="1"/>
  <c r="H123" i="1"/>
  <c r="I123" i="1" s="1"/>
  <c r="L123" i="1"/>
  <c r="S123" i="1" l="1"/>
  <c r="R123" i="1"/>
  <c r="AB123" i="1"/>
  <c r="AD123" i="1"/>
  <c r="M123" i="1"/>
  <c r="AE123" i="1" l="1"/>
  <c r="N123" i="1"/>
  <c r="O123" i="1" s="1"/>
  <c r="X123" i="1" s="1"/>
  <c r="G122" i="1"/>
  <c r="D122" i="1"/>
  <c r="F122" i="1"/>
  <c r="W123" i="1" l="1"/>
  <c r="T122" i="1"/>
  <c r="K122" i="1"/>
  <c r="AA122" i="1"/>
  <c r="P122" i="1"/>
  <c r="Q122" i="1" s="1"/>
  <c r="H122" i="1"/>
  <c r="L122" i="1"/>
  <c r="I122" i="1" l="1"/>
  <c r="S122" i="1"/>
  <c r="R122" i="1"/>
  <c r="AB122" i="1"/>
  <c r="G121" i="1"/>
  <c r="M122" i="1"/>
  <c r="D121" i="1"/>
  <c r="AD122" i="1"/>
  <c r="F121" i="1"/>
  <c r="AE122" i="1" l="1"/>
  <c r="N122" i="1"/>
  <c r="O122" i="1" s="1"/>
  <c r="T121" i="1"/>
  <c r="K121" i="1"/>
  <c r="AA121" i="1"/>
  <c r="P121" i="1"/>
  <c r="Q121" i="1" s="1"/>
  <c r="H121" i="1"/>
  <c r="L121" i="1"/>
  <c r="X122" i="1" l="1"/>
  <c r="W122" i="1"/>
  <c r="AB121" i="1"/>
  <c r="S121" i="1"/>
  <c r="R121" i="1"/>
  <c r="I121" i="1"/>
  <c r="G120" i="1"/>
  <c r="AD121" i="1"/>
  <c r="D120" i="1"/>
  <c r="F120" i="1"/>
  <c r="M121" i="1"/>
  <c r="AE121" i="1" l="1"/>
  <c r="N121" i="1"/>
  <c r="O121" i="1" s="1"/>
  <c r="T120" i="1"/>
  <c r="K120" i="1"/>
  <c r="AA120" i="1"/>
  <c r="P120" i="1"/>
  <c r="Q120" i="1" s="1"/>
  <c r="H120" i="1"/>
  <c r="L120" i="1"/>
  <c r="X121" i="1" l="1"/>
  <c r="W121" i="1"/>
  <c r="AB120" i="1"/>
  <c r="S120" i="1"/>
  <c r="R120" i="1"/>
  <c r="I120" i="1"/>
  <c r="G119" i="1"/>
  <c r="M120" i="1"/>
  <c r="F119" i="1"/>
  <c r="AD120" i="1"/>
  <c r="D119" i="1"/>
  <c r="N120" i="1" l="1"/>
  <c r="O120" i="1" s="1"/>
  <c r="X120" i="1" s="1"/>
  <c r="AE120" i="1"/>
  <c r="T119" i="1"/>
  <c r="K119" i="1"/>
  <c r="AA119" i="1"/>
  <c r="P119" i="1"/>
  <c r="Q119" i="1" s="1"/>
  <c r="H119" i="1"/>
  <c r="I119" i="1" s="1"/>
  <c r="L119" i="1"/>
  <c r="W120" i="1" l="1"/>
  <c r="S119" i="1"/>
  <c r="R119" i="1"/>
  <c r="AB119" i="1"/>
  <c r="M119" i="1"/>
  <c r="AD119" i="1"/>
  <c r="N119" i="1" l="1"/>
  <c r="O119" i="1" s="1"/>
  <c r="X119" i="1" s="1"/>
  <c r="AE119" i="1"/>
  <c r="G118" i="1"/>
  <c r="D118" i="1"/>
  <c r="F118" i="1"/>
  <c r="W119" i="1" l="1"/>
  <c r="T118" i="1"/>
  <c r="K118" i="1"/>
  <c r="AA118" i="1"/>
  <c r="H118" i="1"/>
  <c r="I118" i="1" s="1"/>
  <c r="L118" i="1"/>
  <c r="AB118" i="1" l="1"/>
  <c r="AD118" i="1"/>
  <c r="M118" i="1"/>
  <c r="P118" i="1" l="1"/>
  <c r="Q118" i="1" s="1"/>
  <c r="N118" i="1"/>
  <c r="O118" i="1" s="1"/>
  <c r="AE118" i="1"/>
  <c r="G117" i="1"/>
  <c r="F117" i="1"/>
  <c r="D117" i="1"/>
  <c r="W118" i="1" l="1"/>
  <c r="X118" i="1"/>
  <c r="S118" i="1"/>
  <c r="R118" i="1"/>
  <c r="T117" i="1"/>
  <c r="K117" i="1"/>
  <c r="AA117" i="1"/>
  <c r="P117" i="1"/>
  <c r="Q117" i="1" s="1"/>
  <c r="H117" i="1"/>
  <c r="L117" i="1"/>
  <c r="AB117" i="1" l="1"/>
  <c r="S117" i="1"/>
  <c r="R117" i="1"/>
  <c r="I117" i="1"/>
  <c r="G116" i="1"/>
  <c r="M117" i="1"/>
  <c r="F116" i="1"/>
  <c r="AD117" i="1"/>
  <c r="D116" i="1"/>
  <c r="N117" i="1" l="1"/>
  <c r="O117" i="1" s="1"/>
  <c r="AE117" i="1"/>
  <c r="T116" i="1"/>
  <c r="K116" i="1"/>
  <c r="AA116" i="1"/>
  <c r="P116" i="1"/>
  <c r="Q116" i="1" s="1"/>
  <c r="H116" i="1"/>
  <c r="L116" i="1"/>
  <c r="X117" i="1" l="1"/>
  <c r="W117" i="1"/>
  <c r="S116" i="1"/>
  <c r="R116" i="1"/>
  <c r="AB116" i="1"/>
  <c r="I116" i="1"/>
  <c r="AD116" i="1"/>
  <c r="M116" i="1"/>
  <c r="N116" i="1" l="1"/>
  <c r="O116" i="1" s="1"/>
  <c r="W116" i="1" s="1"/>
  <c r="AE116" i="1"/>
  <c r="G115" i="1"/>
  <c r="D115" i="1"/>
  <c r="F115" i="1"/>
  <c r="X116" i="1" l="1"/>
  <c r="T115" i="1"/>
  <c r="K115" i="1"/>
  <c r="AA115" i="1"/>
  <c r="P115" i="1"/>
  <c r="Q115" i="1" s="1"/>
  <c r="H115" i="1"/>
  <c r="L115" i="1"/>
  <c r="S115" i="1" l="1"/>
  <c r="R115" i="1"/>
  <c r="I115" i="1"/>
  <c r="AB115" i="1"/>
  <c r="AD115" i="1"/>
  <c r="M115" i="1"/>
  <c r="N115" i="1" l="1"/>
  <c r="O115" i="1" s="1"/>
  <c r="X115" i="1" s="1"/>
  <c r="AE115" i="1"/>
  <c r="G114" i="1"/>
  <c r="D114" i="1"/>
  <c r="F114" i="1"/>
  <c r="W115" i="1" l="1"/>
  <c r="T114" i="1"/>
  <c r="K114" i="1"/>
  <c r="AA114" i="1"/>
  <c r="H114" i="1"/>
  <c r="L114" i="1"/>
  <c r="I114" i="1" l="1"/>
  <c r="AB114" i="1"/>
  <c r="G113" i="1"/>
  <c r="AD114" i="1"/>
  <c r="M114" i="1"/>
  <c r="D113" i="1"/>
  <c r="F113" i="1"/>
  <c r="P114" i="1" l="1"/>
  <c r="Q114" i="1" s="1"/>
  <c r="N114" i="1"/>
  <c r="O114" i="1" s="1"/>
  <c r="AE114" i="1"/>
  <c r="T113" i="1"/>
  <c r="K113" i="1"/>
  <c r="AA113" i="1"/>
  <c r="P113" i="1"/>
  <c r="Q113" i="1" s="1"/>
  <c r="H113" i="1"/>
  <c r="L113" i="1"/>
  <c r="R114" i="1" l="1"/>
  <c r="S114" i="1"/>
  <c r="X114" i="1"/>
  <c r="W114" i="1"/>
  <c r="S113" i="1"/>
  <c r="R113" i="1"/>
  <c r="AB113" i="1"/>
  <c r="I113" i="1"/>
  <c r="M113" i="1"/>
  <c r="AD113" i="1"/>
  <c r="N113" i="1" l="1"/>
  <c r="O113" i="1" s="1"/>
  <c r="X113" i="1" s="1"/>
  <c r="AE113" i="1"/>
  <c r="G112" i="1"/>
  <c r="D112" i="1"/>
  <c r="F112" i="1"/>
  <c r="W113" i="1" l="1"/>
  <c r="T112" i="1"/>
  <c r="K112" i="1"/>
  <c r="AA112" i="1"/>
  <c r="P112" i="1"/>
  <c r="Q112" i="1" s="1"/>
  <c r="H112" i="1"/>
  <c r="L112" i="1"/>
  <c r="AB112" i="1" l="1"/>
  <c r="S112" i="1"/>
  <c r="R112" i="1"/>
  <c r="I112" i="1"/>
  <c r="G110" i="1"/>
  <c r="F110" i="1"/>
  <c r="AD112" i="1"/>
  <c r="M112" i="1"/>
  <c r="D110" i="1"/>
  <c r="N112" i="1" l="1"/>
  <c r="O112" i="1" s="1"/>
  <c r="X112" i="1" s="1"/>
  <c r="AE112" i="1"/>
  <c r="T110" i="1"/>
  <c r="K110" i="1"/>
  <c r="AA110" i="1"/>
  <c r="P110" i="1"/>
  <c r="Q110" i="1" s="1"/>
  <c r="H110" i="1"/>
  <c r="L110" i="1"/>
  <c r="W112" i="1" l="1"/>
  <c r="AB110" i="1"/>
  <c r="S110" i="1"/>
  <c r="R110" i="1"/>
  <c r="I110" i="1"/>
  <c r="G109" i="1"/>
  <c r="M110" i="1"/>
  <c r="D109" i="1"/>
  <c r="AD110" i="1"/>
  <c r="F109" i="1"/>
  <c r="N110" i="1" l="1"/>
  <c r="O110" i="1" s="1"/>
  <c r="X110" i="1" s="1"/>
  <c r="AE110" i="1"/>
  <c r="T109" i="1"/>
  <c r="K109" i="1"/>
  <c r="AA109" i="1"/>
  <c r="P109" i="1"/>
  <c r="Q109" i="1" s="1"/>
  <c r="H109" i="1"/>
  <c r="L109" i="1"/>
  <c r="W110" i="1" l="1"/>
  <c r="AB109" i="1"/>
  <c r="S109" i="1"/>
  <c r="R109" i="1"/>
  <c r="I109" i="1"/>
  <c r="G108" i="1"/>
  <c r="F108" i="1"/>
  <c r="AD109" i="1"/>
  <c r="D108" i="1"/>
  <c r="M109" i="1"/>
  <c r="AE109" i="1" l="1"/>
  <c r="N109" i="1"/>
  <c r="O109" i="1" s="1"/>
  <c r="T108" i="1"/>
  <c r="K108" i="1"/>
  <c r="AA108" i="1"/>
  <c r="P108" i="1"/>
  <c r="Q108" i="1" s="1"/>
  <c r="H108" i="1"/>
  <c r="L108" i="1"/>
  <c r="X109" i="1" l="1"/>
  <c r="W109" i="1"/>
  <c r="AB108" i="1"/>
  <c r="S108" i="1"/>
  <c r="R108" i="1"/>
  <c r="I108" i="1"/>
  <c r="G107" i="1"/>
  <c r="M108" i="1"/>
  <c r="F107" i="1"/>
  <c r="AD108" i="1"/>
  <c r="D107" i="1"/>
  <c r="AE108" i="1" l="1"/>
  <c r="N108" i="1"/>
  <c r="O108" i="1" s="1"/>
  <c r="X108" i="1" s="1"/>
  <c r="T107" i="1"/>
  <c r="K107" i="1"/>
  <c r="AA107" i="1"/>
  <c r="P107" i="1"/>
  <c r="Q107" i="1" s="1"/>
  <c r="H107" i="1"/>
  <c r="L107" i="1"/>
  <c r="W108" i="1" l="1"/>
  <c r="AB107" i="1"/>
  <c r="S107" i="1"/>
  <c r="R107" i="1"/>
  <c r="I107" i="1"/>
  <c r="G106" i="1"/>
  <c r="F106" i="1"/>
  <c r="M107" i="1"/>
  <c r="D106" i="1"/>
  <c r="AD107" i="1"/>
  <c r="AE107" i="1" l="1"/>
  <c r="N107" i="1"/>
  <c r="O107" i="1" s="1"/>
  <c r="X107" i="1" s="1"/>
  <c r="T106" i="1"/>
  <c r="K106" i="1"/>
  <c r="AA106" i="1"/>
  <c r="H106" i="1"/>
  <c r="L106" i="1"/>
  <c r="W107" i="1" l="1"/>
  <c r="I106" i="1"/>
  <c r="AB106" i="1"/>
  <c r="AD106" i="1"/>
  <c r="M106" i="1"/>
  <c r="AE106" i="1" l="1"/>
  <c r="P106" i="1"/>
  <c r="Q106" i="1" s="1"/>
  <c r="N106" i="1"/>
  <c r="O106" i="1" s="1"/>
  <c r="G105" i="1"/>
  <c r="D105" i="1"/>
  <c r="F105" i="1"/>
  <c r="W106" i="1" l="1"/>
  <c r="R106" i="1"/>
  <c r="S106" i="1"/>
  <c r="X106" i="1"/>
  <c r="T105" i="1"/>
  <c r="K105" i="1"/>
  <c r="AA105" i="1"/>
  <c r="P105" i="1"/>
  <c r="Q105" i="1" s="1"/>
  <c r="H105" i="1"/>
  <c r="L105" i="1"/>
  <c r="AB105" i="1" l="1"/>
  <c r="S105" i="1"/>
  <c r="R105" i="1"/>
  <c r="I105" i="1"/>
  <c r="G104" i="1"/>
  <c r="F104" i="1"/>
  <c r="AD105" i="1"/>
  <c r="M105" i="1"/>
  <c r="D104" i="1"/>
  <c r="AE105" i="1" l="1"/>
  <c r="N105" i="1"/>
  <c r="O105" i="1" s="1"/>
  <c r="X105" i="1" s="1"/>
  <c r="T104" i="1"/>
  <c r="K104" i="1"/>
  <c r="AA104" i="1"/>
  <c r="P104" i="1"/>
  <c r="Q104" i="1" s="1"/>
  <c r="H104" i="1"/>
  <c r="L104" i="1"/>
  <c r="W105" i="1" l="1"/>
  <c r="I104" i="1"/>
  <c r="S104" i="1"/>
  <c r="R104" i="1"/>
  <c r="AB104" i="1"/>
  <c r="G103" i="1"/>
  <c r="F103" i="1"/>
  <c r="M104" i="1"/>
  <c r="AD104" i="1"/>
  <c r="D103" i="1"/>
  <c r="AE104" i="1" l="1"/>
  <c r="N104" i="1"/>
  <c r="O104" i="1" s="1"/>
  <c r="T103" i="1"/>
  <c r="K103" i="1"/>
  <c r="AA103" i="1"/>
  <c r="P103" i="1"/>
  <c r="Q103" i="1" s="1"/>
  <c r="H103" i="1"/>
  <c r="I103" i="1" s="1"/>
  <c r="L103" i="1"/>
  <c r="X104" i="1" l="1"/>
  <c r="W104" i="1"/>
  <c r="S103" i="1"/>
  <c r="R103" i="1"/>
  <c r="AB103" i="1"/>
  <c r="AD103" i="1"/>
  <c r="M103" i="1"/>
  <c r="AE103" i="1" l="1"/>
  <c r="N103" i="1"/>
  <c r="O103" i="1" s="1"/>
  <c r="X103" i="1" s="1"/>
  <c r="G102" i="1"/>
  <c r="D102" i="1"/>
  <c r="F102" i="1"/>
  <c r="W103" i="1" l="1"/>
  <c r="T102" i="1"/>
  <c r="K102" i="1"/>
  <c r="AA102" i="1"/>
  <c r="P102" i="1"/>
  <c r="Q102" i="1" s="1"/>
  <c r="H102" i="1"/>
  <c r="I102" i="1" s="1"/>
  <c r="L102" i="1"/>
  <c r="S102" i="1" l="1"/>
  <c r="R102" i="1"/>
  <c r="AB102" i="1"/>
  <c r="G101" i="1"/>
  <c r="D101" i="1"/>
  <c r="M102" i="1"/>
  <c r="AD102" i="1"/>
  <c r="F101" i="1"/>
  <c r="N102" i="1" l="1"/>
  <c r="O102" i="1" s="1"/>
  <c r="X102" i="1" s="1"/>
  <c r="AE102" i="1"/>
  <c r="T101" i="1"/>
  <c r="K101" i="1"/>
  <c r="AA101" i="1"/>
  <c r="P101" i="1"/>
  <c r="Q101" i="1" s="1"/>
  <c r="H101" i="1"/>
  <c r="L101" i="1"/>
  <c r="W102" i="1" l="1"/>
  <c r="AB101" i="1"/>
  <c r="S101" i="1"/>
  <c r="R101" i="1"/>
  <c r="I101" i="1"/>
  <c r="G100" i="1"/>
  <c r="AD101" i="1"/>
  <c r="F100" i="1"/>
  <c r="M101" i="1"/>
  <c r="D100" i="1"/>
  <c r="N101" i="1" l="1"/>
  <c r="O101" i="1" s="1"/>
  <c r="AE101" i="1"/>
  <c r="T100" i="1"/>
  <c r="K100" i="1"/>
  <c r="AA100" i="1"/>
  <c r="P100" i="1"/>
  <c r="Q100" i="1" s="1"/>
  <c r="H100" i="1"/>
  <c r="L100" i="1"/>
  <c r="W101" i="1" l="1"/>
  <c r="X101" i="1"/>
  <c r="AB100" i="1"/>
  <c r="S100" i="1"/>
  <c r="R100" i="1"/>
  <c r="I100" i="1"/>
  <c r="G99" i="1"/>
  <c r="D99" i="1"/>
  <c r="M100" i="1"/>
  <c r="F99" i="1"/>
  <c r="AD100" i="1"/>
  <c r="AE100" i="1" l="1"/>
  <c r="N100" i="1"/>
  <c r="O100" i="1" s="1"/>
  <c r="T99" i="1"/>
  <c r="K99" i="1"/>
  <c r="AA99" i="1"/>
  <c r="P99" i="1"/>
  <c r="Q99" i="1" s="1"/>
  <c r="H99" i="1"/>
  <c r="L99" i="1"/>
  <c r="X100" i="1" l="1"/>
  <c r="W100" i="1"/>
  <c r="S99" i="1"/>
  <c r="R99" i="1"/>
  <c r="AB99" i="1"/>
  <c r="I99" i="1"/>
  <c r="M99" i="1"/>
  <c r="AD99" i="1"/>
  <c r="AE99" i="1" l="1"/>
  <c r="N99" i="1"/>
  <c r="O99" i="1" s="1"/>
  <c r="X99" i="1" s="1"/>
  <c r="G98" i="1"/>
  <c r="F98" i="1"/>
  <c r="D98" i="1"/>
  <c r="W99" i="1" l="1"/>
  <c r="T98" i="1"/>
  <c r="K98" i="1"/>
  <c r="AA98" i="1"/>
  <c r="P98" i="1"/>
  <c r="Q98" i="1" s="1"/>
  <c r="H98" i="1"/>
  <c r="L98" i="1"/>
  <c r="AB98" i="1" l="1"/>
  <c r="S98" i="1"/>
  <c r="R98" i="1"/>
  <c r="I98" i="1"/>
  <c r="G97" i="1"/>
  <c r="D97" i="1"/>
  <c r="AD98" i="1"/>
  <c r="F97" i="1"/>
  <c r="M98" i="1"/>
  <c r="N98" i="1" l="1"/>
  <c r="O98" i="1" s="1"/>
  <c r="X98" i="1" s="1"/>
  <c r="AE98" i="1"/>
  <c r="T97" i="1"/>
  <c r="K97" i="1"/>
  <c r="AA97" i="1"/>
  <c r="P97" i="1"/>
  <c r="Q97" i="1" s="1"/>
  <c r="H97" i="1"/>
  <c r="L97" i="1"/>
  <c r="W98" i="1" l="1"/>
  <c r="AB97" i="1"/>
  <c r="S97" i="1"/>
  <c r="R97" i="1"/>
  <c r="I97" i="1"/>
  <c r="G96" i="1"/>
  <c r="F96" i="1"/>
  <c r="AD97" i="1"/>
  <c r="D96" i="1"/>
  <c r="M97" i="1"/>
  <c r="AE97" i="1" l="1"/>
  <c r="N97" i="1"/>
  <c r="O97" i="1" s="1"/>
  <c r="X97" i="1" s="1"/>
  <c r="T96" i="1"/>
  <c r="K96" i="1"/>
  <c r="AA96" i="1"/>
  <c r="P96" i="1"/>
  <c r="Q96" i="1" s="1"/>
  <c r="H96" i="1"/>
  <c r="L96" i="1"/>
  <c r="W97" i="1" l="1"/>
  <c r="AB96" i="1"/>
  <c r="S96" i="1"/>
  <c r="R96" i="1"/>
  <c r="I96" i="1"/>
  <c r="G95" i="1"/>
  <c r="F95" i="1"/>
  <c r="AD96" i="1"/>
  <c r="M96" i="1"/>
  <c r="D95" i="1"/>
  <c r="N96" i="1" l="1"/>
  <c r="O96" i="1" s="1"/>
  <c r="AE96" i="1"/>
  <c r="T95" i="1"/>
  <c r="K95" i="1"/>
  <c r="AA95" i="1"/>
  <c r="P95" i="1"/>
  <c r="Q95" i="1" s="1"/>
  <c r="H95" i="1"/>
  <c r="L95" i="1"/>
  <c r="W96" i="1" l="1"/>
  <c r="X96" i="1"/>
  <c r="AB95" i="1"/>
  <c r="S95" i="1"/>
  <c r="R95" i="1"/>
  <c r="I95" i="1"/>
  <c r="G94" i="1"/>
  <c r="F94" i="1"/>
  <c r="AD95" i="1"/>
  <c r="D94" i="1"/>
  <c r="M95" i="1"/>
  <c r="N95" i="1" l="1"/>
  <c r="O95" i="1" s="1"/>
  <c r="X95" i="1" s="1"/>
  <c r="AE95" i="1"/>
  <c r="T94" i="1"/>
  <c r="K94" i="1"/>
  <c r="AA94" i="1"/>
  <c r="P94" i="1"/>
  <c r="Q94" i="1" s="1"/>
  <c r="H94" i="1"/>
  <c r="L94" i="1"/>
  <c r="W95" i="1" l="1"/>
  <c r="AB94" i="1"/>
  <c r="S94" i="1"/>
  <c r="R94" i="1"/>
  <c r="I94" i="1"/>
  <c r="G93" i="1"/>
  <c r="F93" i="1"/>
  <c r="AD94" i="1"/>
  <c r="D93" i="1"/>
  <c r="M94" i="1"/>
  <c r="AE94" i="1" l="1"/>
  <c r="N94" i="1"/>
  <c r="O94" i="1" s="1"/>
  <c r="X94" i="1" s="1"/>
  <c r="T93" i="1"/>
  <c r="K93" i="1"/>
  <c r="AA93" i="1"/>
  <c r="P93" i="1"/>
  <c r="Q93" i="1" s="1"/>
  <c r="H93" i="1"/>
  <c r="L93" i="1"/>
  <c r="W94" i="1" l="1"/>
  <c r="S93" i="1"/>
  <c r="R93" i="1"/>
  <c r="I93" i="1"/>
  <c r="AB93" i="1"/>
  <c r="G92" i="1"/>
  <c r="M93" i="1"/>
  <c r="F92" i="1"/>
  <c r="D92" i="1"/>
  <c r="AD93" i="1"/>
  <c r="AE93" i="1" l="1"/>
  <c r="N93" i="1"/>
  <c r="O93" i="1" s="1"/>
  <c r="X93" i="1" s="1"/>
  <c r="T92" i="1"/>
  <c r="K92" i="1"/>
  <c r="AA92" i="1"/>
  <c r="P92" i="1"/>
  <c r="Q92" i="1" s="1"/>
  <c r="H92" i="1"/>
  <c r="L92" i="1"/>
  <c r="W93" i="1" l="1"/>
  <c r="AB92" i="1"/>
  <c r="S92" i="1"/>
  <c r="R92" i="1"/>
  <c r="I92" i="1"/>
  <c r="G91" i="1"/>
  <c r="F91" i="1"/>
  <c r="M92" i="1"/>
  <c r="D91" i="1"/>
  <c r="AD92" i="1"/>
  <c r="N92" i="1" l="1"/>
  <c r="O92" i="1" s="1"/>
  <c r="X92" i="1" s="1"/>
  <c r="AE92" i="1"/>
  <c r="T91" i="1"/>
  <c r="K91" i="1"/>
  <c r="AA91" i="1"/>
  <c r="P91" i="1"/>
  <c r="Q91" i="1" s="1"/>
  <c r="H91" i="1"/>
  <c r="L91" i="1"/>
  <c r="W92" i="1" l="1"/>
  <c r="S91" i="1"/>
  <c r="R91" i="1"/>
  <c r="I91" i="1"/>
  <c r="AB91" i="1"/>
  <c r="G90" i="1"/>
  <c r="F90" i="1"/>
  <c r="M91" i="1"/>
  <c r="D90" i="1"/>
  <c r="AD91" i="1"/>
  <c r="N91" i="1" l="1"/>
  <c r="O91" i="1" s="1"/>
  <c r="X91" i="1" s="1"/>
  <c r="AE91" i="1"/>
  <c r="T90" i="1"/>
  <c r="K90" i="1"/>
  <c r="AA90" i="1"/>
  <c r="P90" i="1"/>
  <c r="Q90" i="1" s="1"/>
  <c r="H90" i="1"/>
  <c r="L90" i="1"/>
  <c r="W91" i="1" l="1"/>
  <c r="AB90" i="1"/>
  <c r="S90" i="1"/>
  <c r="R90" i="1"/>
  <c r="I90" i="1"/>
  <c r="G89" i="1"/>
  <c r="F89" i="1"/>
  <c r="AD90" i="1"/>
  <c r="M90" i="1"/>
  <c r="D89" i="1"/>
  <c r="N90" i="1" l="1"/>
  <c r="O90" i="1" s="1"/>
  <c r="X90" i="1" s="1"/>
  <c r="AE90" i="1"/>
  <c r="T89" i="1"/>
  <c r="K89" i="1"/>
  <c r="AA89" i="1"/>
  <c r="P89" i="1"/>
  <c r="Q89" i="1" s="1"/>
  <c r="H89" i="1"/>
  <c r="L89" i="1"/>
  <c r="W90" i="1" l="1"/>
  <c r="AB89" i="1"/>
  <c r="S89" i="1"/>
  <c r="R89" i="1"/>
  <c r="I89" i="1"/>
  <c r="G88" i="1"/>
  <c r="F88" i="1"/>
  <c r="AD89" i="1"/>
  <c r="D88" i="1"/>
  <c r="M89" i="1"/>
  <c r="N89" i="1" l="1"/>
  <c r="O89" i="1" s="1"/>
  <c r="AE89" i="1"/>
  <c r="T88" i="1"/>
  <c r="K88" i="1"/>
  <c r="AA88" i="1"/>
  <c r="P88" i="1"/>
  <c r="Q88" i="1" s="1"/>
  <c r="H88" i="1"/>
  <c r="L88" i="1"/>
  <c r="X89" i="1" l="1"/>
  <c r="W89" i="1"/>
  <c r="AB88" i="1"/>
  <c r="S88" i="1"/>
  <c r="R88" i="1"/>
  <c r="I88" i="1"/>
  <c r="G87" i="1"/>
  <c r="D87" i="1"/>
  <c r="AD88" i="1"/>
  <c r="M88" i="1"/>
  <c r="F87" i="1"/>
  <c r="AE88" i="1" l="1"/>
  <c r="N88" i="1"/>
  <c r="O88" i="1" s="1"/>
  <c r="W88" i="1" s="1"/>
  <c r="T87" i="1"/>
  <c r="K87" i="1"/>
  <c r="AA87" i="1"/>
  <c r="P87" i="1"/>
  <c r="Q87" i="1" s="1"/>
  <c r="H87" i="1"/>
  <c r="L87" i="1"/>
  <c r="X88" i="1" l="1"/>
  <c r="I87" i="1"/>
  <c r="S87" i="1"/>
  <c r="R87" i="1"/>
  <c r="AB87" i="1"/>
  <c r="G86" i="1"/>
  <c r="E86" i="1"/>
  <c r="D86" i="1"/>
  <c r="F86" i="1"/>
  <c r="AD87" i="1"/>
  <c r="M87" i="1"/>
  <c r="N87" i="1" l="1"/>
  <c r="O87" i="1" s="1"/>
  <c r="AE87" i="1"/>
  <c r="T86" i="1"/>
  <c r="K86" i="1"/>
  <c r="AA86" i="1"/>
  <c r="P86" i="1"/>
  <c r="Q86" i="1" s="1"/>
  <c r="H86" i="1"/>
  <c r="I86" i="1" s="1"/>
  <c r="L86" i="1"/>
  <c r="X87" i="1" l="1"/>
  <c r="W87" i="1"/>
  <c r="S86" i="1"/>
  <c r="R86" i="1"/>
  <c r="AB86" i="1"/>
  <c r="AD86" i="1"/>
  <c r="M86" i="1"/>
  <c r="AE86" i="1" l="1"/>
  <c r="N86" i="1"/>
  <c r="O86" i="1" s="1"/>
  <c r="X86" i="1" s="1"/>
  <c r="G85" i="1"/>
  <c r="D85" i="1"/>
  <c r="E85" i="1"/>
  <c r="F85" i="1"/>
  <c r="W86" i="1" l="1"/>
  <c r="T85" i="1"/>
  <c r="K85" i="1"/>
  <c r="AA85" i="1"/>
  <c r="P85" i="1"/>
  <c r="P144" i="1" s="1"/>
  <c r="H85" i="1"/>
  <c r="L85" i="1"/>
  <c r="I85" i="1" l="1"/>
  <c r="Q85" i="1"/>
  <c r="Q144" i="1" s="1"/>
  <c r="AB85" i="1"/>
  <c r="M85" i="1"/>
  <c r="AD85" i="1"/>
  <c r="N85" i="1" l="1"/>
  <c r="N144" i="1" s="1"/>
  <c r="AE85" i="1"/>
  <c r="AE144" i="1" s="1"/>
  <c r="S85" i="1"/>
  <c r="S144" i="1" s="1"/>
  <c r="R85" i="1"/>
  <c r="R144" i="1" s="1"/>
  <c r="O85" i="1" l="1"/>
  <c r="O144" i="1" s="1"/>
  <c r="G82" i="1"/>
  <c r="D82" i="1"/>
  <c r="F82" i="1"/>
  <c r="W85" i="1" l="1"/>
  <c r="W144" i="1" s="1"/>
  <c r="X85" i="1"/>
  <c r="X144" i="1" s="1"/>
  <c r="T82" i="1"/>
  <c r="K82" i="1"/>
  <c r="AA82" i="1"/>
  <c r="P82" i="1"/>
  <c r="Q82" i="1" s="1"/>
  <c r="H82" i="1"/>
  <c r="L82" i="1"/>
  <c r="R82" i="1" l="1"/>
  <c r="S82" i="1"/>
  <c r="I82" i="1"/>
  <c r="AB82" i="1"/>
  <c r="AD82" i="1"/>
  <c r="M82" i="1"/>
  <c r="AE82" i="1" l="1"/>
  <c r="N82" i="1"/>
  <c r="O82" i="1" s="1"/>
  <c r="W82" i="1" s="1"/>
  <c r="G81" i="1"/>
  <c r="F81" i="1"/>
  <c r="D81" i="1"/>
  <c r="X82" i="1" l="1"/>
  <c r="T81" i="1"/>
  <c r="K81" i="1"/>
  <c r="AA81" i="1"/>
  <c r="P81" i="1"/>
  <c r="Q81" i="1" s="1"/>
  <c r="H81" i="1"/>
  <c r="L81" i="1"/>
  <c r="AB81" i="1" l="1"/>
  <c r="S81" i="1"/>
  <c r="R81" i="1"/>
  <c r="I81" i="1"/>
  <c r="G80" i="1"/>
  <c r="D80" i="1"/>
  <c r="F80" i="1"/>
  <c r="M81" i="1"/>
  <c r="AD81" i="1"/>
  <c r="AE81" i="1" l="1"/>
  <c r="N81" i="1"/>
  <c r="O81" i="1" s="1"/>
  <c r="T80" i="1"/>
  <c r="K80" i="1"/>
  <c r="AA80" i="1"/>
  <c r="P80" i="1"/>
  <c r="Q80" i="1" s="1"/>
  <c r="H80" i="1"/>
  <c r="L80" i="1"/>
  <c r="W81" i="1" l="1"/>
  <c r="X81" i="1"/>
  <c r="S80" i="1"/>
  <c r="R80" i="1"/>
  <c r="AB80" i="1"/>
  <c r="I80" i="1"/>
  <c r="AD80" i="1"/>
  <c r="M80" i="1"/>
  <c r="AE80" i="1" l="1"/>
  <c r="N80" i="1"/>
  <c r="O80" i="1" s="1"/>
  <c r="X80" i="1" s="1"/>
  <c r="G79" i="1"/>
  <c r="F79" i="1"/>
  <c r="D79" i="1"/>
  <c r="W80" i="1" l="1"/>
  <c r="T79" i="1"/>
  <c r="K79" i="1"/>
  <c r="AA79" i="1"/>
  <c r="P79" i="1"/>
  <c r="Q79" i="1" s="1"/>
  <c r="H79" i="1"/>
  <c r="L79" i="1"/>
  <c r="AB79" i="1" l="1"/>
  <c r="S79" i="1"/>
  <c r="R79" i="1"/>
  <c r="I79" i="1"/>
  <c r="G78" i="1"/>
  <c r="D78" i="1"/>
  <c r="F78" i="1"/>
  <c r="M79" i="1"/>
  <c r="AD79" i="1"/>
  <c r="AE79" i="1" l="1"/>
  <c r="N79" i="1"/>
  <c r="O79" i="1" s="1"/>
  <c r="X79" i="1" s="1"/>
  <c r="T78" i="1"/>
  <c r="K78" i="1"/>
  <c r="AA78" i="1"/>
  <c r="P78" i="1"/>
  <c r="Q78" i="1" s="1"/>
  <c r="H78" i="1"/>
  <c r="I78" i="1" s="1"/>
  <c r="L78" i="1"/>
  <c r="W79" i="1" l="1"/>
  <c r="S78" i="1"/>
  <c r="R78" i="1"/>
  <c r="AB78" i="1"/>
  <c r="AD78" i="1"/>
  <c r="M78" i="1"/>
  <c r="N78" i="1" l="1"/>
  <c r="O78" i="1" s="1"/>
  <c r="X78" i="1" s="1"/>
  <c r="AE78" i="1"/>
  <c r="W78" i="1" l="1"/>
  <c r="G77" i="1"/>
  <c r="D77" i="1"/>
  <c r="F77" i="1"/>
  <c r="T77" i="1" l="1"/>
  <c r="K77" i="1"/>
  <c r="AA77" i="1"/>
  <c r="P77" i="1"/>
  <c r="Q77" i="1" s="1"/>
  <c r="H77" i="1"/>
  <c r="L77" i="1"/>
  <c r="AB77" i="1" l="1"/>
  <c r="S77" i="1"/>
  <c r="R77" i="1"/>
  <c r="I77" i="1"/>
  <c r="G76" i="1"/>
  <c r="D76" i="1"/>
  <c r="AD77" i="1"/>
  <c r="F76" i="1"/>
  <c r="M77" i="1"/>
  <c r="AE77" i="1" l="1"/>
  <c r="N77" i="1"/>
  <c r="O77" i="1" s="1"/>
  <c r="X77" i="1" s="1"/>
  <c r="T76" i="1"/>
  <c r="K76" i="1"/>
  <c r="AA76" i="1"/>
  <c r="P76" i="1"/>
  <c r="Q76" i="1" s="1"/>
  <c r="H76" i="1"/>
  <c r="L76" i="1"/>
  <c r="W77" i="1" l="1"/>
  <c r="AB76" i="1"/>
  <c r="S76" i="1"/>
  <c r="R76" i="1"/>
  <c r="I76" i="1"/>
  <c r="G75" i="1"/>
  <c r="F75" i="1"/>
  <c r="D75" i="1"/>
  <c r="M76" i="1"/>
  <c r="AD76" i="1"/>
  <c r="AE76" i="1" l="1"/>
  <c r="N76" i="1"/>
  <c r="O76" i="1" s="1"/>
  <c r="X76" i="1" s="1"/>
  <c r="T75" i="1"/>
  <c r="K75" i="1"/>
  <c r="AA75" i="1"/>
  <c r="P75" i="1"/>
  <c r="H75" i="1"/>
  <c r="L75" i="1"/>
  <c r="W76" i="1" l="1"/>
  <c r="AB75" i="1"/>
  <c r="P83" i="1"/>
  <c r="Q75" i="1"/>
  <c r="I75" i="1"/>
  <c r="M75" i="1"/>
  <c r="AD75" i="1"/>
  <c r="AE75" i="1" l="1"/>
  <c r="AE83" i="1" s="1"/>
  <c r="N75" i="1"/>
  <c r="O75" i="1" s="1"/>
  <c r="Q83" i="1"/>
  <c r="S75" i="1"/>
  <c r="S83" i="1" s="1"/>
  <c r="R75" i="1"/>
  <c r="R83" i="1" s="1"/>
  <c r="G72" i="1"/>
  <c r="D72" i="1"/>
  <c r="F72" i="1"/>
  <c r="O83" i="1" l="1"/>
  <c r="X75" i="1"/>
  <c r="X83" i="1" s="1"/>
  <c r="W75" i="1"/>
  <c r="W83" i="1" s="1"/>
  <c r="N83" i="1"/>
  <c r="T72" i="1"/>
  <c r="K72" i="1"/>
  <c r="AA72" i="1"/>
  <c r="P72" i="1"/>
  <c r="Q72" i="1" s="1"/>
  <c r="H72" i="1"/>
  <c r="L72" i="1"/>
  <c r="AB72" i="1" l="1"/>
  <c r="S72" i="1"/>
  <c r="R72" i="1"/>
  <c r="I72" i="1"/>
  <c r="G71" i="1"/>
  <c r="M72" i="1"/>
  <c r="D71" i="1"/>
  <c r="AD72" i="1"/>
  <c r="F71" i="1"/>
  <c r="N72" i="1" l="1"/>
  <c r="O72" i="1" s="1"/>
  <c r="X72" i="1" s="1"/>
  <c r="AE72" i="1"/>
  <c r="T71" i="1"/>
  <c r="K71" i="1"/>
  <c r="AA71" i="1"/>
  <c r="P71" i="1"/>
  <c r="Q71" i="1" s="1"/>
  <c r="H71" i="1"/>
  <c r="L71" i="1"/>
  <c r="W72" i="1" l="1"/>
  <c r="AB71" i="1"/>
  <c r="S71" i="1"/>
  <c r="R71" i="1"/>
  <c r="I71" i="1"/>
  <c r="G70" i="1"/>
  <c r="M71" i="1"/>
  <c r="F70" i="1"/>
  <c r="AD71" i="1"/>
  <c r="D70" i="1"/>
  <c r="N71" i="1" l="1"/>
  <c r="O71" i="1" s="1"/>
  <c r="X71" i="1" s="1"/>
  <c r="AE71" i="1"/>
  <c r="T70" i="1"/>
  <c r="K70" i="1"/>
  <c r="AA70" i="1"/>
  <c r="P70" i="1"/>
  <c r="Q70" i="1" s="1"/>
  <c r="H70" i="1"/>
  <c r="L70" i="1"/>
  <c r="W71" i="1" l="1"/>
  <c r="AB70" i="1"/>
  <c r="S70" i="1"/>
  <c r="R70" i="1"/>
  <c r="I70" i="1"/>
  <c r="G69" i="1"/>
  <c r="F69" i="1"/>
  <c r="D69" i="1"/>
  <c r="AD70" i="1"/>
  <c r="M70" i="1"/>
  <c r="AE70" i="1" l="1"/>
  <c r="N70" i="1"/>
  <c r="O70" i="1" s="1"/>
  <c r="X70" i="1" s="1"/>
  <c r="T69" i="1"/>
  <c r="K69" i="1"/>
  <c r="AA69" i="1"/>
  <c r="P69" i="1"/>
  <c r="Q69" i="1" s="1"/>
  <c r="H69" i="1"/>
  <c r="L69" i="1"/>
  <c r="W70" i="1" l="1"/>
  <c r="AB69" i="1"/>
  <c r="S69" i="1"/>
  <c r="R69" i="1"/>
  <c r="I69" i="1"/>
  <c r="M69" i="1"/>
  <c r="AD69" i="1"/>
  <c r="N69" i="1" l="1"/>
  <c r="O69" i="1" s="1"/>
  <c r="X69" i="1" s="1"/>
  <c r="AE69" i="1"/>
  <c r="G68" i="1"/>
  <c r="F68" i="1"/>
  <c r="D68" i="1"/>
  <c r="W69" i="1" l="1"/>
  <c r="T68" i="1"/>
  <c r="K68" i="1"/>
  <c r="AA68" i="1"/>
  <c r="P68" i="1"/>
  <c r="Q68" i="1" s="1"/>
  <c r="H68" i="1"/>
  <c r="L68" i="1"/>
  <c r="AB68" i="1" l="1"/>
  <c r="S68" i="1"/>
  <c r="R68" i="1"/>
  <c r="I68" i="1"/>
  <c r="G67" i="1"/>
  <c r="M68" i="1"/>
  <c r="AD68" i="1"/>
  <c r="F67" i="1"/>
  <c r="D67" i="1"/>
  <c r="AE68" i="1" l="1"/>
  <c r="N68" i="1"/>
  <c r="O68" i="1" s="1"/>
  <c r="X68" i="1" s="1"/>
  <c r="T67" i="1"/>
  <c r="K67" i="1"/>
  <c r="AA67" i="1"/>
  <c r="P67" i="1"/>
  <c r="Q67" i="1" s="1"/>
  <c r="H67" i="1"/>
  <c r="L67" i="1"/>
  <c r="W68" i="1" l="1"/>
  <c r="AB67" i="1"/>
  <c r="S67" i="1"/>
  <c r="R67" i="1"/>
  <c r="I67" i="1"/>
  <c r="G66" i="1"/>
  <c r="D66" i="1"/>
  <c r="F66" i="1"/>
  <c r="AD67" i="1"/>
  <c r="M67" i="1"/>
  <c r="AE67" i="1" l="1"/>
  <c r="N67" i="1"/>
  <c r="O67" i="1" s="1"/>
  <c r="X67" i="1" s="1"/>
  <c r="T66" i="1"/>
  <c r="K66" i="1"/>
  <c r="AA66" i="1"/>
  <c r="H66" i="1"/>
  <c r="L66" i="1"/>
  <c r="W67" i="1" l="1"/>
  <c r="I66" i="1"/>
  <c r="AB66" i="1"/>
  <c r="M66" i="1"/>
  <c r="AD66" i="1"/>
  <c r="AE66" i="1" l="1"/>
  <c r="N66" i="1"/>
  <c r="O66" i="1" s="1"/>
  <c r="P66" i="1"/>
  <c r="Q66" i="1" s="1"/>
  <c r="G65" i="1"/>
  <c r="D65" i="1"/>
  <c r="F65" i="1"/>
  <c r="X66" i="1" l="1"/>
  <c r="R66" i="1"/>
  <c r="S66" i="1"/>
  <c r="W66" i="1"/>
  <c r="T65" i="1"/>
  <c r="K65" i="1"/>
  <c r="AA65" i="1"/>
  <c r="P65" i="1"/>
  <c r="Q65" i="1" s="1"/>
  <c r="H65" i="1"/>
  <c r="L65" i="1"/>
  <c r="AB65" i="1" l="1"/>
  <c r="R65" i="1"/>
  <c r="S65" i="1"/>
  <c r="I65" i="1"/>
  <c r="G64" i="1"/>
  <c r="AD65" i="1"/>
  <c r="M65" i="1"/>
  <c r="D64" i="1"/>
  <c r="F64" i="1"/>
  <c r="AE65" i="1" l="1"/>
  <c r="N65" i="1"/>
  <c r="O65" i="1" s="1"/>
  <c r="T64" i="1"/>
  <c r="K64" i="1"/>
  <c r="AA64" i="1"/>
  <c r="P64" i="1"/>
  <c r="Q64" i="1" s="1"/>
  <c r="H64" i="1"/>
  <c r="L64" i="1"/>
  <c r="X65" i="1" l="1"/>
  <c r="W65" i="1"/>
  <c r="AB64" i="1"/>
  <c r="S64" i="1"/>
  <c r="R64" i="1"/>
  <c r="I64" i="1"/>
  <c r="G63" i="1"/>
  <c r="AD64" i="1"/>
  <c r="D63" i="1"/>
  <c r="F63" i="1"/>
  <c r="M64" i="1"/>
  <c r="N64" i="1" l="1"/>
  <c r="O64" i="1" s="1"/>
  <c r="AE64" i="1"/>
  <c r="T63" i="1"/>
  <c r="K63" i="1"/>
  <c r="AA63" i="1"/>
  <c r="H63" i="1"/>
  <c r="L63" i="1"/>
  <c r="W64" i="1" l="1"/>
  <c r="X64" i="1"/>
  <c r="I63" i="1"/>
  <c r="AB63" i="1"/>
  <c r="AA60" i="1"/>
  <c r="AB60" i="1" s="1"/>
  <c r="M63" i="1"/>
  <c r="AD63" i="1"/>
  <c r="AE63" i="1" l="1"/>
  <c r="AE73" i="1" s="1"/>
  <c r="N63" i="1"/>
  <c r="N73" i="1" s="1"/>
  <c r="P63" i="1"/>
  <c r="Q63" i="1" s="1"/>
  <c r="G60" i="1"/>
  <c r="D60" i="1"/>
  <c r="O63" i="1" l="1"/>
  <c r="O73" i="1" s="1"/>
  <c r="P73" i="1"/>
  <c r="T60" i="1"/>
  <c r="K60" i="1"/>
  <c r="H60" i="1"/>
  <c r="Q73" i="1"/>
  <c r="S63" i="1"/>
  <c r="S73" i="1" s="1"/>
  <c r="R63" i="1"/>
  <c r="R73" i="1" s="1"/>
  <c r="L60" i="1"/>
  <c r="W63" i="1" l="1"/>
  <c r="W73" i="1" s="1"/>
  <c r="X63" i="1"/>
  <c r="X73" i="1" s="1"/>
  <c r="P60" i="1"/>
  <c r="Q60" i="1" s="1"/>
  <c r="I60" i="1"/>
  <c r="AD60" i="1"/>
  <c r="M60" i="1"/>
  <c r="AE60" i="1" l="1"/>
  <c r="N60" i="1"/>
  <c r="O60" i="1" s="1"/>
  <c r="W60" i="1" s="1"/>
  <c r="R60" i="1"/>
  <c r="S60" i="1"/>
  <c r="G59" i="1"/>
  <c r="F59" i="1"/>
  <c r="D59" i="1"/>
  <c r="X60" i="1" l="1"/>
  <c r="T59" i="1"/>
  <c r="K59" i="1"/>
  <c r="AA59" i="1"/>
  <c r="P59" i="1"/>
  <c r="Q59" i="1" s="1"/>
  <c r="H59" i="1"/>
  <c r="L59" i="1"/>
  <c r="AB59" i="1" l="1"/>
  <c r="S59" i="1"/>
  <c r="R59" i="1"/>
  <c r="I59" i="1"/>
  <c r="G58" i="1"/>
  <c r="F58" i="1"/>
  <c r="AD59" i="1"/>
  <c r="M59" i="1"/>
  <c r="D58" i="1"/>
  <c r="N59" i="1" l="1"/>
  <c r="O59" i="1" s="1"/>
  <c r="AE59" i="1"/>
  <c r="T58" i="1"/>
  <c r="K58" i="1"/>
  <c r="AA58" i="1"/>
  <c r="P58" i="1"/>
  <c r="Q58" i="1" s="1"/>
  <c r="H58" i="1"/>
  <c r="L58" i="1"/>
  <c r="X59" i="1" l="1"/>
  <c r="W59" i="1"/>
  <c r="AB58" i="1"/>
  <c r="S58" i="1"/>
  <c r="R58" i="1"/>
  <c r="I58" i="1"/>
  <c r="G57" i="1"/>
  <c r="AD58" i="1"/>
  <c r="F57" i="1"/>
  <c r="M58" i="1"/>
  <c r="D57" i="1"/>
  <c r="AE58" i="1" l="1"/>
  <c r="N58" i="1"/>
  <c r="O58" i="1" s="1"/>
  <c r="T57" i="1"/>
  <c r="K57" i="1"/>
  <c r="AA57" i="1"/>
  <c r="H57" i="1"/>
  <c r="L57" i="1"/>
  <c r="X58" i="1" l="1"/>
  <c r="W58" i="1"/>
  <c r="AB57" i="1"/>
  <c r="I57" i="1"/>
  <c r="AD57" i="1"/>
  <c r="M57" i="1"/>
  <c r="AE57" i="1" l="1"/>
  <c r="P57" i="1"/>
  <c r="Q57" i="1" s="1"/>
  <c r="N57" i="1"/>
  <c r="O57" i="1" s="1"/>
  <c r="W57" i="1" l="1"/>
  <c r="R57" i="1"/>
  <c r="S57" i="1"/>
  <c r="X57" i="1"/>
  <c r="T56" i="1"/>
  <c r="K56" i="1"/>
  <c r="AA56" i="1"/>
  <c r="H56" i="1"/>
  <c r="L56" i="1"/>
  <c r="AB56" i="1" l="1"/>
  <c r="I56" i="1"/>
  <c r="M56" i="1"/>
  <c r="AD56" i="1"/>
  <c r="P56" i="1" l="1"/>
  <c r="Q56" i="1" s="1"/>
  <c r="N56" i="1"/>
  <c r="O56" i="1" s="1"/>
  <c r="AE56" i="1"/>
  <c r="G54" i="1"/>
  <c r="D54" i="1"/>
  <c r="F54" i="1"/>
  <c r="X56" i="1" l="1"/>
  <c r="S56" i="1"/>
  <c r="W56" i="1"/>
  <c r="R56" i="1"/>
  <c r="T54" i="1"/>
  <c r="K54" i="1"/>
  <c r="AA54" i="1"/>
  <c r="P54" i="1"/>
  <c r="Q54" i="1" s="1"/>
  <c r="H54" i="1"/>
  <c r="L54" i="1"/>
  <c r="AB54" i="1" l="1"/>
  <c r="S54" i="1"/>
  <c r="R54" i="1"/>
  <c r="I54" i="1"/>
  <c r="G53" i="1"/>
  <c r="D53" i="1"/>
  <c r="F53" i="1"/>
  <c r="AD54" i="1"/>
  <c r="M54" i="1"/>
  <c r="AE54" i="1" l="1"/>
  <c r="N54" i="1"/>
  <c r="O54" i="1" s="1"/>
  <c r="T53" i="1"/>
  <c r="K53" i="1"/>
  <c r="AA53" i="1"/>
  <c r="H53" i="1"/>
  <c r="L53" i="1"/>
  <c r="X54" i="1" l="1"/>
  <c r="W54" i="1"/>
  <c r="AB53" i="1"/>
  <c r="I53" i="1"/>
  <c r="M53" i="1"/>
  <c r="AD53" i="1"/>
  <c r="AE53" i="1" l="1"/>
  <c r="P53" i="1"/>
  <c r="Q53" i="1" s="1"/>
  <c r="R53" i="1" s="1"/>
  <c r="N53" i="1"/>
  <c r="O53" i="1" s="1"/>
  <c r="G52" i="1"/>
  <c r="F52" i="1"/>
  <c r="D52" i="1"/>
  <c r="W53" i="1" l="1"/>
  <c r="S53" i="1"/>
  <c r="X53" i="1"/>
  <c r="T52" i="1"/>
  <c r="K52" i="1"/>
  <c r="AA52" i="1"/>
  <c r="P52" i="1"/>
  <c r="Q52" i="1" s="1"/>
  <c r="H52" i="1"/>
  <c r="L52" i="1"/>
  <c r="AB52" i="1" l="1"/>
  <c r="S52" i="1"/>
  <c r="R52" i="1"/>
  <c r="I52" i="1"/>
  <c r="G51" i="1"/>
  <c r="F51" i="1"/>
  <c r="AD52" i="1"/>
  <c r="D51" i="1"/>
  <c r="M52" i="1"/>
  <c r="N52" i="1" l="1"/>
  <c r="O52" i="1" s="1"/>
  <c r="X52" i="1" s="1"/>
  <c r="AE52" i="1"/>
  <c r="T51" i="1"/>
  <c r="K51" i="1"/>
  <c r="AA51" i="1"/>
  <c r="P51" i="1"/>
  <c r="Q51" i="1" s="1"/>
  <c r="H51" i="1"/>
  <c r="L51" i="1"/>
  <c r="W52" i="1" l="1"/>
  <c r="S51" i="1"/>
  <c r="R51" i="1"/>
  <c r="AB51" i="1"/>
  <c r="I51" i="1"/>
  <c r="M51" i="1"/>
  <c r="AD51" i="1"/>
  <c r="AE51" i="1" l="1"/>
  <c r="N51" i="1"/>
  <c r="O51" i="1" s="1"/>
  <c r="X51" i="1" s="1"/>
  <c r="G50" i="1"/>
  <c r="F50" i="1"/>
  <c r="D50" i="1"/>
  <c r="W51" i="1" l="1"/>
  <c r="T50" i="1"/>
  <c r="K50" i="1"/>
  <c r="AA50" i="1"/>
  <c r="P50" i="1"/>
  <c r="P61" i="1" s="1"/>
  <c r="H50" i="1"/>
  <c r="I50" i="1" s="1"/>
  <c r="L50" i="1"/>
  <c r="Q50" i="1" l="1"/>
  <c r="Q61" i="1" s="1"/>
  <c r="AB50" i="1"/>
  <c r="M50" i="1"/>
  <c r="AD50" i="1"/>
  <c r="AE50" i="1" l="1"/>
  <c r="AE61" i="1" s="1"/>
  <c r="N50" i="1"/>
  <c r="N61" i="1" s="1"/>
  <c r="S50" i="1"/>
  <c r="S61" i="1" s="1"/>
  <c r="R50" i="1"/>
  <c r="R61" i="1" s="1"/>
  <c r="G47" i="1"/>
  <c r="F47" i="1"/>
  <c r="D47" i="1"/>
  <c r="O50" i="1" l="1"/>
  <c r="O61" i="1" s="1"/>
  <c r="T47" i="1"/>
  <c r="K47" i="1"/>
  <c r="AA47" i="1"/>
  <c r="P47" i="1"/>
  <c r="Q47" i="1" s="1"/>
  <c r="H47" i="1"/>
  <c r="L47" i="1"/>
  <c r="X50" i="1" l="1"/>
  <c r="X61" i="1" s="1"/>
  <c r="W50" i="1"/>
  <c r="W61" i="1" s="1"/>
  <c r="I47" i="1"/>
  <c r="R47" i="1"/>
  <c r="S47" i="1"/>
  <c r="AB47" i="1"/>
  <c r="G46" i="1"/>
  <c r="AD47" i="1"/>
  <c r="M47" i="1"/>
  <c r="D46" i="1"/>
  <c r="F46" i="1"/>
  <c r="N47" i="1" l="1"/>
  <c r="O47" i="1" s="1"/>
  <c r="AE47" i="1"/>
  <c r="T46" i="1"/>
  <c r="K46" i="1"/>
  <c r="AA46" i="1"/>
  <c r="H46" i="1"/>
  <c r="L46" i="1"/>
  <c r="X47" i="1" l="1"/>
  <c r="W47" i="1"/>
  <c r="AB46" i="1"/>
  <c r="I46" i="1"/>
  <c r="AD46" i="1"/>
  <c r="M46" i="1"/>
  <c r="AE46" i="1" l="1"/>
  <c r="AE48" i="1" s="1"/>
  <c r="P46" i="1"/>
  <c r="P48" i="1" s="1"/>
  <c r="N46" i="1"/>
  <c r="N48" i="1" s="1"/>
  <c r="Q46" i="1" l="1"/>
  <c r="Q48" i="1" s="1"/>
  <c r="O46" i="1"/>
  <c r="O48" i="1" s="1"/>
  <c r="G43" i="1"/>
  <c r="F43" i="1"/>
  <c r="D43" i="1"/>
  <c r="R46" i="1" l="1"/>
  <c r="R48" i="1" s="1"/>
  <c r="S46" i="1"/>
  <c r="S48" i="1" s="1"/>
  <c r="W46" i="1"/>
  <c r="W48" i="1" s="1"/>
  <c r="X46" i="1"/>
  <c r="X48" i="1" s="1"/>
  <c r="T43" i="1"/>
  <c r="K43" i="1"/>
  <c r="AA43" i="1"/>
  <c r="P43" i="1"/>
  <c r="Q43" i="1" s="1"/>
  <c r="H43" i="1"/>
  <c r="L43" i="1"/>
  <c r="AB43" i="1" l="1"/>
  <c r="R43" i="1"/>
  <c r="S43" i="1"/>
  <c r="I43" i="1"/>
  <c r="G42" i="1"/>
  <c r="M43" i="1"/>
  <c r="F42" i="1"/>
  <c r="AD43" i="1"/>
  <c r="D42" i="1"/>
  <c r="N43" i="1" l="1"/>
  <c r="O43" i="1" s="1"/>
  <c r="AE43" i="1"/>
  <c r="T42" i="1"/>
  <c r="K42" i="1"/>
  <c r="AA42" i="1"/>
  <c r="P42" i="1"/>
  <c r="Q42" i="1" s="1"/>
  <c r="H42" i="1"/>
  <c r="L42" i="1"/>
  <c r="W43" i="1" l="1"/>
  <c r="X43" i="1"/>
  <c r="AB42" i="1"/>
  <c r="S42" i="1"/>
  <c r="R42" i="1"/>
  <c r="I42" i="1"/>
  <c r="G41" i="1"/>
  <c r="D41" i="1"/>
  <c r="F41" i="1"/>
  <c r="M42" i="1"/>
  <c r="AD42" i="1"/>
  <c r="N42" i="1" l="1"/>
  <c r="O42" i="1" s="1"/>
  <c r="AE42" i="1"/>
  <c r="T41" i="1"/>
  <c r="K41" i="1"/>
  <c r="AA41" i="1"/>
  <c r="P41" i="1"/>
  <c r="Q41" i="1" s="1"/>
  <c r="H41" i="1"/>
  <c r="L41" i="1"/>
  <c r="X42" i="1" l="1"/>
  <c r="W42" i="1"/>
  <c r="AB41" i="1"/>
  <c r="S41" i="1"/>
  <c r="R41" i="1"/>
  <c r="I41" i="1"/>
  <c r="G40" i="1"/>
  <c r="F40" i="1"/>
  <c r="D40" i="1"/>
  <c r="M41" i="1"/>
  <c r="AD41" i="1"/>
  <c r="AE41" i="1" l="1"/>
  <c r="N41" i="1"/>
  <c r="O41" i="1" s="1"/>
  <c r="X41" i="1" s="1"/>
  <c r="T40" i="1"/>
  <c r="K40" i="1"/>
  <c r="AA40" i="1"/>
  <c r="P40" i="1"/>
  <c r="Q40" i="1" s="1"/>
  <c r="H40" i="1"/>
  <c r="L40" i="1"/>
  <c r="W41" i="1" l="1"/>
  <c r="AB40" i="1"/>
  <c r="S40" i="1"/>
  <c r="R40" i="1"/>
  <c r="I40" i="1"/>
  <c r="AD40" i="1"/>
  <c r="M40" i="1"/>
  <c r="G39" i="1"/>
  <c r="F39" i="1"/>
  <c r="D39" i="1"/>
  <c r="N40" i="1" l="1"/>
  <c r="O40" i="1" s="1"/>
  <c r="X40" i="1" s="1"/>
  <c r="AE40" i="1"/>
  <c r="T39" i="1"/>
  <c r="K39" i="1"/>
  <c r="AA39" i="1"/>
  <c r="P39" i="1"/>
  <c r="Q39" i="1" s="1"/>
  <c r="H39" i="1"/>
  <c r="L39" i="1"/>
  <c r="W40" i="1" l="1"/>
  <c r="AB39" i="1"/>
  <c r="S39" i="1"/>
  <c r="R39" i="1"/>
  <c r="I39" i="1"/>
  <c r="G38" i="1"/>
  <c r="M39" i="1"/>
  <c r="F38" i="1"/>
  <c r="D38" i="1"/>
  <c r="AD39" i="1"/>
  <c r="AE39" i="1" l="1"/>
  <c r="N39" i="1"/>
  <c r="O39" i="1" s="1"/>
  <c r="X39" i="1" s="1"/>
  <c r="T38" i="1"/>
  <c r="K38" i="1"/>
  <c r="AA38" i="1"/>
  <c r="P38" i="1"/>
  <c r="Q38" i="1" s="1"/>
  <c r="H38" i="1"/>
  <c r="L38" i="1"/>
  <c r="W39" i="1" l="1"/>
  <c r="AB38" i="1"/>
  <c r="S38" i="1"/>
  <c r="R38" i="1"/>
  <c r="I38" i="1"/>
  <c r="G37" i="1"/>
  <c r="F37" i="1"/>
  <c r="M38" i="1"/>
  <c r="AD38" i="1"/>
  <c r="D37" i="1"/>
  <c r="AE38" i="1" l="1"/>
  <c r="N38" i="1"/>
  <c r="O38" i="1" s="1"/>
  <c r="X38" i="1" s="1"/>
  <c r="T37" i="1"/>
  <c r="K37" i="1"/>
  <c r="AA37" i="1"/>
  <c r="P37" i="1"/>
  <c r="Q37" i="1" s="1"/>
  <c r="H37" i="1"/>
  <c r="L37" i="1"/>
  <c r="W38" i="1" l="1"/>
  <c r="AB37" i="1"/>
  <c r="S37" i="1"/>
  <c r="R37" i="1"/>
  <c r="I37" i="1"/>
  <c r="G36" i="1"/>
  <c r="D36" i="1"/>
  <c r="F36" i="1"/>
  <c r="AD37" i="1"/>
  <c r="M37" i="1"/>
  <c r="AE37" i="1" l="1"/>
  <c r="N37" i="1"/>
  <c r="O37" i="1" s="1"/>
  <c r="X37" i="1" s="1"/>
  <c r="T36" i="1"/>
  <c r="K36" i="1"/>
  <c r="AA36" i="1"/>
  <c r="P36" i="1"/>
  <c r="Q36" i="1" s="1"/>
  <c r="H36" i="1"/>
  <c r="L36" i="1"/>
  <c r="W37" i="1" l="1"/>
  <c r="AB36" i="1"/>
  <c r="S36" i="1"/>
  <c r="R36" i="1"/>
  <c r="I36" i="1"/>
  <c r="G35" i="1"/>
  <c r="D35" i="1"/>
  <c r="F35" i="1"/>
  <c r="AD36" i="1"/>
  <c r="M36" i="1"/>
  <c r="N36" i="1" l="1"/>
  <c r="O36" i="1" s="1"/>
  <c r="X36" i="1" s="1"/>
  <c r="AE36" i="1"/>
  <c r="T35" i="1"/>
  <c r="K35" i="1"/>
  <c r="AA35" i="1"/>
  <c r="P35" i="1"/>
  <c r="Q35" i="1" s="1"/>
  <c r="H35" i="1"/>
  <c r="L35" i="1"/>
  <c r="W36" i="1" l="1"/>
  <c r="AB35" i="1"/>
  <c r="S35" i="1"/>
  <c r="R35" i="1"/>
  <c r="I35" i="1"/>
  <c r="G34" i="1"/>
  <c r="D34" i="1"/>
  <c r="M35" i="1"/>
  <c r="F34" i="1"/>
  <c r="AD35" i="1"/>
  <c r="AE35" i="1" l="1"/>
  <c r="N35" i="1"/>
  <c r="O35" i="1" s="1"/>
  <c r="T34" i="1"/>
  <c r="K34" i="1"/>
  <c r="AA34" i="1"/>
  <c r="P34" i="1"/>
  <c r="H34" i="1"/>
  <c r="L34" i="1"/>
  <c r="X35" i="1" l="1"/>
  <c r="W35" i="1"/>
  <c r="AB34" i="1"/>
  <c r="P44" i="1"/>
  <c r="Q34" i="1"/>
  <c r="I34" i="1"/>
  <c r="M34" i="1"/>
  <c r="AD34" i="1"/>
  <c r="N34" i="1" l="1"/>
  <c r="N44" i="1" s="1"/>
  <c r="AE34" i="1"/>
  <c r="AE44" i="1" s="1"/>
  <c r="Q44" i="1"/>
  <c r="R34" i="1"/>
  <c r="R44" i="1" s="1"/>
  <c r="S34" i="1"/>
  <c r="S44" i="1" s="1"/>
  <c r="O34" i="1" l="1"/>
  <c r="O44" i="1" s="1"/>
  <c r="G31" i="1"/>
  <c r="F31" i="1"/>
  <c r="D31" i="1"/>
  <c r="W34" i="1" l="1"/>
  <c r="W44" i="1" s="1"/>
  <c r="X34" i="1"/>
  <c r="X44" i="1" s="1"/>
  <c r="T31" i="1"/>
  <c r="K31" i="1"/>
  <c r="AA31" i="1"/>
  <c r="P31" i="1"/>
  <c r="Q31" i="1" s="1"/>
  <c r="H31" i="1"/>
  <c r="L31" i="1"/>
  <c r="I31" i="1" l="1"/>
  <c r="AB31" i="1"/>
  <c r="S31" i="1"/>
  <c r="R31" i="1"/>
  <c r="G30" i="1"/>
  <c r="F30" i="1"/>
  <c r="M31" i="1"/>
  <c r="D30" i="1"/>
  <c r="AD31" i="1"/>
  <c r="N31" i="1" l="1"/>
  <c r="O31" i="1" s="1"/>
  <c r="AE31" i="1"/>
  <c r="T30" i="1"/>
  <c r="K30" i="1"/>
  <c r="AA30" i="1"/>
  <c r="P30" i="1"/>
  <c r="H30" i="1"/>
  <c r="L30" i="1"/>
  <c r="X31" i="1" l="1"/>
  <c r="W31" i="1"/>
  <c r="I30" i="1"/>
  <c r="P32" i="1"/>
  <c r="Q30" i="1"/>
  <c r="AB30" i="1"/>
  <c r="AD30" i="1"/>
  <c r="M30" i="1"/>
  <c r="N30" i="1" l="1"/>
  <c r="O30" i="1" s="1"/>
  <c r="O32" i="1" s="1"/>
  <c r="AE30" i="1"/>
  <c r="AE32" i="1" s="1"/>
  <c r="Q32" i="1"/>
  <c r="S30" i="1"/>
  <c r="S32" i="1" s="1"/>
  <c r="R30" i="1"/>
  <c r="R32" i="1" s="1"/>
  <c r="N32" i="1" l="1"/>
  <c r="W30" i="1"/>
  <c r="W32" i="1" s="1"/>
  <c r="X30" i="1"/>
  <c r="X32" i="1" s="1"/>
  <c r="G27" i="1"/>
  <c r="F27" i="1"/>
  <c r="D27" i="1"/>
  <c r="T27" i="1" l="1"/>
  <c r="K27" i="1"/>
  <c r="AA27" i="1"/>
  <c r="P27" i="1"/>
  <c r="Q27" i="1" s="1"/>
  <c r="H27" i="1"/>
  <c r="L27" i="1"/>
  <c r="AB27" i="1" l="1"/>
  <c r="R27" i="1"/>
  <c r="S27" i="1"/>
  <c r="I27" i="1"/>
  <c r="G26" i="1"/>
  <c r="D26" i="1"/>
  <c r="M27" i="1"/>
  <c r="F26" i="1"/>
  <c r="AD27" i="1"/>
  <c r="N27" i="1" l="1"/>
  <c r="O27" i="1" s="1"/>
  <c r="X27" i="1" s="1"/>
  <c r="AE27" i="1"/>
  <c r="T26" i="1"/>
  <c r="K26" i="1"/>
  <c r="AA26" i="1"/>
  <c r="P26" i="1"/>
  <c r="Q26" i="1" s="1"/>
  <c r="H26" i="1"/>
  <c r="L26" i="1"/>
  <c r="W27" i="1" l="1"/>
  <c r="AB26" i="1"/>
  <c r="S26" i="1"/>
  <c r="R26" i="1"/>
  <c r="I26" i="1"/>
  <c r="G25" i="1"/>
  <c r="F25" i="1"/>
  <c r="AD26" i="1"/>
  <c r="M26" i="1"/>
  <c r="D25" i="1"/>
  <c r="AE26" i="1" l="1"/>
  <c r="N26" i="1"/>
  <c r="O26" i="1" s="1"/>
  <c r="T25" i="1"/>
  <c r="K25" i="1"/>
  <c r="AA25" i="1"/>
  <c r="P25" i="1"/>
  <c r="Q25" i="1" s="1"/>
  <c r="H25" i="1"/>
  <c r="L25" i="1"/>
  <c r="X26" i="1" l="1"/>
  <c r="W26" i="1"/>
  <c r="S25" i="1"/>
  <c r="R25" i="1"/>
  <c r="AB25" i="1"/>
  <c r="I25" i="1"/>
  <c r="AD25" i="1"/>
  <c r="M25" i="1"/>
  <c r="N25" i="1" l="1"/>
  <c r="O25" i="1" s="1"/>
  <c r="W25" i="1" s="1"/>
  <c r="AE25" i="1"/>
  <c r="X25" i="1" l="1"/>
  <c r="AA23" i="1" l="1"/>
  <c r="AB23" i="1" l="1"/>
  <c r="H23" i="1"/>
  <c r="D23" i="1"/>
  <c r="T23" i="1" l="1"/>
  <c r="K23" i="1"/>
  <c r="I23" i="1"/>
  <c r="G22" i="1"/>
  <c r="L23" i="1"/>
  <c r="D22" i="1"/>
  <c r="F22" i="1"/>
  <c r="T22" i="1" l="1"/>
  <c r="K22" i="1"/>
  <c r="AA22" i="1"/>
  <c r="P22" i="1"/>
  <c r="Q22" i="1" s="1"/>
  <c r="H22" i="1"/>
  <c r="AD23" i="1"/>
  <c r="M23" i="1"/>
  <c r="L22" i="1"/>
  <c r="N23" i="1" l="1"/>
  <c r="O23" i="1" s="1"/>
  <c r="P23" i="1"/>
  <c r="Q23" i="1" s="1"/>
  <c r="AE23" i="1"/>
  <c r="AB22" i="1"/>
  <c r="S22" i="1"/>
  <c r="R22" i="1"/>
  <c r="I22" i="1"/>
  <c r="G21" i="1"/>
  <c r="F21" i="1"/>
  <c r="D21" i="1"/>
  <c r="M22" i="1"/>
  <c r="AD22" i="1"/>
  <c r="W23" i="1" l="1"/>
  <c r="S23" i="1"/>
  <c r="X23" i="1"/>
  <c r="R23" i="1"/>
  <c r="AE22" i="1"/>
  <c r="N22" i="1"/>
  <c r="O22" i="1" s="1"/>
  <c r="X22" i="1" s="1"/>
  <c r="T21" i="1"/>
  <c r="K21" i="1"/>
  <c r="AA21" i="1"/>
  <c r="P21" i="1"/>
  <c r="Q21" i="1" s="1"/>
  <c r="H21" i="1"/>
  <c r="I21" i="1" s="1"/>
  <c r="L21" i="1"/>
  <c r="W22" i="1" l="1"/>
  <c r="AB21" i="1"/>
  <c r="S21" i="1"/>
  <c r="R21" i="1"/>
  <c r="AD21" i="1"/>
  <c r="M21" i="1"/>
  <c r="N21" i="1" l="1"/>
  <c r="O21" i="1" s="1"/>
  <c r="X21" i="1" s="1"/>
  <c r="AE21" i="1"/>
  <c r="G20" i="1"/>
  <c r="F20" i="1"/>
  <c r="D20" i="1"/>
  <c r="W21" i="1" l="1"/>
  <c r="T20" i="1"/>
  <c r="K20" i="1"/>
  <c r="AA20" i="1"/>
  <c r="P20" i="1"/>
  <c r="Q20" i="1" s="1"/>
  <c r="H20" i="1"/>
  <c r="L20" i="1"/>
  <c r="S20" i="1" l="1"/>
  <c r="R20" i="1"/>
  <c r="AB20" i="1"/>
  <c r="I20" i="1"/>
  <c r="AD20" i="1"/>
  <c r="M20" i="1"/>
  <c r="AE20" i="1" l="1"/>
  <c r="N20" i="1"/>
  <c r="O20" i="1" s="1"/>
  <c r="X20" i="1" s="1"/>
  <c r="G19" i="1"/>
  <c r="F19" i="1"/>
  <c r="D19" i="1"/>
  <c r="W20" i="1" l="1"/>
  <c r="T19" i="1"/>
  <c r="K19" i="1"/>
  <c r="AA19" i="1"/>
  <c r="P19" i="1"/>
  <c r="Q19" i="1" s="1"/>
  <c r="H19" i="1"/>
  <c r="L19" i="1"/>
  <c r="AB19" i="1" l="1"/>
  <c r="I19" i="1"/>
  <c r="R19" i="1"/>
  <c r="S19" i="1"/>
  <c r="G18" i="1"/>
  <c r="F18" i="1"/>
  <c r="AD19" i="1"/>
  <c r="M19" i="1"/>
  <c r="D18" i="1"/>
  <c r="AE19" i="1" l="1"/>
  <c r="N19" i="1"/>
  <c r="O19" i="1" s="1"/>
  <c r="T18" i="1"/>
  <c r="K18" i="1"/>
  <c r="AA18" i="1"/>
  <c r="P18" i="1"/>
  <c r="Q18" i="1" s="1"/>
  <c r="H18" i="1"/>
  <c r="L18" i="1"/>
  <c r="W19" i="1" l="1"/>
  <c r="X19" i="1"/>
  <c r="R18" i="1"/>
  <c r="S18" i="1"/>
  <c r="I18" i="1"/>
  <c r="AB18" i="1"/>
  <c r="G17" i="1"/>
  <c r="M18" i="1"/>
  <c r="F17" i="1"/>
  <c r="D17" i="1"/>
  <c r="AD18" i="1"/>
  <c r="N18" i="1" l="1"/>
  <c r="O18" i="1" s="1"/>
  <c r="X18" i="1" s="1"/>
  <c r="AE18" i="1"/>
  <c r="T17" i="1"/>
  <c r="K17" i="1"/>
  <c r="AA17" i="1"/>
  <c r="P17" i="1"/>
  <c r="Q17" i="1" s="1"/>
  <c r="H17" i="1"/>
  <c r="L17" i="1"/>
  <c r="W18" i="1" l="1"/>
  <c r="I17" i="1"/>
  <c r="S17" i="1"/>
  <c r="R17" i="1"/>
  <c r="AB17" i="1"/>
  <c r="G16" i="1"/>
  <c r="AD17" i="1"/>
  <c r="F16" i="1"/>
  <c r="M17" i="1"/>
  <c r="D16" i="1"/>
  <c r="N17" i="1" l="1"/>
  <c r="O17" i="1" s="1"/>
  <c r="W17" i="1" s="1"/>
  <c r="AE17" i="1"/>
  <c r="T16" i="1"/>
  <c r="K16" i="1"/>
  <c r="AA16" i="1"/>
  <c r="P16" i="1"/>
  <c r="Q16" i="1" s="1"/>
  <c r="H16" i="1"/>
  <c r="L16" i="1"/>
  <c r="X17" i="1" l="1"/>
  <c r="I16" i="1"/>
  <c r="R16" i="1"/>
  <c r="S16" i="1"/>
  <c r="AB16" i="1"/>
  <c r="G15" i="1"/>
  <c r="AD16" i="1"/>
  <c r="M16" i="1"/>
  <c r="D15" i="1"/>
  <c r="F15" i="1"/>
  <c r="N16" i="1" l="1"/>
  <c r="O16" i="1" s="1"/>
  <c r="X16" i="1" s="1"/>
  <c r="AE16" i="1"/>
  <c r="T15" i="1"/>
  <c r="K15" i="1"/>
  <c r="AA15" i="1"/>
  <c r="P15" i="1"/>
  <c r="P28" i="1" s="1"/>
  <c r="H15" i="1"/>
  <c r="N9" i="1"/>
  <c r="M9" i="1"/>
  <c r="J9" i="1"/>
  <c r="I9" i="1"/>
  <c r="G9" i="1"/>
  <c r="F9" i="1"/>
  <c r="F6" i="1"/>
  <c r="F5" i="1"/>
  <c r="F4" i="1"/>
  <c r="Q3" i="1"/>
  <c r="L15" i="1"/>
  <c r="W16" i="1" l="1"/>
  <c r="I15" i="1"/>
  <c r="AB15" i="1"/>
  <c r="P834" i="1"/>
  <c r="Q15" i="1"/>
  <c r="Q28" i="1" s="1"/>
  <c r="Q2" i="1"/>
  <c r="AD15" i="1"/>
  <c r="M15" i="1"/>
  <c r="P897" i="1" l="1"/>
  <c r="N15" i="1"/>
  <c r="AE15" i="1"/>
  <c r="Q834" i="1"/>
  <c r="S15" i="1"/>
  <c r="R15" i="1"/>
  <c r="AA163" i="3"/>
  <c r="AB163" i="3" s="1"/>
  <c r="T163" i="3"/>
  <c r="K163" i="3"/>
  <c r="S170" i="3"/>
  <c r="R170" i="3"/>
  <c r="AA168" i="3"/>
  <c r="AB168" i="3" s="1"/>
  <c r="T168" i="3"/>
  <c r="K168" i="3"/>
  <c r="G21" i="3"/>
  <c r="G44" i="3"/>
  <c r="G25" i="8"/>
  <c r="G7" i="4"/>
  <c r="G33" i="6"/>
  <c r="G25" i="3"/>
  <c r="G21" i="7"/>
  <c r="V46" i="7"/>
  <c r="F33" i="6"/>
  <c r="F132" i="3"/>
  <c r="F143" i="3"/>
  <c r="D39" i="7"/>
  <c r="D44" i="3"/>
  <c r="F43" i="7"/>
  <c r="G23" i="7"/>
  <c r="F23" i="7"/>
  <c r="F44" i="3"/>
  <c r="D35" i="6"/>
  <c r="D27" i="8"/>
  <c r="D74" i="3"/>
  <c r="F49" i="8"/>
  <c r="D25" i="8"/>
  <c r="D46" i="3"/>
  <c r="G143" i="3"/>
  <c r="Z160" i="3"/>
  <c r="F107" i="3"/>
  <c r="D101" i="3"/>
  <c r="G132" i="3"/>
  <c r="D23" i="7"/>
  <c r="F21" i="3"/>
  <c r="L168" i="3"/>
  <c r="D49" i="8"/>
  <c r="F94" i="3"/>
  <c r="D143" i="3"/>
  <c r="D94" i="3"/>
  <c r="G35" i="6"/>
  <c r="F21" i="7"/>
  <c r="F7" i="4"/>
  <c r="D84" i="3"/>
  <c r="D57" i="6"/>
  <c r="G74" i="3"/>
  <c r="G46" i="3"/>
  <c r="G57" i="6"/>
  <c r="F84" i="3"/>
  <c r="D25" i="3"/>
  <c r="L163" i="3"/>
  <c r="F74" i="3"/>
  <c r="V120" i="8"/>
  <c r="D107" i="3"/>
  <c r="D128" i="3"/>
  <c r="G163" i="3"/>
  <c r="G128" i="3"/>
  <c r="G39" i="7"/>
  <c r="F25" i="8"/>
  <c r="D33" i="6"/>
  <c r="F46" i="3"/>
  <c r="D43" i="7"/>
  <c r="Z9" i="4"/>
  <c r="G107" i="3"/>
  <c r="F57" i="6"/>
  <c r="F128" i="3"/>
  <c r="F39" i="7"/>
  <c r="D21" i="7"/>
  <c r="F101" i="3"/>
  <c r="G27" i="8"/>
  <c r="F35" i="6"/>
  <c r="G101" i="3"/>
  <c r="D21" i="3"/>
  <c r="V65" i="6"/>
  <c r="G43" i="7"/>
  <c r="G168" i="3"/>
  <c r="D7" i="4"/>
  <c r="F27" i="8"/>
  <c r="G84" i="3"/>
  <c r="G49" i="8"/>
  <c r="G94" i="3"/>
  <c r="V55" i="8"/>
  <c r="V140" i="6"/>
  <c r="F25" i="3"/>
  <c r="D132" i="3"/>
  <c r="R28" i="1" l="1"/>
  <c r="R834" i="1" s="1"/>
  <c r="R897" i="1" s="1"/>
  <c r="S28" i="1"/>
  <c r="S834" i="1" s="1"/>
  <c r="S897" i="1" s="1"/>
  <c r="AE28" i="1"/>
  <c r="AE834" i="1" s="1"/>
  <c r="AE897" i="1" s="1"/>
  <c r="AE900" i="1" s="1"/>
  <c r="AE913" i="1" s="1"/>
  <c r="AE922" i="1" s="1"/>
  <c r="AE925" i="1" s="1"/>
  <c r="N28" i="1"/>
  <c r="N834" i="1" s="1"/>
  <c r="N897" i="1" s="1"/>
  <c r="O15" i="1"/>
  <c r="Q897" i="1"/>
  <c r="H8" i="1"/>
  <c r="F8" i="1"/>
  <c r="G8" i="1" s="1"/>
  <c r="K7" i="4"/>
  <c r="T7" i="4"/>
  <c r="AA7" i="4"/>
  <c r="AB7" i="4" s="1"/>
  <c r="H7" i="4"/>
  <c r="K27" i="8"/>
  <c r="R27" i="8"/>
  <c r="R23" i="7"/>
  <c r="K23" i="7"/>
  <c r="W27" i="8"/>
  <c r="X27" i="8" s="1"/>
  <c r="K35" i="6"/>
  <c r="R35" i="6"/>
  <c r="W23" i="7"/>
  <c r="X23" i="7" s="1"/>
  <c r="H27" i="8"/>
  <c r="T46" i="3"/>
  <c r="K46" i="3"/>
  <c r="W35" i="6"/>
  <c r="X35" i="6" s="1"/>
  <c r="H23" i="7"/>
  <c r="AA46" i="3"/>
  <c r="AB46" i="3" s="1"/>
  <c r="H35" i="6"/>
  <c r="I35" i="6" s="1"/>
  <c r="H46" i="3"/>
  <c r="K49" i="8"/>
  <c r="R49" i="8"/>
  <c r="R39" i="7"/>
  <c r="K39" i="7"/>
  <c r="W49" i="8"/>
  <c r="X49" i="8" s="1"/>
  <c r="K57" i="6"/>
  <c r="R57" i="6"/>
  <c r="W39" i="7"/>
  <c r="X39" i="7" s="1"/>
  <c r="H49" i="8"/>
  <c r="T84" i="3"/>
  <c r="K84" i="3"/>
  <c r="W57" i="6"/>
  <c r="X57" i="6" s="1"/>
  <c r="H39" i="7"/>
  <c r="AA84" i="3"/>
  <c r="H57" i="6"/>
  <c r="H84" i="3"/>
  <c r="I84" i="3" s="1"/>
  <c r="K107" i="3"/>
  <c r="T107" i="3"/>
  <c r="AA107" i="3"/>
  <c r="H107" i="3"/>
  <c r="I107" i="3" s="1"/>
  <c r="T128" i="3"/>
  <c r="K128" i="3"/>
  <c r="H132" i="3"/>
  <c r="K101" i="3"/>
  <c r="T101" i="3"/>
  <c r="AA128" i="3"/>
  <c r="AB128" i="3" s="1"/>
  <c r="H163" i="3"/>
  <c r="AA101" i="3"/>
  <c r="AB101" i="3" s="1"/>
  <c r="H128" i="3"/>
  <c r="T143" i="3"/>
  <c r="K143" i="3"/>
  <c r="R43" i="7"/>
  <c r="K43" i="7"/>
  <c r="H101" i="3"/>
  <c r="I101" i="3" s="1"/>
  <c r="AA143" i="3"/>
  <c r="AB143" i="3" s="1"/>
  <c r="W43" i="7"/>
  <c r="X43" i="7" s="1"/>
  <c r="H143" i="3"/>
  <c r="H43" i="7"/>
  <c r="I43" i="7" s="1"/>
  <c r="T132" i="3"/>
  <c r="K132" i="3"/>
  <c r="AA132" i="3"/>
  <c r="AA21" i="3"/>
  <c r="AB21" i="3" s="1"/>
  <c r="H44" i="3"/>
  <c r="I44" i="3" s="1"/>
  <c r="W33" i="6"/>
  <c r="H33" i="6"/>
  <c r="K44" i="3"/>
  <c r="T44" i="3"/>
  <c r="K25" i="8"/>
  <c r="R25" i="8"/>
  <c r="T21" i="3"/>
  <c r="K21" i="3"/>
  <c r="AA44" i="3"/>
  <c r="AB44" i="3" s="1"/>
  <c r="W25" i="8"/>
  <c r="X25" i="8" s="1"/>
  <c r="K21" i="7"/>
  <c r="R21" i="7"/>
  <c r="H25" i="8"/>
  <c r="H21" i="3"/>
  <c r="W21" i="7"/>
  <c r="K33" i="6"/>
  <c r="R33" i="6"/>
  <c r="H21" i="7"/>
  <c r="I21" i="7" s="1"/>
  <c r="K74" i="3"/>
  <c r="T74" i="3"/>
  <c r="H74" i="3"/>
  <c r="I74" i="3" s="1"/>
  <c r="AA74" i="3"/>
  <c r="T25" i="3"/>
  <c r="K25" i="3"/>
  <c r="AA25" i="3"/>
  <c r="H25" i="3"/>
  <c r="K94" i="3"/>
  <c r="T94" i="3"/>
  <c r="AA94" i="3"/>
  <c r="H94" i="3"/>
  <c r="H168" i="3"/>
  <c r="L21" i="3"/>
  <c r="M163" i="3"/>
  <c r="L101" i="3"/>
  <c r="L43" i="7"/>
  <c r="M168" i="3"/>
  <c r="L21" i="7"/>
  <c r="L25" i="3"/>
  <c r="L39" i="7"/>
  <c r="L107" i="3"/>
  <c r="L94" i="3"/>
  <c r="L84" i="3"/>
  <c r="L7" i="4"/>
  <c r="L74" i="3"/>
  <c r="L27" i="8"/>
  <c r="L143" i="3"/>
  <c r="L49" i="8"/>
  <c r="L25" i="8"/>
  <c r="AD168" i="3"/>
  <c r="L23" i="7"/>
  <c r="L44" i="3"/>
  <c r="L128" i="3"/>
  <c r="L57" i="6"/>
  <c r="L46" i="3"/>
  <c r="L132" i="3"/>
  <c r="L33" i="6"/>
  <c r="AD163" i="3"/>
  <c r="L35" i="6"/>
  <c r="O28" i="1" l="1"/>
  <c r="O834" i="1" s="1"/>
  <c r="X15" i="1"/>
  <c r="W15" i="1"/>
  <c r="P168" i="3"/>
  <c r="Q168" i="3" s="1"/>
  <c r="AE916" i="1"/>
  <c r="AE919" i="1" s="1"/>
  <c r="I7" i="4"/>
  <c r="I27" i="8"/>
  <c r="I23" i="7"/>
  <c r="I46" i="3"/>
  <c r="I57" i="6"/>
  <c r="I49" i="8"/>
  <c r="I39" i="7"/>
  <c r="AB84" i="3"/>
  <c r="AB107" i="3"/>
  <c r="AE163" i="3"/>
  <c r="P163" i="3"/>
  <c r="I143" i="3"/>
  <c r="N163" i="3"/>
  <c r="I163" i="3"/>
  <c r="I132" i="3"/>
  <c r="AB132" i="3"/>
  <c r="I128" i="3"/>
  <c r="X21" i="7"/>
  <c r="I33" i="6"/>
  <c r="X33" i="6"/>
  <c r="I25" i="8"/>
  <c r="I21" i="3"/>
  <c r="AB74" i="3"/>
  <c r="I25" i="3"/>
  <c r="AB25" i="3"/>
  <c r="I94" i="3"/>
  <c r="AB94" i="3"/>
  <c r="AE168" i="3"/>
  <c r="N168" i="3"/>
  <c r="I168" i="3"/>
  <c r="G7" i="7"/>
  <c r="G15" i="3"/>
  <c r="G15" i="6"/>
  <c r="G11" i="8"/>
  <c r="M107" i="3"/>
  <c r="Z25" i="8"/>
  <c r="F7" i="7"/>
  <c r="M128" i="3"/>
  <c r="AD21" i="3"/>
  <c r="M94" i="3"/>
  <c r="AD25" i="3"/>
  <c r="Z33" i="6"/>
  <c r="D15" i="6"/>
  <c r="M23" i="7"/>
  <c r="M33" i="6"/>
  <c r="M25" i="8"/>
  <c r="M101" i="3"/>
  <c r="AD143" i="3"/>
  <c r="M74" i="3"/>
  <c r="AD101" i="3"/>
  <c r="M49" i="8"/>
  <c r="M43" i="7"/>
  <c r="AD7" i="4"/>
  <c r="AD128" i="3"/>
  <c r="M132" i="3"/>
  <c r="Z43" i="7"/>
  <c r="M84" i="3"/>
  <c r="M27" i="8"/>
  <c r="Z39" i="7"/>
  <c r="F15" i="3"/>
  <c r="M46" i="3"/>
  <c r="Z23" i="7"/>
  <c r="AD44" i="3"/>
  <c r="F11" i="8"/>
  <c r="F15" i="6"/>
  <c r="D7" i="7"/>
  <c r="M143" i="3"/>
  <c r="Z49" i="8"/>
  <c r="D15" i="3"/>
  <c r="D11" i="8"/>
  <c r="AD94" i="3"/>
  <c r="M57" i="6"/>
  <c r="Z27" i="8"/>
  <c r="AD46" i="3"/>
  <c r="M25" i="3"/>
  <c r="M7" i="4"/>
  <c r="Z21" i="7"/>
  <c r="AD107" i="3"/>
  <c r="AD84" i="3"/>
  <c r="AD74" i="3"/>
  <c r="M39" i="7"/>
  <c r="M21" i="3"/>
  <c r="M21" i="7"/>
  <c r="AD132" i="3"/>
  <c r="Z57" i="6"/>
  <c r="M35" i="6"/>
  <c r="M44" i="3"/>
  <c r="Z35" i="6"/>
  <c r="O897" i="1" l="1"/>
  <c r="F3" i="1"/>
  <c r="W28" i="1"/>
  <c r="W834" i="1" s="1"/>
  <c r="X28" i="1"/>
  <c r="X834" i="1" s="1"/>
  <c r="Q163" i="3"/>
  <c r="P27" i="8"/>
  <c r="Q27" i="8" s="1"/>
  <c r="N27" i="8"/>
  <c r="O27" i="8" s="1"/>
  <c r="AA49" i="8"/>
  <c r="AA35" i="6"/>
  <c r="N84" i="3"/>
  <c r="O84" i="3" s="1"/>
  <c r="P84" i="3"/>
  <c r="Q84" i="3" s="1"/>
  <c r="S84" i="3" s="1"/>
  <c r="AE7" i="4"/>
  <c r="AE46" i="3"/>
  <c r="AE84" i="3"/>
  <c r="AA23" i="7"/>
  <c r="N49" i="8"/>
  <c r="O49" i="8" s="1"/>
  <c r="P49" i="8"/>
  <c r="Q49" i="8" s="1"/>
  <c r="P7" i="4"/>
  <c r="Q7" i="4" s="1"/>
  <c r="S7" i="4" s="1"/>
  <c r="N7" i="4"/>
  <c r="O7" i="4" s="1"/>
  <c r="AA57" i="6"/>
  <c r="AA39" i="7"/>
  <c r="P35" i="6"/>
  <c r="Q35" i="6" s="1"/>
  <c r="N35" i="6"/>
  <c r="O35" i="6" s="1"/>
  <c r="P46" i="3"/>
  <c r="Q46" i="3" s="1"/>
  <c r="R46" i="3" s="1"/>
  <c r="N46" i="3"/>
  <c r="O46" i="3" s="1"/>
  <c r="P57" i="6"/>
  <c r="Q57" i="6" s="1"/>
  <c r="N57" i="6"/>
  <c r="O57" i="6" s="1"/>
  <c r="P107" i="3"/>
  <c r="Q107" i="3" s="1"/>
  <c r="S107" i="3" s="1"/>
  <c r="N107" i="3"/>
  <c r="O107" i="3" s="1"/>
  <c r="AA27" i="8"/>
  <c r="N43" i="7"/>
  <c r="O43" i="7" s="1"/>
  <c r="P43" i="7"/>
  <c r="Q43" i="7" s="1"/>
  <c r="P23" i="7"/>
  <c r="Q23" i="7" s="1"/>
  <c r="N23" i="7"/>
  <c r="O23" i="7" s="1"/>
  <c r="P39" i="7"/>
  <c r="Q39" i="7" s="1"/>
  <c r="N39" i="7"/>
  <c r="O39" i="7" s="1"/>
  <c r="N128" i="3"/>
  <c r="O128" i="3" s="1"/>
  <c r="P128" i="3"/>
  <c r="Q128" i="3" s="1"/>
  <c r="S128" i="3" s="1"/>
  <c r="AE107" i="3"/>
  <c r="N21" i="7"/>
  <c r="O21" i="7" s="1"/>
  <c r="P21" i="7"/>
  <c r="Q21" i="7" s="1"/>
  <c r="P101" i="3"/>
  <c r="Q101" i="3" s="1"/>
  <c r="S101" i="3" s="1"/>
  <c r="N101" i="3"/>
  <c r="O101" i="3" s="1"/>
  <c r="AE132" i="3"/>
  <c r="AE128" i="3"/>
  <c r="AA43" i="7"/>
  <c r="AA21" i="7"/>
  <c r="P132" i="3"/>
  <c r="Q132" i="3" s="1"/>
  <c r="R132" i="3" s="1"/>
  <c r="N132" i="3"/>
  <c r="O132" i="3" s="1"/>
  <c r="AE143" i="3"/>
  <c r="P21" i="3"/>
  <c r="P26" i="3" s="1"/>
  <c r="N21" i="3"/>
  <c r="N26" i="3" s="1"/>
  <c r="N143" i="3"/>
  <c r="O143" i="3" s="1"/>
  <c r="P143" i="3"/>
  <c r="Q143" i="3" s="1"/>
  <c r="S143" i="3" s="1"/>
  <c r="AE101" i="3"/>
  <c r="P44" i="3"/>
  <c r="Q44" i="3" s="1"/>
  <c r="R44" i="3" s="1"/>
  <c r="N44" i="3"/>
  <c r="O44" i="3" s="1"/>
  <c r="P25" i="8"/>
  <c r="Q25" i="8" s="1"/>
  <c r="N25" i="8"/>
  <c r="O25" i="8" s="1"/>
  <c r="AE21" i="3"/>
  <c r="AE26" i="3" s="1"/>
  <c r="O163" i="3"/>
  <c r="AE44" i="3"/>
  <c r="P33" i="6"/>
  <c r="Q33" i="6" s="1"/>
  <c r="N33" i="6"/>
  <c r="O33" i="6" s="1"/>
  <c r="AA25" i="8"/>
  <c r="AA33" i="6"/>
  <c r="AE74" i="3"/>
  <c r="AE116" i="3" s="1"/>
  <c r="AE25" i="3"/>
  <c r="P74" i="3"/>
  <c r="N74" i="3"/>
  <c r="P25" i="3"/>
  <c r="Q25" i="3" s="1"/>
  <c r="N25" i="3"/>
  <c r="O25" i="3" s="1"/>
  <c r="P94" i="3"/>
  <c r="Q94" i="3" s="1"/>
  <c r="S94" i="3" s="1"/>
  <c r="N94" i="3"/>
  <c r="O94" i="3" s="1"/>
  <c r="AE94" i="3"/>
  <c r="O168" i="3"/>
  <c r="X168" i="3" s="1"/>
  <c r="K11" i="8"/>
  <c r="R11" i="8"/>
  <c r="R7" i="7"/>
  <c r="K7" i="7"/>
  <c r="W11" i="8"/>
  <c r="W15" i="6"/>
  <c r="X15" i="6" s="1"/>
  <c r="H7" i="7"/>
  <c r="I7" i="7" s="1"/>
  <c r="R15" i="6"/>
  <c r="K15" i="6"/>
  <c r="K15" i="3"/>
  <c r="T15" i="3"/>
  <c r="H15" i="6"/>
  <c r="I15" i="6" s="1"/>
  <c r="H11" i="8"/>
  <c r="I11" i="8" s="1"/>
  <c r="AA15" i="3"/>
  <c r="W7" i="7"/>
  <c r="X7" i="7" s="1"/>
  <c r="H15" i="3"/>
  <c r="L11" i="8"/>
  <c r="F106" i="3"/>
  <c r="L7" i="7"/>
  <c r="L15" i="3"/>
  <c r="F111" i="3"/>
  <c r="L15" i="6"/>
  <c r="D111" i="3"/>
  <c r="G106" i="3"/>
  <c r="D106" i="3"/>
  <c r="G111" i="3"/>
  <c r="F2" i="1" l="1"/>
  <c r="F7" i="1" s="1"/>
  <c r="O900" i="1"/>
  <c r="O913" i="1" s="1"/>
  <c r="O21" i="3"/>
  <c r="O26" i="3" s="1"/>
  <c r="Q21" i="3"/>
  <c r="Q26" i="3" s="1"/>
  <c r="W84" i="3"/>
  <c r="X84" i="3"/>
  <c r="R84" i="3"/>
  <c r="W46" i="3"/>
  <c r="X7" i="4"/>
  <c r="W7" i="4"/>
  <c r="R7" i="4"/>
  <c r="S46" i="3"/>
  <c r="X46" i="3"/>
  <c r="R107" i="3"/>
  <c r="X107" i="3"/>
  <c r="W107" i="3"/>
  <c r="W128" i="3"/>
  <c r="X128" i="3"/>
  <c r="R128" i="3"/>
  <c r="W101" i="3"/>
  <c r="X101" i="3"/>
  <c r="R101" i="3"/>
  <c r="X132" i="3"/>
  <c r="W132" i="3"/>
  <c r="S132" i="3"/>
  <c r="W143" i="3"/>
  <c r="X143" i="3"/>
  <c r="R143" i="3"/>
  <c r="X44" i="3"/>
  <c r="W44" i="3"/>
  <c r="S44" i="3"/>
  <c r="W163" i="3"/>
  <c r="X163" i="3"/>
  <c r="O74" i="3"/>
  <c r="Q74" i="3"/>
  <c r="W25" i="3"/>
  <c r="S25" i="3"/>
  <c r="R25" i="3"/>
  <c r="X25" i="3"/>
  <c r="W94" i="3"/>
  <c r="X94" i="3"/>
  <c r="R94" i="3"/>
  <c r="W168" i="3"/>
  <c r="I15" i="3"/>
  <c r="X11" i="8"/>
  <c r="AB15" i="3"/>
  <c r="K111" i="3"/>
  <c r="T111" i="3"/>
  <c r="AA111" i="3"/>
  <c r="T106" i="3"/>
  <c r="K106" i="3"/>
  <c r="H111" i="3"/>
  <c r="I111" i="3" s="1"/>
  <c r="AA106" i="3"/>
  <c r="AB106" i="3" s="1"/>
  <c r="H106" i="3"/>
  <c r="I106" i="3" s="1"/>
  <c r="M15" i="6"/>
  <c r="M15" i="3"/>
  <c r="L106" i="3"/>
  <c r="AD15" i="3"/>
  <c r="Z15" i="6"/>
  <c r="Z7" i="7"/>
  <c r="L111" i="3"/>
  <c r="M11" i="8"/>
  <c r="Z11" i="8"/>
  <c r="M7" i="7"/>
  <c r="O922" i="1" l="1"/>
  <c r="O925" i="1" s="1"/>
  <c r="O916" i="1"/>
  <c r="O919" i="1" s="1"/>
  <c r="G2" i="1"/>
  <c r="G7" i="1" s="1"/>
  <c r="E10" i="1" s="1"/>
  <c r="S21" i="3"/>
  <c r="S26" i="3" s="1"/>
  <c r="R21" i="3"/>
  <c r="R26" i="3" s="1"/>
  <c r="X21" i="3"/>
  <c r="X26" i="3" s="1"/>
  <c r="W21" i="3"/>
  <c r="W26" i="3" s="1"/>
  <c r="R74" i="3"/>
  <c r="W74" i="3"/>
  <c r="S74" i="3"/>
  <c r="X74" i="3"/>
  <c r="AA11" i="8"/>
  <c r="N11" i="8"/>
  <c r="O11" i="8" s="1"/>
  <c r="P11" i="8"/>
  <c r="Q11" i="8" s="1"/>
  <c r="AA7" i="7"/>
  <c r="AA15" i="6"/>
  <c r="AE15" i="3"/>
  <c r="P15" i="6"/>
  <c r="Q15" i="6" s="1"/>
  <c r="N15" i="6"/>
  <c r="O15" i="6" s="1"/>
  <c r="N7" i="7"/>
  <c r="O7" i="7" s="1"/>
  <c r="P7" i="7"/>
  <c r="Q7" i="7" s="1"/>
  <c r="N15" i="3"/>
  <c r="O15" i="3" s="1"/>
  <c r="P15" i="3"/>
  <c r="Q15" i="3" s="1"/>
  <c r="S15" i="3" s="1"/>
  <c r="AB111" i="3"/>
  <c r="G160" i="3"/>
  <c r="D62" i="8"/>
  <c r="M106" i="3"/>
  <c r="G80" i="6"/>
  <c r="D80" i="6"/>
  <c r="AD106" i="3"/>
  <c r="F108" i="3"/>
  <c r="G62" i="8"/>
  <c r="F62" i="8"/>
  <c r="F72" i="6"/>
  <c r="G108" i="3"/>
  <c r="F160" i="3"/>
  <c r="F53" i="7"/>
  <c r="G69" i="8"/>
  <c r="D72" i="6"/>
  <c r="AD111" i="3"/>
  <c r="F124" i="3"/>
  <c r="G124" i="3"/>
  <c r="D160" i="3"/>
  <c r="G53" i="7"/>
  <c r="D69" i="8"/>
  <c r="M111" i="3"/>
  <c r="D53" i="7"/>
  <c r="G72" i="6"/>
  <c r="F69" i="8"/>
  <c r="F80" i="6"/>
  <c r="D108" i="3"/>
  <c r="D124" i="3"/>
  <c r="AE111" i="3" l="1"/>
  <c r="AE106" i="3"/>
  <c r="N111" i="3"/>
  <c r="O111" i="3" s="1"/>
  <c r="P111" i="3"/>
  <c r="Q111" i="3" s="1"/>
  <c r="S111" i="3" s="1"/>
  <c r="X15" i="3"/>
  <c r="W15" i="3"/>
  <c r="R15" i="3"/>
  <c r="N106" i="3"/>
  <c r="O106" i="3" s="1"/>
  <c r="P106" i="3"/>
  <c r="Q106" i="3" s="1"/>
  <c r="R106" i="3" s="1"/>
  <c r="AA108" i="3"/>
  <c r="AB108" i="3" s="1"/>
  <c r="T124" i="3"/>
  <c r="K124" i="3"/>
  <c r="K69" i="8"/>
  <c r="R69" i="8"/>
  <c r="W69" i="8"/>
  <c r="X69" i="8" s="1"/>
  <c r="H108" i="3"/>
  <c r="K53" i="7"/>
  <c r="R53" i="7"/>
  <c r="W62" i="8"/>
  <c r="X62" i="8" s="1"/>
  <c r="H69" i="8"/>
  <c r="K108" i="3"/>
  <c r="T108" i="3"/>
  <c r="H124" i="3"/>
  <c r="I124" i="3" s="1"/>
  <c r="K80" i="6"/>
  <c r="R80" i="6"/>
  <c r="W53" i="7"/>
  <c r="H62" i="8"/>
  <c r="I62" i="8" s="1"/>
  <c r="R62" i="8"/>
  <c r="K62" i="8"/>
  <c r="R72" i="6"/>
  <c r="K72" i="6"/>
  <c r="W80" i="6"/>
  <c r="X80" i="6" s="1"/>
  <c r="H53" i="7"/>
  <c r="I53" i="7" s="1"/>
  <c r="W72" i="6"/>
  <c r="X72" i="6" s="1"/>
  <c r="H80" i="6"/>
  <c r="I80" i="6" s="1"/>
  <c r="AA124" i="3"/>
  <c r="AB124" i="3" s="1"/>
  <c r="H72" i="6"/>
  <c r="I72" i="6" s="1"/>
  <c r="K160" i="3"/>
  <c r="T160" i="3"/>
  <c r="H160" i="3"/>
  <c r="I160" i="3" s="1"/>
  <c r="AA160" i="3"/>
  <c r="AB160" i="3" s="1"/>
  <c r="L69" i="8"/>
  <c r="L160" i="3"/>
  <c r="F100" i="3"/>
  <c r="L72" i="6"/>
  <c r="F66" i="6"/>
  <c r="D66" i="6"/>
  <c r="L108" i="3"/>
  <c r="D100" i="3"/>
  <c r="G66" i="6"/>
  <c r="L62" i="8"/>
  <c r="G123" i="3"/>
  <c r="L124" i="3"/>
  <c r="G100" i="3"/>
  <c r="D123" i="3"/>
  <c r="L80" i="6"/>
  <c r="F123" i="3"/>
  <c r="L53" i="7"/>
  <c r="X111" i="3" l="1"/>
  <c r="R111" i="3"/>
  <c r="W111" i="3"/>
  <c r="X106" i="3"/>
  <c r="W106" i="3"/>
  <c r="S106" i="3"/>
  <c r="I69" i="8"/>
  <c r="X53" i="7"/>
  <c r="I108" i="3"/>
  <c r="K100" i="3"/>
  <c r="T100" i="3"/>
  <c r="AA100" i="3"/>
  <c r="AB100" i="3" s="1"/>
  <c r="H100" i="3"/>
  <c r="I100" i="3" s="1"/>
  <c r="H66" i="6"/>
  <c r="I66" i="6" s="1"/>
  <c r="K66" i="6"/>
  <c r="R66" i="6"/>
  <c r="W66" i="6"/>
  <c r="AA123" i="3"/>
  <c r="T123" i="3"/>
  <c r="K123" i="3"/>
  <c r="H123" i="3"/>
  <c r="AA164" i="3"/>
  <c r="T164" i="3"/>
  <c r="K164" i="3"/>
  <c r="G131" i="3"/>
  <c r="L123" i="3"/>
  <c r="F131" i="3"/>
  <c r="M69" i="8"/>
  <c r="M124" i="3"/>
  <c r="G164" i="3"/>
  <c r="AD160" i="3"/>
  <c r="Z80" i="6"/>
  <c r="M62" i="8"/>
  <c r="L164" i="3"/>
  <c r="L66" i="6"/>
  <c r="D131" i="3"/>
  <c r="M72" i="6"/>
  <c r="M53" i="7"/>
  <c r="M108" i="3"/>
  <c r="M160" i="3"/>
  <c r="M80" i="6"/>
  <c r="L100" i="3"/>
  <c r="AD124" i="3"/>
  <c r="Z69" i="8"/>
  <c r="Z53" i="7"/>
  <c r="Z62" i="8"/>
  <c r="Z72" i="6"/>
  <c r="AD108" i="3"/>
  <c r="N108" i="3" l="1"/>
  <c r="O108" i="3" s="1"/>
  <c r="P108" i="3"/>
  <c r="Q108" i="3" s="1"/>
  <c r="R108" i="3" s="1"/>
  <c r="N53" i="7"/>
  <c r="O53" i="7" s="1"/>
  <c r="P53" i="7"/>
  <c r="Q53" i="7" s="1"/>
  <c r="AE108" i="3"/>
  <c r="P69" i="8"/>
  <c r="Q69" i="8" s="1"/>
  <c r="N69" i="8"/>
  <c r="O69" i="8" s="1"/>
  <c r="AA80" i="6"/>
  <c r="N80" i="6"/>
  <c r="O80" i="6" s="1"/>
  <c r="P80" i="6"/>
  <c r="Q80" i="6" s="1"/>
  <c r="AA72" i="6"/>
  <c r="P160" i="3"/>
  <c r="Q160" i="3" s="1"/>
  <c r="S160" i="3" s="1"/>
  <c r="N160" i="3"/>
  <c r="O160" i="3" s="1"/>
  <c r="AA69" i="8"/>
  <c r="AA62" i="8"/>
  <c r="P124" i="3"/>
  <c r="Q124" i="3" s="1"/>
  <c r="R124" i="3" s="1"/>
  <c r="N124" i="3"/>
  <c r="O124" i="3" s="1"/>
  <c r="AE160" i="3"/>
  <c r="AA53" i="7"/>
  <c r="N72" i="6"/>
  <c r="O72" i="6" s="1"/>
  <c r="P72" i="6"/>
  <c r="Q72" i="6" s="1"/>
  <c r="N62" i="8"/>
  <c r="O62" i="8" s="1"/>
  <c r="P62" i="8"/>
  <c r="Q62" i="8" s="1"/>
  <c r="AE124" i="3"/>
  <c r="X66" i="6"/>
  <c r="AB123" i="3"/>
  <c r="I123" i="3"/>
  <c r="H131" i="3"/>
  <c r="I131" i="3" s="1"/>
  <c r="H164" i="3"/>
  <c r="T131" i="3"/>
  <c r="K131" i="3"/>
  <c r="AA131" i="3"/>
  <c r="AB131" i="3" s="1"/>
  <c r="AB164" i="3"/>
  <c r="G76" i="8"/>
  <c r="F76" i="8"/>
  <c r="G87" i="6"/>
  <c r="AD123" i="3"/>
  <c r="F87" i="6"/>
  <c r="L131" i="3"/>
  <c r="M164" i="3"/>
  <c r="G69" i="3"/>
  <c r="D76" i="8"/>
  <c r="M123" i="3"/>
  <c r="M100" i="3"/>
  <c r="F69" i="3"/>
  <c r="D69" i="3"/>
  <c r="AD164" i="3"/>
  <c r="D87" i="6"/>
  <c r="AD100" i="3"/>
  <c r="M66" i="6"/>
  <c r="Z66" i="6"/>
  <c r="W108" i="3" l="1"/>
  <c r="X108" i="3"/>
  <c r="S108" i="3"/>
  <c r="W160" i="3"/>
  <c r="R160" i="3"/>
  <c r="X160" i="3"/>
  <c r="P123" i="3"/>
  <c r="Q123" i="3" s="1"/>
  <c r="R123" i="3" s="1"/>
  <c r="N123" i="3"/>
  <c r="O123" i="3" s="1"/>
  <c r="AA66" i="6"/>
  <c r="S124" i="3"/>
  <c r="X124" i="3"/>
  <c r="W124" i="3"/>
  <c r="N100" i="3"/>
  <c r="O100" i="3" s="1"/>
  <c r="P100" i="3"/>
  <c r="Q100" i="3" s="1"/>
  <c r="R100" i="3" s="1"/>
  <c r="P66" i="6"/>
  <c r="Q66" i="6" s="1"/>
  <c r="N66" i="6"/>
  <c r="O66" i="6" s="1"/>
  <c r="P164" i="3"/>
  <c r="P166" i="3" s="1"/>
  <c r="AE100" i="3"/>
  <c r="AE123" i="3"/>
  <c r="AE164" i="3"/>
  <c r="AE166" i="3" s="1"/>
  <c r="I164" i="3"/>
  <c r="N164" i="3"/>
  <c r="N166" i="3" s="1"/>
  <c r="K87" i="6"/>
  <c r="R87" i="6"/>
  <c r="W87" i="6"/>
  <c r="X87" i="6" s="1"/>
  <c r="H87" i="6"/>
  <c r="I87" i="6" s="1"/>
  <c r="T69" i="3"/>
  <c r="K69" i="3"/>
  <c r="H69" i="3"/>
  <c r="I69" i="3" s="1"/>
  <c r="AA69" i="3"/>
  <c r="AB69" i="3" s="1"/>
  <c r="H76" i="8"/>
  <c r="I76" i="8" s="1"/>
  <c r="W76" i="8"/>
  <c r="X76" i="8" s="1"/>
  <c r="R76" i="8"/>
  <c r="K76" i="8"/>
  <c r="D49" i="3"/>
  <c r="G49" i="3"/>
  <c r="L69" i="3"/>
  <c r="L76" i="8"/>
  <c r="L87" i="6"/>
  <c r="AD131" i="3"/>
  <c r="F49" i="3"/>
  <c r="M131" i="3"/>
  <c r="X123" i="3" l="1"/>
  <c r="W123" i="3"/>
  <c r="S123" i="3"/>
  <c r="W100" i="3"/>
  <c r="S100" i="3"/>
  <c r="X100" i="3"/>
  <c r="Q164" i="3"/>
  <c r="Q166" i="3" s="1"/>
  <c r="N131" i="3"/>
  <c r="O131" i="3" s="1"/>
  <c r="P131" i="3"/>
  <c r="Q131" i="3" s="1"/>
  <c r="AE131" i="3"/>
  <c r="O164" i="3"/>
  <c r="O166" i="3" s="1"/>
  <c r="H5" i="1" s="1"/>
  <c r="T49" i="3"/>
  <c r="K49" i="3"/>
  <c r="H49" i="3"/>
  <c r="I49" i="3" s="1"/>
  <c r="AA49" i="3"/>
  <c r="AB49" i="3" s="1"/>
  <c r="Z87" i="6"/>
  <c r="M69" i="3"/>
  <c r="AD69" i="3"/>
  <c r="M76" i="8"/>
  <c r="L49" i="3"/>
  <c r="Z76" i="8"/>
  <c r="M87" i="6"/>
  <c r="W131" i="3" l="1"/>
  <c r="AA76" i="8"/>
  <c r="X131" i="3"/>
  <c r="R131" i="3"/>
  <c r="S131" i="3"/>
  <c r="P76" i="8"/>
  <c r="Q76" i="8" s="1"/>
  <c r="N76" i="8"/>
  <c r="O76" i="8" s="1"/>
  <c r="AE69" i="3"/>
  <c r="N87" i="6"/>
  <c r="O87" i="6" s="1"/>
  <c r="P87" i="6"/>
  <c r="Q87" i="6" s="1"/>
  <c r="W164" i="3"/>
  <c r="W166" i="3" s="1"/>
  <c r="X164" i="3"/>
  <c r="X166" i="3" s="1"/>
  <c r="P69" i="3"/>
  <c r="Q69" i="3" s="1"/>
  <c r="N69" i="3"/>
  <c r="O69" i="3" s="1"/>
  <c r="AA87" i="6"/>
  <c r="M49" i="3"/>
  <c r="AD49" i="3"/>
  <c r="W69" i="3" l="1"/>
  <c r="S69" i="3"/>
  <c r="R69" i="3"/>
  <c r="X69" i="3"/>
  <c r="N49" i="3"/>
  <c r="N50" i="3" s="1"/>
  <c r="P49" i="3"/>
  <c r="Q49" i="3" s="1"/>
  <c r="AE49" i="3"/>
  <c r="AE50" i="3" s="1"/>
  <c r="O49" i="3" l="1"/>
  <c r="O50" i="3" s="1"/>
  <c r="P50" i="3"/>
  <c r="S49" i="3"/>
  <c r="S50" i="3" s="1"/>
  <c r="R49" i="3"/>
  <c r="R50" i="3" s="1"/>
  <c r="Q50" i="3"/>
  <c r="G6" i="7"/>
  <c r="D6" i="7"/>
  <c r="F6" i="7"/>
  <c r="W49" i="3" l="1"/>
  <c r="W50" i="3" s="1"/>
  <c r="X49" i="3"/>
  <c r="X50" i="3" s="1"/>
  <c r="R6" i="7"/>
  <c r="K6" i="7"/>
  <c r="W6" i="7"/>
  <c r="H6" i="7"/>
  <c r="L6" i="7"/>
  <c r="I6" i="7" l="1"/>
  <c r="X6" i="7"/>
  <c r="M6" i="7"/>
  <c r="Z6" i="7"/>
  <c r="N6" i="7" l="1"/>
  <c r="P6" i="7"/>
  <c r="P8" i="7" s="1"/>
  <c r="AA6" i="7"/>
  <c r="AA8" i="7" s="1"/>
  <c r="O6" i="7" l="1"/>
  <c r="O8" i="7" s="1"/>
  <c r="N8" i="7"/>
  <c r="Q6" i="7"/>
  <c r="Q8" i="7" s="1"/>
  <c r="W51" i="8" l="1"/>
  <c r="X51" i="8" s="1"/>
  <c r="H51" i="8"/>
  <c r="I51" i="8" s="1"/>
  <c r="G26" i="8"/>
  <c r="G24" i="8"/>
  <c r="G21" i="8"/>
  <c r="G9" i="8"/>
  <c r="G17" i="8"/>
  <c r="G18" i="8"/>
  <c r="G9" i="4"/>
  <c r="G34" i="8"/>
  <c r="G33" i="8"/>
  <c r="G73" i="8"/>
  <c r="D52" i="8"/>
  <c r="D50" i="8"/>
  <c r="D24" i="8"/>
  <c r="F75" i="8"/>
  <c r="G59" i="8"/>
  <c r="F60" i="8"/>
  <c r="F57" i="8"/>
  <c r="D18" i="8"/>
  <c r="D63" i="8"/>
  <c r="D73" i="8"/>
  <c r="G75" i="8"/>
  <c r="G46" i="8"/>
  <c r="F9" i="8"/>
  <c r="D43" i="8"/>
  <c r="D17" i="8"/>
  <c r="F18" i="8"/>
  <c r="F26" i="8"/>
  <c r="G48" i="8"/>
  <c r="F43" i="8"/>
  <c r="D55" i="8"/>
  <c r="D57" i="8"/>
  <c r="F63" i="8"/>
  <c r="F58" i="8"/>
  <c r="G45" i="8"/>
  <c r="G57" i="8"/>
  <c r="F50" i="8"/>
  <c r="F68" i="8"/>
  <c r="D75" i="8"/>
  <c r="D45" i="8"/>
  <c r="D58" i="8"/>
  <c r="D51" i="8"/>
  <c r="F24" i="8"/>
  <c r="D68" i="8"/>
  <c r="D74" i="8"/>
  <c r="F9" i="4"/>
  <c r="D9" i="8"/>
  <c r="F21" i="8"/>
  <c r="G74" i="8"/>
  <c r="D9" i="4"/>
  <c r="F73" i="8"/>
  <c r="F59" i="8"/>
  <c r="F46" i="8"/>
  <c r="F52" i="8"/>
  <c r="G52" i="8"/>
  <c r="D60" i="8"/>
  <c r="D33" i="8"/>
  <c r="F55" i="8"/>
  <c r="D26" i="8"/>
  <c r="G60" i="8"/>
  <c r="F40" i="8"/>
  <c r="F74" i="8"/>
  <c r="D34" i="8"/>
  <c r="D54" i="8"/>
  <c r="G50" i="8"/>
  <c r="G68" i="8"/>
  <c r="G55" i="8"/>
  <c r="F48" i="8"/>
  <c r="D21" i="8"/>
  <c r="D59" i="8"/>
  <c r="F54" i="8"/>
  <c r="G40" i="8"/>
  <c r="G54" i="8"/>
  <c r="G58" i="8"/>
  <c r="F34" i="8"/>
  <c r="D46" i="8"/>
  <c r="F17" i="8"/>
  <c r="F45" i="8"/>
  <c r="G63" i="8"/>
  <c r="G43" i="8"/>
  <c r="F33" i="8"/>
  <c r="D40" i="8"/>
  <c r="D48" i="8"/>
  <c r="AA9" i="4" l="1"/>
  <c r="AB9" i="4" s="1"/>
  <c r="H9" i="4"/>
  <c r="K9" i="4"/>
  <c r="T9" i="4"/>
  <c r="R21" i="8"/>
  <c r="K21" i="8"/>
  <c r="W50" i="8"/>
  <c r="X50" i="8" s="1"/>
  <c r="K43" i="8"/>
  <c r="R43" i="8"/>
  <c r="H50" i="8"/>
  <c r="W43" i="8"/>
  <c r="X43" i="8" s="1"/>
  <c r="R68" i="8"/>
  <c r="K68" i="8"/>
  <c r="W68" i="8"/>
  <c r="X68" i="8" s="1"/>
  <c r="W55" i="8"/>
  <c r="X55" i="8" s="1"/>
  <c r="R52" i="8"/>
  <c r="K52" i="8"/>
  <c r="W52" i="8"/>
  <c r="X52" i="8" s="1"/>
  <c r="H34" i="8"/>
  <c r="I34" i="8" s="1"/>
  <c r="H48" i="8"/>
  <c r="I48" i="8" s="1"/>
  <c r="K74" i="8"/>
  <c r="R74" i="8"/>
  <c r="W17" i="8"/>
  <c r="K18" i="8"/>
  <c r="R18" i="8"/>
  <c r="W18" i="8"/>
  <c r="X18" i="8" s="1"/>
  <c r="W40" i="8"/>
  <c r="X40" i="8" s="1"/>
  <c r="H43" i="8"/>
  <c r="K57" i="8"/>
  <c r="R57" i="8"/>
  <c r="H55" i="8"/>
  <c r="I55" i="8" s="1"/>
  <c r="R58" i="8"/>
  <c r="K58" i="8"/>
  <c r="H68" i="8"/>
  <c r="W74" i="8"/>
  <c r="H40" i="8"/>
  <c r="I40" i="8" s="1"/>
  <c r="R45" i="8"/>
  <c r="K45" i="8"/>
  <c r="W57" i="8"/>
  <c r="X57" i="8" s="1"/>
  <c r="W58" i="8"/>
  <c r="X58" i="8" s="1"/>
  <c r="K63" i="8"/>
  <c r="R63" i="8"/>
  <c r="H74" i="8"/>
  <c r="R75" i="8"/>
  <c r="K75" i="8"/>
  <c r="W9" i="8"/>
  <c r="R24" i="8"/>
  <c r="K24" i="8"/>
  <c r="H33" i="8"/>
  <c r="I33" i="8" s="1"/>
  <c r="H45" i="8"/>
  <c r="I45" i="8" s="1"/>
  <c r="W63" i="8"/>
  <c r="X63" i="8" s="1"/>
  <c r="H9" i="8"/>
  <c r="K17" i="8"/>
  <c r="R17" i="8"/>
  <c r="W24" i="8"/>
  <c r="X24" i="8" s="1"/>
  <c r="K34" i="8"/>
  <c r="R34" i="8"/>
  <c r="R46" i="8"/>
  <c r="K46" i="8"/>
  <c r="H63" i="8"/>
  <c r="W34" i="8"/>
  <c r="H57" i="8"/>
  <c r="I57" i="8" s="1"/>
  <c r="W60" i="8"/>
  <c r="X60" i="8" s="1"/>
  <c r="W75" i="8"/>
  <c r="X75" i="8" s="1"/>
  <c r="K9" i="8"/>
  <c r="R9" i="8"/>
  <c r="H17" i="8"/>
  <c r="I17" i="8" s="1"/>
  <c r="W45" i="8"/>
  <c r="X45" i="8" s="1"/>
  <c r="K50" i="8"/>
  <c r="R50" i="8"/>
  <c r="K51" i="8"/>
  <c r="R51" i="8"/>
  <c r="H60" i="8"/>
  <c r="I60" i="8" s="1"/>
  <c r="H73" i="8"/>
  <c r="I73" i="8" s="1"/>
  <c r="H75" i="8"/>
  <c r="H18" i="8"/>
  <c r="I18" i="8" s="1"/>
  <c r="W21" i="8"/>
  <c r="H24" i="8"/>
  <c r="I24" i="8" s="1"/>
  <c r="R26" i="8"/>
  <c r="K26" i="8"/>
  <c r="W46" i="8"/>
  <c r="X46" i="8" s="1"/>
  <c r="H52" i="8"/>
  <c r="I52" i="8" s="1"/>
  <c r="R54" i="8"/>
  <c r="K54" i="8"/>
  <c r="H58" i="8"/>
  <c r="I58" i="8" s="1"/>
  <c r="K59" i="8"/>
  <c r="R59" i="8"/>
  <c r="H21" i="8"/>
  <c r="I21" i="8" s="1"/>
  <c r="W26" i="8"/>
  <c r="X26" i="8" s="1"/>
  <c r="R33" i="8"/>
  <c r="K33" i="8"/>
  <c r="H46" i="8"/>
  <c r="R48" i="8"/>
  <c r="K48" i="8"/>
  <c r="W54" i="8"/>
  <c r="W59" i="8"/>
  <c r="X59" i="8" s="1"/>
  <c r="R73" i="8"/>
  <c r="K73" i="8"/>
  <c r="H26" i="8"/>
  <c r="I26" i="8" s="1"/>
  <c r="W33" i="8"/>
  <c r="K40" i="8"/>
  <c r="R40" i="8"/>
  <c r="W48" i="8"/>
  <c r="H54" i="8"/>
  <c r="I54" i="8" s="1"/>
  <c r="K55" i="8"/>
  <c r="R55" i="8"/>
  <c r="H59" i="8"/>
  <c r="K60" i="8"/>
  <c r="R60" i="8"/>
  <c r="W73" i="8"/>
  <c r="X73" i="8" s="1"/>
  <c r="AA142" i="3"/>
  <c r="AB142" i="3" s="1"/>
  <c r="H142" i="3"/>
  <c r="I142" i="3" s="1"/>
  <c r="L74" i="8"/>
  <c r="L43" i="8"/>
  <c r="L51" i="8"/>
  <c r="D142" i="3"/>
  <c r="L9" i="8"/>
  <c r="L60" i="8"/>
  <c r="G67" i="3"/>
  <c r="F67" i="3"/>
  <c r="L33" i="8"/>
  <c r="L52" i="8"/>
  <c r="L18" i="8"/>
  <c r="L73" i="8"/>
  <c r="L58" i="8"/>
  <c r="L59" i="8"/>
  <c r="L40" i="8"/>
  <c r="L50" i="8"/>
  <c r="L63" i="8"/>
  <c r="D67" i="3"/>
  <c r="L26" i="8"/>
  <c r="L75" i="8"/>
  <c r="L54" i="8"/>
  <c r="L68" i="8"/>
  <c r="L17" i="8"/>
  <c r="L24" i="8"/>
  <c r="L34" i="8"/>
  <c r="L45" i="8"/>
  <c r="L48" i="8"/>
  <c r="L9" i="4"/>
  <c r="L57" i="8"/>
  <c r="L46" i="8"/>
  <c r="L55" i="8"/>
  <c r="L21" i="8"/>
  <c r="I9" i="4" l="1"/>
  <c r="X74" i="8"/>
  <c r="I75" i="8"/>
  <c r="I74" i="8"/>
  <c r="I68" i="8"/>
  <c r="X21" i="8"/>
  <c r="X48" i="8"/>
  <c r="I50" i="8"/>
  <c r="I43" i="8"/>
  <c r="X17" i="8"/>
  <c r="I59" i="8"/>
  <c r="I46" i="8"/>
  <c r="X54" i="8"/>
  <c r="X33" i="8"/>
  <c r="I63" i="8"/>
  <c r="I9" i="8"/>
  <c r="X34" i="8"/>
  <c r="X9" i="8"/>
  <c r="K67" i="3"/>
  <c r="T67" i="3"/>
  <c r="H67" i="3"/>
  <c r="AA67" i="3"/>
  <c r="AB67" i="3" s="1"/>
  <c r="K142" i="3"/>
  <c r="T142" i="3"/>
  <c r="Z74" i="6"/>
  <c r="W74" i="6"/>
  <c r="R74" i="6"/>
  <c r="M74" i="6"/>
  <c r="L74" i="6"/>
  <c r="K74" i="6"/>
  <c r="H74" i="6"/>
  <c r="W60" i="6"/>
  <c r="X60" i="6" s="1"/>
  <c r="H60" i="6"/>
  <c r="I60" i="6" s="1"/>
  <c r="X14" i="6"/>
  <c r="W14" i="6"/>
  <c r="R14" i="6"/>
  <c r="K14" i="6"/>
  <c r="I14" i="6"/>
  <c r="H14" i="6"/>
  <c r="AA169" i="3"/>
  <c r="T169" i="3"/>
  <c r="K169" i="3"/>
  <c r="AB154" i="3"/>
  <c r="AA154" i="3"/>
  <c r="T154" i="3"/>
  <c r="K154" i="3"/>
  <c r="I154" i="3"/>
  <c r="H154" i="3"/>
  <c r="AB153" i="3"/>
  <c r="AA153" i="3"/>
  <c r="T153" i="3"/>
  <c r="K153" i="3"/>
  <c r="I153" i="3"/>
  <c r="H153" i="3"/>
  <c r="AB152" i="3"/>
  <c r="AA152" i="3"/>
  <c r="T152" i="3"/>
  <c r="K152" i="3"/>
  <c r="I152" i="3"/>
  <c r="H152" i="3"/>
  <c r="AB151" i="3"/>
  <c r="AA151" i="3"/>
  <c r="T151" i="3"/>
  <c r="K151" i="3"/>
  <c r="I151" i="3"/>
  <c r="H151" i="3"/>
  <c r="AA119" i="3"/>
  <c r="AB119" i="3" s="1"/>
  <c r="T119" i="3"/>
  <c r="K119" i="3"/>
  <c r="H119" i="3"/>
  <c r="AA112" i="3"/>
  <c r="T112" i="3"/>
  <c r="K112" i="3"/>
  <c r="H112" i="3"/>
  <c r="AA90" i="3"/>
  <c r="T90" i="3"/>
  <c r="K90" i="3"/>
  <c r="H90" i="3"/>
  <c r="I90" i="3" s="1"/>
  <c r="AA87" i="3"/>
  <c r="H87" i="3"/>
  <c r="AA81" i="3"/>
  <c r="AB81" i="3" s="1"/>
  <c r="T81" i="3"/>
  <c r="K81" i="3"/>
  <c r="H81" i="3"/>
  <c r="I81" i="3" s="1"/>
  <c r="AA6" i="3"/>
  <c r="AB6" i="3" s="1"/>
  <c r="H6" i="3"/>
  <c r="I67" i="3" l="1"/>
  <c r="N74" i="6"/>
  <c r="O74" i="6" s="1"/>
  <c r="P74" i="6"/>
  <c r="Q74" i="6" s="1"/>
  <c r="AA74" i="6"/>
  <c r="I74" i="6"/>
  <c r="X74" i="6"/>
  <c r="I6" i="3"/>
  <c r="AB112" i="3"/>
  <c r="AB87" i="3"/>
  <c r="I119" i="3"/>
  <c r="I87" i="3"/>
  <c r="I112" i="3"/>
  <c r="AB90" i="3"/>
  <c r="AB169" i="3"/>
  <c r="W117" i="8"/>
  <c r="H117" i="8"/>
  <c r="I117" i="8" s="1"/>
  <c r="W136" i="6"/>
  <c r="H136" i="6"/>
  <c r="I136" i="6" s="1"/>
  <c r="X136" i="6" l="1"/>
  <c r="X117" i="8"/>
  <c r="G28" i="3"/>
  <c r="G12" i="6"/>
  <c r="G114" i="3"/>
  <c r="G14" i="4"/>
  <c r="G32" i="6"/>
  <c r="G25" i="6"/>
  <c r="G15" i="4"/>
  <c r="G34" i="6"/>
  <c r="G9" i="6"/>
  <c r="G18" i="3"/>
  <c r="G45" i="3"/>
  <c r="G13" i="7"/>
  <c r="G21" i="6"/>
  <c r="G24" i="3"/>
  <c r="G8" i="4"/>
  <c r="G40" i="3"/>
  <c r="G43" i="3"/>
  <c r="G6" i="4"/>
  <c r="G30" i="3"/>
  <c r="G13" i="3"/>
  <c r="G33" i="3"/>
  <c r="G22" i="6"/>
  <c r="G29" i="3"/>
  <c r="G10" i="3"/>
  <c r="L14" i="6"/>
  <c r="L153" i="3"/>
  <c r="L90" i="3"/>
  <c r="L154" i="3"/>
  <c r="L152" i="3"/>
  <c r="D6" i="3"/>
  <c r="G108" i="6"/>
  <c r="G75" i="3"/>
  <c r="G139" i="3"/>
  <c r="G125" i="3"/>
  <c r="G93" i="3"/>
  <c r="G103" i="3"/>
  <c r="G42" i="7"/>
  <c r="G95" i="3"/>
  <c r="F110" i="3"/>
  <c r="M52" i="8"/>
  <c r="F121" i="3"/>
  <c r="F76" i="3"/>
  <c r="M55" i="8"/>
  <c r="D22" i="6"/>
  <c r="Z60" i="8"/>
  <c r="D67" i="6"/>
  <c r="F62" i="6"/>
  <c r="F83" i="3"/>
  <c r="Z26" i="8"/>
  <c r="D30" i="3"/>
  <c r="D103" i="3"/>
  <c r="F42" i="6"/>
  <c r="D56" i="6"/>
  <c r="D86" i="6"/>
  <c r="F68" i="6"/>
  <c r="Z74" i="8"/>
  <c r="D83" i="3"/>
  <c r="F78" i="3"/>
  <c r="Z9" i="8"/>
  <c r="G61" i="6"/>
  <c r="G48" i="6"/>
  <c r="G51" i="7"/>
  <c r="G105" i="3"/>
  <c r="Z45" i="8"/>
  <c r="D29" i="3"/>
  <c r="F25" i="6"/>
  <c r="D13" i="3"/>
  <c r="D28" i="3"/>
  <c r="D58" i="6"/>
  <c r="D43" i="3"/>
  <c r="F86" i="6"/>
  <c r="M34" i="8"/>
  <c r="D147" i="6"/>
  <c r="AD9" i="4"/>
  <c r="F125" i="3"/>
  <c r="D8" i="4"/>
  <c r="D99" i="3"/>
  <c r="D121" i="3"/>
  <c r="Z33" i="8"/>
  <c r="M24" i="8"/>
  <c r="F69" i="6"/>
  <c r="F91" i="3"/>
  <c r="F41" i="6"/>
  <c r="D145" i="6"/>
  <c r="D110" i="3"/>
  <c r="M51" i="8"/>
  <c r="G41" i="6"/>
  <c r="G48" i="7"/>
  <c r="G126" i="8"/>
  <c r="G56" i="3"/>
  <c r="G131" i="8"/>
  <c r="D60" i="6"/>
  <c r="D108" i="6"/>
  <c r="D142" i="6"/>
  <c r="Z54" i="8"/>
  <c r="D129" i="3"/>
  <c r="D93" i="3"/>
  <c r="F54" i="6"/>
  <c r="M73" i="8"/>
  <c r="Z48" i="8"/>
  <c r="D105" i="3"/>
  <c r="M75" i="8"/>
  <c r="F88" i="3"/>
  <c r="Z63" i="8"/>
  <c r="D62" i="3"/>
  <c r="F67" i="6"/>
  <c r="F48" i="7"/>
  <c r="F108" i="6"/>
  <c r="F97" i="3"/>
  <c r="F93" i="3"/>
  <c r="D34" i="6"/>
  <c r="F85" i="3"/>
  <c r="Z51" i="8"/>
  <c r="G73" i="6"/>
  <c r="G58" i="6"/>
  <c r="G53" i="6"/>
  <c r="G62" i="6"/>
  <c r="G100" i="8"/>
  <c r="G85" i="6"/>
  <c r="G156" i="3"/>
  <c r="F51" i="6"/>
  <c r="D41" i="6"/>
  <c r="M68" i="8"/>
  <c r="M45" i="8"/>
  <c r="D121" i="8"/>
  <c r="D64" i="6"/>
  <c r="M9" i="4"/>
  <c r="F8" i="4"/>
  <c r="Z21" i="8"/>
  <c r="M57" i="8"/>
  <c r="D55" i="3"/>
  <c r="D48" i="6"/>
  <c r="D65" i="6"/>
  <c r="D42" i="6"/>
  <c r="D70" i="6"/>
  <c r="D68" i="3"/>
  <c r="F99" i="3"/>
  <c r="Z68" i="8"/>
  <c r="F40" i="3"/>
  <c r="F13" i="3"/>
  <c r="L119" i="3"/>
  <c r="F29" i="3"/>
  <c r="G88" i="3"/>
  <c r="L151" i="3"/>
  <c r="G65" i="6"/>
  <c r="G86" i="3"/>
  <c r="G68" i="6"/>
  <c r="G79" i="6"/>
  <c r="G64" i="6"/>
  <c r="G121" i="3"/>
  <c r="M43" i="8"/>
  <c r="Z58" i="8"/>
  <c r="F64" i="6"/>
  <c r="D51" i="6"/>
  <c r="D64" i="3"/>
  <c r="M33" i="8"/>
  <c r="F75" i="3"/>
  <c r="M26" i="8"/>
  <c r="F13" i="7"/>
  <c r="M40" i="8"/>
  <c r="D73" i="6"/>
  <c r="F79" i="6"/>
  <c r="D24" i="3"/>
  <c r="F84" i="6"/>
  <c r="F153" i="6"/>
  <c r="F86" i="3"/>
  <c r="F70" i="6"/>
  <c r="D153" i="6"/>
  <c r="F156" i="3"/>
  <c r="F28" i="3"/>
  <c r="G142" i="6"/>
  <c r="D117" i="8"/>
  <c r="L112" i="3"/>
  <c r="G121" i="8"/>
  <c r="G118" i="6"/>
  <c r="D158" i="3"/>
  <c r="G78" i="3"/>
  <c r="D76" i="3"/>
  <c r="D85" i="6"/>
  <c r="F24" i="3"/>
  <c r="Z18" i="8"/>
  <c r="D131" i="8"/>
  <c r="F90" i="8"/>
  <c r="D15" i="4"/>
  <c r="D45" i="3"/>
  <c r="D100" i="8"/>
  <c r="F142" i="6"/>
  <c r="D18" i="3"/>
  <c r="Z17" i="8"/>
  <c r="D156" i="3"/>
  <c r="D68" i="6"/>
  <c r="D137" i="6"/>
  <c r="F18" i="3"/>
  <c r="D126" i="8"/>
  <c r="D9" i="6"/>
  <c r="D12" i="6"/>
  <c r="F30" i="3"/>
  <c r="F43" i="3"/>
  <c r="D48" i="7"/>
  <c r="D78" i="3"/>
  <c r="D102" i="3"/>
  <c r="D113" i="3"/>
  <c r="F42" i="7"/>
  <c r="F53" i="6"/>
  <c r="G70" i="6"/>
  <c r="D86" i="3"/>
  <c r="M50" i="8"/>
  <c r="Z43" i="8"/>
  <c r="G159" i="3"/>
  <c r="F56" i="3"/>
  <c r="D33" i="3"/>
  <c r="D95" i="3"/>
  <c r="D69" i="6"/>
  <c r="G42" i="6"/>
  <c r="G55" i="3"/>
  <c r="G102" i="3"/>
  <c r="D136" i="6"/>
  <c r="G91" i="3"/>
  <c r="G64" i="3"/>
  <c r="G54" i="6"/>
  <c r="D79" i="3"/>
  <c r="F124" i="8"/>
  <c r="D114" i="3"/>
  <c r="D90" i="8"/>
  <c r="F65" i="6"/>
  <c r="D25" i="6"/>
  <c r="F55" i="3"/>
  <c r="F114" i="3"/>
  <c r="Z50" i="8"/>
  <c r="F15" i="4"/>
  <c r="M48" i="8"/>
  <c r="D6" i="4"/>
  <c r="D40" i="3"/>
  <c r="F12" i="6"/>
  <c r="Z55" i="8"/>
  <c r="F121" i="8"/>
  <c r="D10" i="3"/>
  <c r="F131" i="8"/>
  <c r="D62" i="6"/>
  <c r="F6" i="4"/>
  <c r="G137" i="6"/>
  <c r="D159" i="3"/>
  <c r="F113" i="3"/>
  <c r="M59" i="8"/>
  <c r="M18" i="8"/>
  <c r="F10" i="3"/>
  <c r="F68" i="3"/>
  <c r="D75" i="3"/>
  <c r="Z34" i="8"/>
  <c r="G153" i="6"/>
  <c r="F139" i="3"/>
  <c r="D53" i="6"/>
  <c r="F9" i="6"/>
  <c r="D118" i="3"/>
  <c r="G110" i="3"/>
  <c r="F95" i="3"/>
  <c r="F126" i="8"/>
  <c r="D88" i="3"/>
  <c r="G62" i="3"/>
  <c r="G68" i="3"/>
  <c r="G169" i="3"/>
  <c r="G83" i="3"/>
  <c r="G67" i="6"/>
  <c r="G86" i="6"/>
  <c r="G118" i="3"/>
  <c r="D109" i="3"/>
  <c r="D32" i="6"/>
  <c r="D91" i="3"/>
  <c r="M46" i="8"/>
  <c r="F51" i="7"/>
  <c r="M21" i="8"/>
  <c r="F147" i="6"/>
  <c r="F105" i="3"/>
  <c r="M74" i="8"/>
  <c r="D84" i="6"/>
  <c r="F137" i="6"/>
  <c r="F109" i="3"/>
  <c r="F56" i="6"/>
  <c r="F22" i="6"/>
  <c r="F100" i="8"/>
  <c r="D79" i="6"/>
  <c r="D56" i="3"/>
  <c r="D85" i="3"/>
  <c r="M58" i="8"/>
  <c r="D13" i="7"/>
  <c r="G99" i="3"/>
  <c r="G145" i="6"/>
  <c r="G90" i="8"/>
  <c r="G84" i="6"/>
  <c r="D61" i="6"/>
  <c r="D51" i="7"/>
  <c r="F103" i="3"/>
  <c r="Z73" i="8"/>
  <c r="F157" i="3"/>
  <c r="F48" i="6"/>
  <c r="D21" i="6"/>
  <c r="D87" i="3"/>
  <c r="G124" i="8"/>
  <c r="F21" i="6"/>
  <c r="F102" i="3"/>
  <c r="D124" i="8"/>
  <c r="D42" i="7"/>
  <c r="G76" i="3"/>
  <c r="G79" i="3"/>
  <c r="F45" i="3"/>
  <c r="Z24" i="8"/>
  <c r="Z40" i="8"/>
  <c r="G129" i="3"/>
  <c r="F118" i="6"/>
  <c r="F79" i="3"/>
  <c r="M9" i="8"/>
  <c r="G51" i="6"/>
  <c r="D14" i="4"/>
  <c r="M60" i="8"/>
  <c r="F129" i="3"/>
  <c r="D118" i="6"/>
  <c r="D125" i="3"/>
  <c r="G158" i="3"/>
  <c r="G147" i="6"/>
  <c r="F64" i="3"/>
  <c r="Z75" i="8"/>
  <c r="L142" i="3"/>
  <c r="G113" i="3"/>
  <c r="G97" i="3"/>
  <c r="G109" i="3"/>
  <c r="G85" i="3"/>
  <c r="G69" i="6"/>
  <c r="G56" i="6"/>
  <c r="F159" i="3"/>
  <c r="L169" i="3"/>
  <c r="F158" i="3"/>
  <c r="M54" i="8"/>
  <c r="F118" i="3"/>
  <c r="F32" i="6"/>
  <c r="M63" i="8"/>
  <c r="D157" i="3"/>
  <c r="F73" i="6"/>
  <c r="M17" i="8"/>
  <c r="D97" i="3"/>
  <c r="Z59" i="8"/>
  <c r="F14" i="4"/>
  <c r="F34" i="6"/>
  <c r="D139" i="3"/>
  <c r="Z46" i="8"/>
  <c r="F62" i="3"/>
  <c r="L81" i="3"/>
  <c r="Z57" i="8"/>
  <c r="Z52" i="8"/>
  <c r="F58" i="6"/>
  <c r="F61" i="6"/>
  <c r="F145" i="6"/>
  <c r="G157" i="3"/>
  <c r="F85" i="6"/>
  <c r="D54" i="6"/>
  <c r="L67" i="3"/>
  <c r="F33" i="3"/>
  <c r="K95" i="3" l="1"/>
  <c r="T95" i="3"/>
  <c r="AA57" i="8"/>
  <c r="K110" i="3"/>
  <c r="T110" i="3"/>
  <c r="AA110" i="3"/>
  <c r="AB110" i="3" s="1"/>
  <c r="K69" i="6"/>
  <c r="R69" i="6"/>
  <c r="H67" i="6"/>
  <c r="I67" i="6" s="1"/>
  <c r="R64" i="6"/>
  <c r="K64" i="6"/>
  <c r="W32" i="6"/>
  <c r="X32" i="6" s="1"/>
  <c r="AA40" i="8"/>
  <c r="AA41" i="8" s="1"/>
  <c r="T125" i="3"/>
  <c r="K125" i="3"/>
  <c r="R61" i="6"/>
  <c r="K61" i="6"/>
  <c r="W22" i="6"/>
  <c r="X22" i="6" s="1"/>
  <c r="P24" i="8"/>
  <c r="N24" i="8"/>
  <c r="W90" i="8"/>
  <c r="X90" i="8" s="1"/>
  <c r="K83" i="3"/>
  <c r="T83" i="3"/>
  <c r="AA54" i="8"/>
  <c r="R58" i="6"/>
  <c r="K58" i="6"/>
  <c r="AA83" i="3"/>
  <c r="AB83" i="3" s="1"/>
  <c r="K139" i="3"/>
  <c r="T139" i="3"/>
  <c r="AA9" i="8"/>
  <c r="AA12" i="8" s="1"/>
  <c r="T43" i="3"/>
  <c r="K43" i="3"/>
  <c r="AA55" i="3"/>
  <c r="AB55" i="3" s="1"/>
  <c r="H113" i="3"/>
  <c r="I113" i="3" s="1"/>
  <c r="H105" i="3"/>
  <c r="I105" i="3" s="1"/>
  <c r="AA40" i="3"/>
  <c r="AB40" i="3" s="1"/>
  <c r="N21" i="8"/>
  <c r="P21" i="8"/>
  <c r="R21" i="6"/>
  <c r="K21" i="6"/>
  <c r="H32" i="6"/>
  <c r="I32" i="6" s="1"/>
  <c r="AA95" i="3"/>
  <c r="AB95" i="3" s="1"/>
  <c r="K118" i="3"/>
  <c r="T118" i="3"/>
  <c r="K84" i="6"/>
  <c r="R84" i="6"/>
  <c r="H79" i="6"/>
  <c r="I79" i="6" s="1"/>
  <c r="K78" i="3"/>
  <c r="T78" i="3"/>
  <c r="K68" i="3"/>
  <c r="T68" i="3"/>
  <c r="AA125" i="3"/>
  <c r="AB125" i="3" s="1"/>
  <c r="AA55" i="8"/>
  <c r="T45" i="3"/>
  <c r="K45" i="3"/>
  <c r="AA10" i="3"/>
  <c r="AB10" i="3" s="1"/>
  <c r="K108" i="6"/>
  <c r="R108" i="6"/>
  <c r="W84" i="6"/>
  <c r="X84" i="6" s="1"/>
  <c r="T97" i="3"/>
  <c r="K97" i="3"/>
  <c r="W131" i="8"/>
  <c r="X131" i="8" s="1"/>
  <c r="H9" i="6"/>
  <c r="I9" i="6" s="1"/>
  <c r="W79" i="6"/>
  <c r="X79" i="6" s="1"/>
  <c r="H157" i="3"/>
  <c r="I157" i="3" s="1"/>
  <c r="T158" i="3"/>
  <c r="K158" i="3"/>
  <c r="K25" i="6"/>
  <c r="R25" i="6"/>
  <c r="T85" i="3"/>
  <c r="K85" i="3"/>
  <c r="K42" i="7"/>
  <c r="R42" i="7"/>
  <c r="AA43" i="3"/>
  <c r="AB43" i="3" s="1"/>
  <c r="R54" i="6"/>
  <c r="K54" i="6"/>
  <c r="H159" i="3"/>
  <c r="I159" i="3" s="1"/>
  <c r="AA76" i="3"/>
  <c r="AB76" i="3" s="1"/>
  <c r="P18" i="8"/>
  <c r="Q18" i="8" s="1"/>
  <c r="N18" i="8"/>
  <c r="O18" i="8" s="1"/>
  <c r="AA68" i="3"/>
  <c r="AB68" i="3" s="1"/>
  <c r="AA6" i="4"/>
  <c r="AB6" i="4" s="1"/>
  <c r="P17" i="8"/>
  <c r="N17" i="8"/>
  <c r="T121" i="3"/>
  <c r="K121" i="3"/>
  <c r="W13" i="7"/>
  <c r="X13" i="7" s="1"/>
  <c r="AE9" i="4"/>
  <c r="AA60" i="8"/>
  <c r="AA8" i="4"/>
  <c r="AB8" i="4" s="1"/>
  <c r="R153" i="6"/>
  <c r="K153" i="6"/>
  <c r="K9" i="6"/>
  <c r="R9" i="6"/>
  <c r="AA99" i="3"/>
  <c r="AB99" i="3" s="1"/>
  <c r="AA109" i="3"/>
  <c r="AB109" i="3" s="1"/>
  <c r="H156" i="3"/>
  <c r="I156" i="3" s="1"/>
  <c r="H64" i="6"/>
  <c r="I64" i="6" s="1"/>
  <c r="AA45" i="3"/>
  <c r="AB45" i="3" s="1"/>
  <c r="AA33" i="8"/>
  <c r="R90" i="8"/>
  <c r="K90" i="8"/>
  <c r="AA14" i="4"/>
  <c r="AB14" i="4" s="1"/>
  <c r="H40" i="3"/>
  <c r="I40" i="3" s="1"/>
  <c r="W69" i="6"/>
  <c r="X69" i="6" s="1"/>
  <c r="AA79" i="3"/>
  <c r="AB79" i="3" s="1"/>
  <c r="N68" i="8"/>
  <c r="P68" i="8"/>
  <c r="K85" i="6"/>
  <c r="R85" i="6"/>
  <c r="W58" i="6"/>
  <c r="X58" i="6" s="1"/>
  <c r="W142" i="6"/>
  <c r="X142" i="6" s="1"/>
  <c r="H28" i="3"/>
  <c r="I28" i="3" s="1"/>
  <c r="R142" i="6"/>
  <c r="K142" i="6"/>
  <c r="P73" i="8"/>
  <c r="Q73" i="8" s="1"/>
  <c r="N73" i="8"/>
  <c r="O73" i="8" s="1"/>
  <c r="K136" i="6"/>
  <c r="R136" i="6"/>
  <c r="AA88" i="3"/>
  <c r="AB88" i="3" s="1"/>
  <c r="W48" i="7"/>
  <c r="X48" i="7" s="1"/>
  <c r="AA78" i="3"/>
  <c r="AB78" i="3" s="1"/>
  <c r="P52" i="8"/>
  <c r="Q52" i="8" s="1"/>
  <c r="N52" i="8"/>
  <c r="O52" i="8" s="1"/>
  <c r="N51" i="8"/>
  <c r="O51" i="8" s="1"/>
  <c r="P51" i="8"/>
  <c r="Q51" i="8" s="1"/>
  <c r="W53" i="6"/>
  <c r="X53" i="6" s="1"/>
  <c r="R117" i="8"/>
  <c r="K117" i="8"/>
  <c r="K156" i="3"/>
  <c r="T156" i="3"/>
  <c r="R62" i="6"/>
  <c r="K62" i="6"/>
  <c r="K10" i="3"/>
  <c r="T10" i="3"/>
  <c r="AA113" i="3"/>
  <c r="AB113" i="3" s="1"/>
  <c r="T15" i="4"/>
  <c r="K15" i="4"/>
  <c r="T157" i="3"/>
  <c r="K157" i="3"/>
  <c r="W61" i="6"/>
  <c r="X61" i="6" s="1"/>
  <c r="K75" i="3"/>
  <c r="T75" i="3"/>
  <c r="K29" i="3"/>
  <c r="T29" i="3"/>
  <c r="H118" i="3"/>
  <c r="I118" i="3" s="1"/>
  <c r="AA45" i="8"/>
  <c r="AA158" i="3"/>
  <c r="AB158" i="3" s="1"/>
  <c r="AA24" i="8"/>
  <c r="AA30" i="3"/>
  <c r="AB30" i="3" s="1"/>
  <c r="R70" i="6"/>
  <c r="K70" i="6"/>
  <c r="H43" i="3"/>
  <c r="I43" i="3" s="1"/>
  <c r="AA28" i="3"/>
  <c r="AB28" i="3" s="1"/>
  <c r="AA51" i="8"/>
  <c r="W56" i="6"/>
  <c r="X56" i="6" s="1"/>
  <c r="AA156" i="3"/>
  <c r="AB156" i="3" s="1"/>
  <c r="H14" i="4"/>
  <c r="I14" i="4" s="1"/>
  <c r="K64" i="3"/>
  <c r="T64" i="3"/>
  <c r="T24" i="3"/>
  <c r="K24" i="3"/>
  <c r="T33" i="3"/>
  <c r="K33" i="3"/>
  <c r="N26" i="8"/>
  <c r="O26" i="8" s="1"/>
  <c r="P26" i="8"/>
  <c r="Q26" i="8" s="1"/>
  <c r="K13" i="7"/>
  <c r="R13" i="7"/>
  <c r="K109" i="3"/>
  <c r="T109" i="3"/>
  <c r="K34" i="6"/>
  <c r="R34" i="6"/>
  <c r="W68" i="6"/>
  <c r="X68" i="6" s="1"/>
  <c r="P63" i="8"/>
  <c r="Q63" i="8" s="1"/>
  <c r="N63" i="8"/>
  <c r="O63" i="8" s="1"/>
  <c r="H131" i="8"/>
  <c r="I131" i="8" s="1"/>
  <c r="H169" i="3"/>
  <c r="I169" i="3" s="1"/>
  <c r="H97" i="3"/>
  <c r="I97" i="3" s="1"/>
  <c r="H114" i="3"/>
  <c r="I114" i="3" s="1"/>
  <c r="H95" i="3"/>
  <c r="I95" i="3" s="1"/>
  <c r="H51" i="6"/>
  <c r="I51" i="6" s="1"/>
  <c r="H54" i="6"/>
  <c r="I54" i="6" s="1"/>
  <c r="H70" i="6"/>
  <c r="I70" i="6" s="1"/>
  <c r="H147" i="6"/>
  <c r="I147" i="6" s="1"/>
  <c r="H73" i="6"/>
  <c r="I73" i="6" s="1"/>
  <c r="H121" i="8"/>
  <c r="I121" i="8" s="1"/>
  <c r="AA63" i="8"/>
  <c r="W137" i="6"/>
  <c r="X137" i="6" s="1"/>
  <c r="W9" i="6"/>
  <c r="X9" i="6" s="1"/>
  <c r="P43" i="8"/>
  <c r="N43" i="8"/>
  <c r="T8" i="4"/>
  <c r="K8" i="4"/>
  <c r="AA26" i="8"/>
  <c r="K79" i="3"/>
  <c r="T79" i="3"/>
  <c r="H55" i="3"/>
  <c r="I55" i="3" s="1"/>
  <c r="H76" i="3"/>
  <c r="I76" i="3" s="1"/>
  <c r="H64" i="3"/>
  <c r="I64" i="3" s="1"/>
  <c r="H6" i="4"/>
  <c r="I6" i="4" s="1"/>
  <c r="H84" i="6"/>
  <c r="I84" i="6" s="1"/>
  <c r="H69" i="6"/>
  <c r="I69" i="6" s="1"/>
  <c r="H25" i="6"/>
  <c r="I25" i="6" s="1"/>
  <c r="H85" i="6"/>
  <c r="I85" i="6" s="1"/>
  <c r="H13" i="7"/>
  <c r="I13" i="7" s="1"/>
  <c r="H100" i="8"/>
  <c r="I100" i="8" s="1"/>
  <c r="K53" i="6"/>
  <c r="R53" i="6"/>
  <c r="R68" i="6"/>
  <c r="K68" i="6"/>
  <c r="T6" i="4"/>
  <c r="K6" i="4"/>
  <c r="AA18" i="3"/>
  <c r="AB18" i="3" s="1"/>
  <c r="N58" i="8"/>
  <c r="O58" i="8" s="1"/>
  <c r="P58" i="8"/>
  <c r="Q58" i="8" s="1"/>
  <c r="W65" i="6"/>
  <c r="X65" i="6" s="1"/>
  <c r="N74" i="8"/>
  <c r="O74" i="8" s="1"/>
  <c r="P74" i="8"/>
  <c r="Q74" i="8" s="1"/>
  <c r="K56" i="6"/>
  <c r="R56" i="6"/>
  <c r="W86" i="6"/>
  <c r="X86" i="6" s="1"/>
  <c r="W153" i="6"/>
  <c r="X153" i="6" s="1"/>
  <c r="T159" i="3"/>
  <c r="K159" i="3"/>
  <c r="K99" i="3"/>
  <c r="T99" i="3"/>
  <c r="H56" i="3"/>
  <c r="I56" i="3" s="1"/>
  <c r="H125" i="3"/>
  <c r="I125" i="3" s="1"/>
  <c r="H85" i="3"/>
  <c r="I85" i="3" s="1"/>
  <c r="H62" i="3"/>
  <c r="I62" i="3" s="1"/>
  <c r="H24" i="3"/>
  <c r="I24" i="3" s="1"/>
  <c r="W73" i="6"/>
  <c r="X73" i="6" s="1"/>
  <c r="AA91" i="3"/>
  <c r="AB91" i="3" s="1"/>
  <c r="T129" i="3"/>
  <c r="K129" i="3"/>
  <c r="W126" i="8"/>
  <c r="X126" i="8" s="1"/>
  <c r="K103" i="3"/>
  <c r="T103" i="3"/>
  <c r="W121" i="8"/>
  <c r="X121" i="8" s="1"/>
  <c r="AA13" i="3"/>
  <c r="AB13" i="3" s="1"/>
  <c r="K48" i="6"/>
  <c r="R48" i="6"/>
  <c r="R51" i="6"/>
  <c r="K51" i="6"/>
  <c r="AA34" i="8"/>
  <c r="R12" i="6"/>
  <c r="K12" i="6"/>
  <c r="K30" i="3"/>
  <c r="T30" i="3"/>
  <c r="K113" i="3"/>
  <c r="T113" i="3"/>
  <c r="R32" i="6"/>
  <c r="K32" i="6"/>
  <c r="AA29" i="3"/>
  <c r="AB29" i="3" s="1"/>
  <c r="R126" i="8"/>
  <c r="K126" i="8"/>
  <c r="K41" i="6"/>
  <c r="R41" i="6"/>
  <c r="K73" i="6"/>
  <c r="R73" i="6"/>
  <c r="W100" i="8"/>
  <c r="X100" i="8" s="1"/>
  <c r="R79" i="6"/>
  <c r="K79" i="6"/>
  <c r="P60" i="8"/>
  <c r="Q60" i="8" s="1"/>
  <c r="N60" i="8"/>
  <c r="O60" i="8" s="1"/>
  <c r="R86" i="6"/>
  <c r="K86" i="6"/>
  <c r="AA102" i="3"/>
  <c r="AB102" i="3" s="1"/>
  <c r="W42" i="7"/>
  <c r="X42" i="7" s="1"/>
  <c r="P59" i="8"/>
  <c r="Q59" i="8" s="1"/>
  <c r="N59" i="8"/>
  <c r="O59" i="8" s="1"/>
  <c r="W62" i="6"/>
  <c r="X62" i="6" s="1"/>
  <c r="R131" i="8"/>
  <c r="K131" i="8"/>
  <c r="W85" i="6"/>
  <c r="X85" i="6" s="1"/>
  <c r="W108" i="6"/>
  <c r="X108" i="6" s="1"/>
  <c r="AA85" i="3"/>
  <c r="AB85" i="3" s="1"/>
  <c r="P9" i="4"/>
  <c r="Q9" i="4" s="1"/>
  <c r="R9" i="4" s="1"/>
  <c r="N9" i="4"/>
  <c r="O9" i="4" s="1"/>
  <c r="H79" i="3"/>
  <c r="I79" i="3" s="1"/>
  <c r="H75" i="3"/>
  <c r="I75" i="3" s="1"/>
  <c r="H10" i="3"/>
  <c r="I10" i="3" s="1"/>
  <c r="H121" i="3"/>
  <c r="I121" i="3" s="1"/>
  <c r="H8" i="4"/>
  <c r="I8" i="4" s="1"/>
  <c r="H108" i="6"/>
  <c r="I108" i="6" s="1"/>
  <c r="H142" i="6"/>
  <c r="I142" i="6" s="1"/>
  <c r="H68" i="6"/>
  <c r="I68" i="6" s="1"/>
  <c r="H53" i="6"/>
  <c r="I53" i="6" s="1"/>
  <c r="H34" i="6"/>
  <c r="I34" i="6" s="1"/>
  <c r="H48" i="7"/>
  <c r="I48" i="7" s="1"/>
  <c r="H126" i="8"/>
  <c r="I126" i="8" s="1"/>
  <c r="K91" i="3"/>
  <c r="T91" i="3"/>
  <c r="N9" i="8"/>
  <c r="N12" i="8" s="1"/>
  <c r="P9" i="8"/>
  <c r="P12" i="8" s="1"/>
  <c r="AA18" i="8"/>
  <c r="K22" i="6"/>
  <c r="R22" i="6"/>
  <c r="AA59" i="8"/>
  <c r="W25" i="6"/>
  <c r="X25" i="6" s="1"/>
  <c r="W118" i="6"/>
  <c r="X118" i="6" s="1"/>
  <c r="AA129" i="3"/>
  <c r="AB129" i="3" s="1"/>
  <c r="W12" i="6"/>
  <c r="X12" i="6" s="1"/>
  <c r="AA157" i="3"/>
  <c r="AB157" i="3" s="1"/>
  <c r="P34" i="8"/>
  <c r="Q34" i="8" s="1"/>
  <c r="N34" i="8"/>
  <c r="O34" i="8" s="1"/>
  <c r="AA46" i="8"/>
  <c r="K65" i="6"/>
  <c r="R65" i="6"/>
  <c r="K87" i="3"/>
  <c r="T87" i="3"/>
  <c r="AA56" i="3"/>
  <c r="AB56" i="3" s="1"/>
  <c r="AA58" i="8"/>
  <c r="AA75" i="3"/>
  <c r="AB75" i="3" s="1"/>
  <c r="R147" i="6"/>
  <c r="K147" i="6"/>
  <c r="W42" i="6"/>
  <c r="X42" i="6" s="1"/>
  <c r="R42" i="6"/>
  <c r="K42" i="6"/>
  <c r="K118" i="6"/>
  <c r="R118" i="6"/>
  <c r="W51" i="6"/>
  <c r="X51" i="6" s="1"/>
  <c r="N57" i="8"/>
  <c r="O57" i="8" s="1"/>
  <c r="P57" i="8"/>
  <c r="Q57" i="8" s="1"/>
  <c r="T76" i="3"/>
  <c r="K76" i="3"/>
  <c r="K48" i="7"/>
  <c r="R48" i="7"/>
  <c r="T28" i="3"/>
  <c r="K28" i="3"/>
  <c r="P48" i="8"/>
  <c r="Q48" i="8" s="1"/>
  <c r="N48" i="8"/>
  <c r="O48" i="8" s="1"/>
  <c r="AA93" i="3"/>
  <c r="AB93" i="3" s="1"/>
  <c r="P75" i="8"/>
  <c r="Q75" i="8" s="1"/>
  <c r="N75" i="8"/>
  <c r="O75" i="8" s="1"/>
  <c r="K105" i="3"/>
  <c r="T105" i="3"/>
  <c r="P33" i="8"/>
  <c r="Q33" i="8" s="1"/>
  <c r="N33" i="8"/>
  <c r="O33" i="8" s="1"/>
  <c r="AA50" i="8"/>
  <c r="N55" i="8"/>
  <c r="O55" i="8" s="1"/>
  <c r="P55" i="8"/>
  <c r="Q55" i="8" s="1"/>
  <c r="N46" i="8"/>
  <c r="O46" i="8" s="1"/>
  <c r="P46" i="8"/>
  <c r="Q46" i="8" s="1"/>
  <c r="H88" i="3"/>
  <c r="I88" i="3" s="1"/>
  <c r="H102" i="3"/>
  <c r="I102" i="3" s="1"/>
  <c r="H33" i="3"/>
  <c r="I33" i="3" s="1"/>
  <c r="H103" i="3"/>
  <c r="I103" i="3" s="1"/>
  <c r="H158" i="3"/>
  <c r="I158" i="3" s="1"/>
  <c r="H15" i="4"/>
  <c r="I15" i="4" s="1"/>
  <c r="H137" i="6"/>
  <c r="I137" i="6" s="1"/>
  <c r="H118" i="6"/>
  <c r="I118" i="6" s="1"/>
  <c r="H61" i="6"/>
  <c r="I61" i="6" s="1"/>
  <c r="H65" i="6"/>
  <c r="I65" i="6" s="1"/>
  <c r="H86" i="6"/>
  <c r="I86" i="6" s="1"/>
  <c r="AA15" i="4"/>
  <c r="AB15" i="4" s="1"/>
  <c r="AA97" i="3"/>
  <c r="AB97" i="3" s="1"/>
  <c r="AA43" i="8"/>
  <c r="AA65" i="8" s="1"/>
  <c r="AA64" i="3"/>
  <c r="AB64" i="3" s="1"/>
  <c r="AA24" i="3"/>
  <c r="AB24" i="3" s="1"/>
  <c r="K60" i="6"/>
  <c r="R60" i="6"/>
  <c r="K121" i="8"/>
  <c r="R121" i="8"/>
  <c r="T88" i="3"/>
  <c r="K88" i="3"/>
  <c r="T14" i="4"/>
  <c r="K14" i="4"/>
  <c r="AA86" i="3"/>
  <c r="AB86" i="3" s="1"/>
  <c r="AA105" i="3"/>
  <c r="AB105" i="3" s="1"/>
  <c r="T18" i="3"/>
  <c r="K18" i="3"/>
  <c r="T6" i="3"/>
  <c r="K6" i="3"/>
  <c r="AA21" i="8"/>
  <c r="AA22" i="8" s="1"/>
  <c r="T13" i="3"/>
  <c r="K13" i="3"/>
  <c r="T86" i="3"/>
  <c r="K86" i="3"/>
  <c r="AA139" i="3"/>
  <c r="AB139" i="3" s="1"/>
  <c r="AA74" i="8"/>
  <c r="W41" i="6"/>
  <c r="X41" i="6" s="1"/>
  <c r="W21" i="6"/>
  <c r="X21" i="6" s="1"/>
  <c r="AA103" i="3"/>
  <c r="AB103" i="3" s="1"/>
  <c r="AA62" i="3"/>
  <c r="AB62" i="3" s="1"/>
  <c r="AA17" i="8"/>
  <c r="AA52" i="8"/>
  <c r="W54" i="6"/>
  <c r="X54" i="6" s="1"/>
  <c r="H30" i="3"/>
  <c r="I30" i="3" s="1"/>
  <c r="H13" i="3"/>
  <c r="I13" i="3" s="1"/>
  <c r="H109" i="3"/>
  <c r="I109" i="3" s="1"/>
  <c r="H86" i="3"/>
  <c r="I86" i="3" s="1"/>
  <c r="H21" i="6"/>
  <c r="I21" i="6" s="1"/>
  <c r="H58" i="6"/>
  <c r="I58" i="6" s="1"/>
  <c r="H153" i="6"/>
  <c r="I153" i="6" s="1"/>
  <c r="H56" i="6"/>
  <c r="I56" i="6" s="1"/>
  <c r="R100" i="8"/>
  <c r="K100" i="8"/>
  <c r="T55" i="3"/>
  <c r="K55" i="3"/>
  <c r="K40" i="3"/>
  <c r="T40" i="3"/>
  <c r="AA114" i="3"/>
  <c r="AB114" i="3" s="1"/>
  <c r="AA48" i="8"/>
  <c r="P50" i="8"/>
  <c r="Q50" i="8" s="1"/>
  <c r="N50" i="8"/>
  <c r="O50" i="8" s="1"/>
  <c r="T56" i="3"/>
  <c r="K56" i="3"/>
  <c r="AA118" i="3"/>
  <c r="AB118" i="3" s="1"/>
  <c r="AA33" i="3"/>
  <c r="AB33" i="3" s="1"/>
  <c r="P54" i="8"/>
  <c r="Q54" i="8" s="1"/>
  <c r="N54" i="8"/>
  <c r="O54" i="8" s="1"/>
  <c r="T93" i="3"/>
  <c r="K93" i="3"/>
  <c r="W147" i="6"/>
  <c r="X147" i="6" s="1"/>
  <c r="AA121" i="3"/>
  <c r="AB121" i="3" s="1"/>
  <c r="K102" i="3"/>
  <c r="T102" i="3"/>
  <c r="W64" i="6"/>
  <c r="X64" i="6" s="1"/>
  <c r="R137" i="6"/>
  <c r="K137" i="6"/>
  <c r="W48" i="6"/>
  <c r="X48" i="6" s="1"/>
  <c r="W67" i="6"/>
  <c r="X67" i="6" s="1"/>
  <c r="AA68" i="8"/>
  <c r="AA77" i="8" s="1"/>
  <c r="AA159" i="3"/>
  <c r="AB159" i="3" s="1"/>
  <c r="K114" i="3"/>
  <c r="T114" i="3"/>
  <c r="T62" i="3"/>
  <c r="K62" i="3"/>
  <c r="P40" i="8"/>
  <c r="Q40" i="8" s="1"/>
  <c r="Q41" i="8" s="1"/>
  <c r="N40" i="8"/>
  <c r="N41" i="8" s="1"/>
  <c r="AA75" i="8"/>
  <c r="W34" i="6"/>
  <c r="X34" i="6" s="1"/>
  <c r="H78" i="3"/>
  <c r="I78" i="3" s="1"/>
  <c r="H18" i="3"/>
  <c r="I18" i="3" s="1"/>
  <c r="H99" i="3"/>
  <c r="I99" i="3" s="1"/>
  <c r="H93" i="3"/>
  <c r="I93" i="3" s="1"/>
  <c r="H110" i="3"/>
  <c r="I110" i="3" s="1"/>
  <c r="H62" i="6"/>
  <c r="I62" i="6" s="1"/>
  <c r="H12" i="6"/>
  <c r="I12" i="6" s="1"/>
  <c r="H42" i="6"/>
  <c r="I42" i="6" s="1"/>
  <c r="H42" i="7"/>
  <c r="I42" i="7" s="1"/>
  <c r="P45" i="8"/>
  <c r="Q45" i="8" s="1"/>
  <c r="N45" i="8"/>
  <c r="O45" i="8" s="1"/>
  <c r="AA73" i="8"/>
  <c r="W70" i="6"/>
  <c r="X70" i="6" s="1"/>
  <c r="K67" i="6"/>
  <c r="R67" i="6"/>
  <c r="H29" i="3"/>
  <c r="I29" i="3" s="1"/>
  <c r="H83" i="3"/>
  <c r="I83" i="3" s="1"/>
  <c r="H45" i="3"/>
  <c r="I45" i="3" s="1"/>
  <c r="H139" i="3"/>
  <c r="I139" i="3" s="1"/>
  <c r="H129" i="3"/>
  <c r="I129" i="3" s="1"/>
  <c r="H91" i="3"/>
  <c r="I91" i="3" s="1"/>
  <c r="H68" i="3"/>
  <c r="I68" i="3" s="1"/>
  <c r="H41" i="6"/>
  <c r="I41" i="6" s="1"/>
  <c r="H22" i="6"/>
  <c r="I22" i="6" s="1"/>
  <c r="H48" i="6"/>
  <c r="I48" i="6" s="1"/>
  <c r="H90" i="8"/>
  <c r="I90" i="8" s="1"/>
  <c r="K124" i="8"/>
  <c r="R124" i="8"/>
  <c r="R51" i="7"/>
  <c r="K51" i="7"/>
  <c r="W124" i="8"/>
  <c r="X124" i="8" s="1"/>
  <c r="K145" i="6"/>
  <c r="R145" i="6"/>
  <c r="W51" i="7"/>
  <c r="X51" i="7" s="1"/>
  <c r="H124" i="8"/>
  <c r="I124" i="8" s="1"/>
  <c r="W145" i="6"/>
  <c r="X145" i="6" s="1"/>
  <c r="H51" i="7"/>
  <c r="I51" i="7" s="1"/>
  <c r="H145" i="6"/>
  <c r="Z141" i="6"/>
  <c r="W141" i="6"/>
  <c r="R141" i="6"/>
  <c r="M141" i="6"/>
  <c r="L141" i="6"/>
  <c r="K141" i="6"/>
  <c r="H141" i="6"/>
  <c r="X99" i="6"/>
  <c r="W99" i="6"/>
  <c r="R99" i="6"/>
  <c r="K99" i="6"/>
  <c r="I99" i="6"/>
  <c r="H99" i="6"/>
  <c r="M153" i="3"/>
  <c r="M152" i="3"/>
  <c r="M14" i="6"/>
  <c r="Z14" i="6"/>
  <c r="M154" i="3"/>
  <c r="AD90" i="3"/>
  <c r="M90" i="3"/>
  <c r="L6" i="3"/>
  <c r="AD154" i="3"/>
  <c r="AD153" i="3"/>
  <c r="AD152" i="3"/>
  <c r="M112" i="3"/>
  <c r="L75" i="3"/>
  <c r="L105" i="3"/>
  <c r="L53" i="6"/>
  <c r="L142" i="6"/>
  <c r="AD169" i="3"/>
  <c r="L85" i="6"/>
  <c r="L14" i="4"/>
  <c r="L131" i="8"/>
  <c r="AD67" i="3"/>
  <c r="L62" i="3"/>
  <c r="L12" i="6"/>
  <c r="M169" i="3"/>
  <c r="L95" i="3"/>
  <c r="L62" i="6"/>
  <c r="L40" i="3"/>
  <c r="L68" i="6"/>
  <c r="L51" i="6"/>
  <c r="L121" i="8"/>
  <c r="L64" i="3"/>
  <c r="AD81" i="3"/>
  <c r="L67" i="6"/>
  <c r="L8" i="4"/>
  <c r="L125" i="3"/>
  <c r="L30" i="3"/>
  <c r="L121" i="3"/>
  <c r="L70" i="6"/>
  <c r="L129" i="3"/>
  <c r="L102" i="3"/>
  <c r="L118" i="3"/>
  <c r="L88" i="3"/>
  <c r="L56" i="6"/>
  <c r="L114" i="3"/>
  <c r="L42" i="6"/>
  <c r="L84" i="6"/>
  <c r="L42" i="7"/>
  <c r="L48" i="7"/>
  <c r="L73" i="6"/>
  <c r="L21" i="6"/>
  <c r="L83" i="3"/>
  <c r="L136" i="6"/>
  <c r="L61" i="6"/>
  <c r="AD119" i="3"/>
  <c r="L33" i="3"/>
  <c r="L90" i="8"/>
  <c r="L10" i="3"/>
  <c r="L157" i="3"/>
  <c r="M151" i="3"/>
  <c r="L22" i="6"/>
  <c r="AD151" i="3"/>
  <c r="L13" i="3"/>
  <c r="L100" i="8"/>
  <c r="L99" i="3"/>
  <c r="L24" i="3"/>
  <c r="L68" i="3"/>
  <c r="M67" i="3"/>
  <c r="L86" i="6"/>
  <c r="L34" i="6"/>
  <c r="M81" i="3"/>
  <c r="L91" i="3"/>
  <c r="L13" i="7"/>
  <c r="L79" i="3"/>
  <c r="L56" i="3"/>
  <c r="L65" i="6"/>
  <c r="L93" i="3"/>
  <c r="L117" i="8"/>
  <c r="L41" i="6"/>
  <c r="L153" i="6"/>
  <c r="L64" i="6"/>
  <c r="L159" i="3"/>
  <c r="L58" i="6"/>
  <c r="L108" i="6"/>
  <c r="L85" i="3"/>
  <c r="L103" i="3"/>
  <c r="L15" i="4"/>
  <c r="L9" i="6"/>
  <c r="AD112" i="3"/>
  <c r="L158" i="3"/>
  <c r="L28" i="3"/>
  <c r="L156" i="3"/>
  <c r="AD142" i="3"/>
  <c r="L6" i="4"/>
  <c r="L126" i="8"/>
  <c r="L109" i="3"/>
  <c r="L113" i="3"/>
  <c r="L87" i="3"/>
  <c r="L79" i="6"/>
  <c r="L32" i="6"/>
  <c r="L76" i="3"/>
  <c r="L48" i="6"/>
  <c r="L60" i="6"/>
  <c r="L25" i="6"/>
  <c r="L86" i="3"/>
  <c r="L97" i="3"/>
  <c r="L45" i="3"/>
  <c r="L139" i="3"/>
  <c r="L43" i="3"/>
  <c r="L147" i="6"/>
  <c r="L55" i="3"/>
  <c r="L29" i="3"/>
  <c r="L54" i="6"/>
  <c r="L110" i="3"/>
  <c r="M119" i="3"/>
  <c r="L118" i="6"/>
  <c r="L18" i="3"/>
  <c r="L137" i="6"/>
  <c r="M142" i="3"/>
  <c r="L78" i="3"/>
  <c r="L69" i="6"/>
  <c r="P77" i="8" l="1"/>
  <c r="N77" i="8"/>
  <c r="N65" i="8"/>
  <c r="P65" i="8"/>
  <c r="Q68" i="8"/>
  <c r="Q77" i="8" s="1"/>
  <c r="O68" i="8"/>
  <c r="O77" i="8" s="1"/>
  <c r="AA19" i="8"/>
  <c r="AA28" i="8"/>
  <c r="O43" i="8"/>
  <c r="O65" i="8" s="1"/>
  <c r="Q43" i="8"/>
  <c r="Q65" i="8" s="1"/>
  <c r="N28" i="8"/>
  <c r="P28" i="8"/>
  <c r="Q21" i="8"/>
  <c r="Q22" i="8" s="1"/>
  <c r="P22" i="8"/>
  <c r="O21" i="8"/>
  <c r="O22" i="8" s="1"/>
  <c r="N22" i="8"/>
  <c r="N19" i="8"/>
  <c r="O24" i="8"/>
  <c r="O28" i="8" s="1"/>
  <c r="Q24" i="8"/>
  <c r="Q28" i="8" s="1"/>
  <c r="Q17" i="8"/>
  <c r="Q19" i="8" s="1"/>
  <c r="P19" i="8"/>
  <c r="P169" i="3"/>
  <c r="P170" i="3" s="1"/>
  <c r="P142" i="3"/>
  <c r="Q142" i="3" s="1"/>
  <c r="R142" i="3" s="1"/>
  <c r="N142" i="3"/>
  <c r="O142" i="3" s="1"/>
  <c r="AE67" i="3"/>
  <c r="AE119" i="3"/>
  <c r="AE153" i="3"/>
  <c r="N112" i="3"/>
  <c r="O112" i="3" s="1"/>
  <c r="P112" i="3"/>
  <c r="Q112" i="3" s="1"/>
  <c r="N90" i="3"/>
  <c r="O90" i="3" s="1"/>
  <c r="P90" i="3"/>
  <c r="Q90" i="3" s="1"/>
  <c r="S90" i="3" s="1"/>
  <c r="N81" i="3"/>
  <c r="O81" i="3" s="1"/>
  <c r="P81" i="3"/>
  <c r="Q81" i="3" s="1"/>
  <c r="S81" i="3" s="1"/>
  <c r="AE154" i="3"/>
  <c r="N151" i="3"/>
  <c r="P151" i="3"/>
  <c r="AE152" i="3"/>
  <c r="AE112" i="3"/>
  <c r="AE169" i="3"/>
  <c r="AE170" i="3" s="1"/>
  <c r="N67" i="3"/>
  <c r="P67" i="3"/>
  <c r="P119" i="3"/>
  <c r="Q119" i="3" s="1"/>
  <c r="S119" i="3" s="1"/>
  <c r="N119" i="3"/>
  <c r="O119" i="3" s="1"/>
  <c r="AA14" i="6"/>
  <c r="AA35" i="8"/>
  <c r="Q35" i="8"/>
  <c r="O35" i="8"/>
  <c r="AE81" i="3"/>
  <c r="AE142" i="3"/>
  <c r="P154" i="3"/>
  <c r="Q154" i="3" s="1"/>
  <c r="R154" i="3" s="1"/>
  <c r="N154" i="3"/>
  <c r="O154" i="3" s="1"/>
  <c r="AE90" i="3"/>
  <c r="X9" i="4"/>
  <c r="AE151" i="3"/>
  <c r="P153" i="3"/>
  <c r="Q153" i="3" s="1"/>
  <c r="R153" i="3" s="1"/>
  <c r="N153" i="3"/>
  <c r="O153" i="3" s="1"/>
  <c r="P152" i="3"/>
  <c r="Q152" i="3" s="1"/>
  <c r="R152" i="3" s="1"/>
  <c r="N152" i="3"/>
  <c r="O152" i="3" s="1"/>
  <c r="N14" i="6"/>
  <c r="O14" i="6" s="1"/>
  <c r="P14" i="6"/>
  <c r="Q14" i="6" s="1"/>
  <c r="N169" i="3"/>
  <c r="N170" i="3" s="1"/>
  <c r="S9" i="4"/>
  <c r="W9" i="4"/>
  <c r="N35" i="8"/>
  <c r="O17" i="8"/>
  <c r="O19" i="8" s="1"/>
  <c r="P41" i="8"/>
  <c r="O9" i="8"/>
  <c r="O12" i="8" s="1"/>
  <c r="P35" i="8"/>
  <c r="Q9" i="8"/>
  <c r="Q12" i="8" s="1"/>
  <c r="O40" i="8"/>
  <c r="O41" i="8" s="1"/>
  <c r="I145" i="6"/>
  <c r="P141" i="6"/>
  <c r="Q141" i="6" s="1"/>
  <c r="N141" i="6"/>
  <c r="O141" i="6" s="1"/>
  <c r="AA141" i="6"/>
  <c r="X141" i="6"/>
  <c r="I141" i="6"/>
  <c r="AA79" i="8" l="1"/>
  <c r="Q79" i="8"/>
  <c r="O79" i="8"/>
  <c r="P79" i="8"/>
  <c r="N79" i="8"/>
  <c r="O67" i="3"/>
  <c r="Q67" i="3"/>
  <c r="Q169" i="3"/>
  <c r="Q170" i="3" s="1"/>
  <c r="X112" i="3"/>
  <c r="Q151" i="3"/>
  <c r="O151" i="3"/>
  <c r="R112" i="3"/>
  <c r="W112" i="3"/>
  <c r="X142" i="3"/>
  <c r="S142" i="3"/>
  <c r="W142" i="3"/>
  <c r="R81" i="3"/>
  <c r="W81" i="3"/>
  <c r="S112" i="3"/>
  <c r="X90" i="3"/>
  <c r="R90" i="3"/>
  <c r="W90" i="3"/>
  <c r="X81" i="3"/>
  <c r="X119" i="3"/>
  <c r="W119" i="3"/>
  <c r="R119" i="3"/>
  <c r="O169" i="3"/>
  <c r="O170" i="3" s="1"/>
  <c r="H6" i="1" s="1"/>
  <c r="X154" i="3"/>
  <c r="X153" i="3"/>
  <c r="S153" i="3"/>
  <c r="S152" i="3"/>
  <c r="W154" i="3"/>
  <c r="W153" i="3"/>
  <c r="S154" i="3"/>
  <c r="W152" i="3"/>
  <c r="X152" i="3"/>
  <c r="R151" i="3" l="1"/>
  <c r="X67" i="3"/>
  <c r="S67" i="3"/>
  <c r="R67" i="3"/>
  <c r="W67" i="3"/>
  <c r="W151" i="3"/>
  <c r="X151" i="3"/>
  <c r="S151" i="3"/>
  <c r="X169" i="3"/>
  <c r="X170" i="3" s="1"/>
  <c r="W169" i="3"/>
  <c r="W170" i="3" s="1"/>
  <c r="AD6" i="3"/>
  <c r="M6" i="3"/>
  <c r="M159" i="3"/>
  <c r="M78" i="3"/>
  <c r="M97" i="3"/>
  <c r="M79" i="6"/>
  <c r="M51" i="6"/>
  <c r="M14" i="4"/>
  <c r="Z67" i="6"/>
  <c r="M158" i="3"/>
  <c r="AD8" i="4"/>
  <c r="M147" i="6"/>
  <c r="M73" i="6"/>
  <c r="Z90" i="8"/>
  <c r="M139" i="3"/>
  <c r="M137" i="6"/>
  <c r="Z60" i="6"/>
  <c r="M85" i="6"/>
  <c r="Z68" i="6"/>
  <c r="Z61" i="6"/>
  <c r="Z13" i="7"/>
  <c r="AD56" i="3"/>
  <c r="AD110" i="3"/>
  <c r="Z86" i="6"/>
  <c r="M64" i="6"/>
  <c r="M93" i="3"/>
  <c r="M18" i="3"/>
  <c r="Z64" i="6"/>
  <c r="M62" i="6"/>
  <c r="AD76" i="3"/>
  <c r="M68" i="3"/>
  <c r="Z25" i="6"/>
  <c r="AD88" i="3"/>
  <c r="M79" i="3"/>
  <c r="Z108" i="6"/>
  <c r="M86" i="6"/>
  <c r="M45" i="3"/>
  <c r="M22" i="6"/>
  <c r="Z121" i="8"/>
  <c r="M13" i="7"/>
  <c r="M153" i="6"/>
  <c r="AD75" i="3"/>
  <c r="AD13" i="3"/>
  <c r="AD30" i="3"/>
  <c r="AD159" i="3"/>
  <c r="M62" i="3"/>
  <c r="M68" i="6"/>
  <c r="M28" i="3"/>
  <c r="AD99" i="3"/>
  <c r="M121" i="3"/>
  <c r="M41" i="6"/>
  <c r="Z62" i="6"/>
  <c r="M30" i="3"/>
  <c r="M48" i="6"/>
  <c r="AD6" i="4"/>
  <c r="AD18" i="3"/>
  <c r="M8" i="4"/>
  <c r="M90" i="8"/>
  <c r="M88" i="3"/>
  <c r="AD28" i="3"/>
  <c r="M103" i="3"/>
  <c r="M75" i="3"/>
  <c r="M121" i="8"/>
  <c r="AD64" i="3"/>
  <c r="AD33" i="3"/>
  <c r="Z54" i="6"/>
  <c r="M43" i="3"/>
  <c r="M83" i="3"/>
  <c r="Z48" i="7"/>
  <c r="Z65" i="6"/>
  <c r="Z69" i="6"/>
  <c r="M15" i="4"/>
  <c r="M99" i="3"/>
  <c r="Z84" i="6"/>
  <c r="AD87" i="3"/>
  <c r="M32" i="6"/>
  <c r="AD29" i="3"/>
  <c r="M86" i="3"/>
  <c r="M118" i="3"/>
  <c r="Z147" i="6"/>
  <c r="AD45" i="3"/>
  <c r="AD68" i="3"/>
  <c r="Z51" i="6"/>
  <c r="M9" i="6"/>
  <c r="M24" i="3"/>
  <c r="M91" i="3"/>
  <c r="AD103" i="3"/>
  <c r="M42" i="7"/>
  <c r="AD78" i="3"/>
  <c r="Z56" i="6"/>
  <c r="M42" i="6"/>
  <c r="Z42" i="6"/>
  <c r="M76" i="3"/>
  <c r="AD55" i="3"/>
  <c r="Z48" i="6"/>
  <c r="Z32" i="6"/>
  <c r="Z73" i="6"/>
  <c r="M105" i="3"/>
  <c r="M87" i="3"/>
  <c r="Z12" i="6"/>
  <c r="M156" i="3"/>
  <c r="AD113" i="3"/>
  <c r="Z137" i="6"/>
  <c r="AD105" i="3"/>
  <c r="M126" i="8"/>
  <c r="M84" i="6"/>
  <c r="Z58" i="6"/>
  <c r="M110" i="3"/>
  <c r="M58" i="6"/>
  <c r="Z85" i="6"/>
  <c r="Z42" i="7"/>
  <c r="M100" i="8"/>
  <c r="M102" i="3"/>
  <c r="M85" i="3"/>
  <c r="Z153" i="6"/>
  <c r="Z41" i="6"/>
  <c r="AD62" i="3"/>
  <c r="AD139" i="3"/>
  <c r="M64" i="3"/>
  <c r="Z117" i="8"/>
  <c r="M33" i="3"/>
  <c r="M131" i="8"/>
  <c r="M70" i="6"/>
  <c r="AD91" i="3"/>
  <c r="AD97" i="3"/>
  <c r="M136" i="6"/>
  <c r="Z9" i="6"/>
  <c r="M67" i="6"/>
  <c r="Z70" i="6"/>
  <c r="M61" i="6"/>
  <c r="M53" i="6"/>
  <c r="M69" i="6"/>
  <c r="M25" i="6"/>
  <c r="Z22" i="6"/>
  <c r="M142" i="6"/>
  <c r="Z34" i="6"/>
  <c r="AD83" i="3"/>
  <c r="M56" i="3"/>
  <c r="AD24" i="3"/>
  <c r="AD158" i="3"/>
  <c r="M113" i="3"/>
  <c r="M157" i="3"/>
  <c r="Z131" i="8"/>
  <c r="M125" i="3"/>
  <c r="M10" i="3"/>
  <c r="AD129" i="3"/>
  <c r="Z142" i="6"/>
  <c r="AD40" i="3"/>
  <c r="AD95" i="3"/>
  <c r="AD109" i="3"/>
  <c r="M95" i="3"/>
  <c r="M55" i="3"/>
  <c r="M12" i="6"/>
  <c r="Z136" i="6"/>
  <c r="M34" i="6"/>
  <c r="AD86" i="3"/>
  <c r="AD156" i="3"/>
  <c r="AD118" i="3"/>
  <c r="M109" i="3"/>
  <c r="M129" i="3"/>
  <c r="Z53" i="6"/>
  <c r="M48" i="7"/>
  <c r="Z100" i="8"/>
  <c r="Z126" i="8"/>
  <c r="M21" i="6"/>
  <c r="M54" i="6"/>
  <c r="Z21" i="6"/>
  <c r="M56" i="6"/>
  <c r="M108" i="6"/>
  <c r="AD121" i="3"/>
  <c r="AD102" i="3"/>
  <c r="AD14" i="4"/>
  <c r="M6" i="4"/>
  <c r="AD10" i="3"/>
  <c r="M118" i="6"/>
  <c r="AD157" i="3"/>
  <c r="AD43" i="3"/>
  <c r="Z118" i="6"/>
  <c r="AD114" i="3"/>
  <c r="M29" i="3"/>
  <c r="M117" i="8"/>
  <c r="M60" i="6"/>
  <c r="AD79" i="3"/>
  <c r="M114" i="3"/>
  <c r="Z79" i="6"/>
  <c r="AD85" i="3"/>
  <c r="AD125" i="3"/>
  <c r="M13" i="3"/>
  <c r="M65" i="6"/>
  <c r="AD93" i="3"/>
  <c r="M40" i="3"/>
  <c r="AD15" i="4"/>
  <c r="N56" i="6" l="1"/>
  <c r="O56" i="6" s="1"/>
  <c r="P56" i="6"/>
  <c r="Q56" i="6" s="1"/>
  <c r="AE28" i="3"/>
  <c r="N58" i="6"/>
  <c r="O58" i="6" s="1"/>
  <c r="P58" i="6"/>
  <c r="Q58" i="6" s="1"/>
  <c r="AE121" i="3"/>
  <c r="N68" i="3"/>
  <c r="P68" i="3"/>
  <c r="P70" i="3" s="1"/>
  <c r="P69" i="6"/>
  <c r="Q69" i="6" s="1"/>
  <c r="N69" i="6"/>
  <c r="O69" i="6" s="1"/>
  <c r="AE55" i="3"/>
  <c r="N108" i="6"/>
  <c r="O108" i="6" s="1"/>
  <c r="P108" i="6"/>
  <c r="Q108" i="6" s="1"/>
  <c r="AE10" i="3"/>
  <c r="AE11" i="3" s="1"/>
  <c r="AE33" i="3"/>
  <c r="AE34" i="3" s="1"/>
  <c r="AA142" i="6"/>
  <c r="P99" i="3"/>
  <c r="Q99" i="3" s="1"/>
  <c r="R99" i="3" s="1"/>
  <c r="N99" i="3"/>
  <c r="O99" i="3" s="1"/>
  <c r="P6" i="4"/>
  <c r="P12" i="4" s="1"/>
  <c r="N6" i="4"/>
  <c r="N12" i="4" s="1"/>
  <c r="N103" i="3"/>
  <c r="O103" i="3" s="1"/>
  <c r="P103" i="3"/>
  <c r="Q103" i="3" s="1"/>
  <c r="R103" i="3" s="1"/>
  <c r="P91" i="3"/>
  <c r="Q91" i="3" s="1"/>
  <c r="R91" i="3" s="1"/>
  <c r="N91" i="3"/>
  <c r="O91" i="3" s="1"/>
  <c r="P29" i="3"/>
  <c r="Q29" i="3" s="1"/>
  <c r="S29" i="3" s="1"/>
  <c r="N29" i="3"/>
  <c r="O29" i="3" s="1"/>
  <c r="N75" i="3"/>
  <c r="P75" i="3"/>
  <c r="AA12" i="6"/>
  <c r="AA16" i="6" s="1"/>
  <c r="P131" i="8"/>
  <c r="Q131" i="8" s="1"/>
  <c r="N131" i="8"/>
  <c r="O131" i="8" s="1"/>
  <c r="AE158" i="3"/>
  <c r="AA126" i="8"/>
  <c r="P40" i="3"/>
  <c r="P41" i="3" s="1"/>
  <c r="N40" i="3"/>
  <c r="N41" i="3" s="1"/>
  <c r="N24" i="3"/>
  <c r="P24" i="3"/>
  <c r="AA147" i="6"/>
  <c r="AE93" i="3"/>
  <c r="AA84" i="6"/>
  <c r="AE109" i="3"/>
  <c r="AE78" i="3"/>
  <c r="N60" i="6"/>
  <c r="O60" i="6" s="1"/>
  <c r="P60" i="6"/>
  <c r="Q60" i="6" s="1"/>
  <c r="AA53" i="6"/>
  <c r="P6" i="3"/>
  <c r="N6" i="3"/>
  <c r="AA73" i="6"/>
  <c r="AA121" i="8"/>
  <c r="N25" i="6"/>
  <c r="N26" i="6" s="1"/>
  <c r="P25" i="6"/>
  <c r="Q25" i="6" s="1"/>
  <c r="Q26" i="6" s="1"/>
  <c r="P12" i="6"/>
  <c r="N12" i="6"/>
  <c r="N16" i="6" s="1"/>
  <c r="P126" i="8"/>
  <c r="Q126" i="8" s="1"/>
  <c r="N126" i="8"/>
  <c r="O126" i="8" s="1"/>
  <c r="AA51" i="6"/>
  <c r="P14" i="4"/>
  <c r="Q14" i="4" s="1"/>
  <c r="S14" i="4" s="1"/>
  <c r="N14" i="4"/>
  <c r="O14" i="4" s="1"/>
  <c r="N76" i="3"/>
  <c r="O76" i="3" s="1"/>
  <c r="P76" i="3"/>
  <c r="Q76" i="3" s="1"/>
  <c r="R76" i="3" s="1"/>
  <c r="AE76" i="3"/>
  <c r="P78" i="3"/>
  <c r="Q78" i="3" s="1"/>
  <c r="R78" i="3" s="1"/>
  <c r="N78" i="3"/>
  <c r="O78" i="3" s="1"/>
  <c r="P125" i="3"/>
  <c r="Q125" i="3" s="1"/>
  <c r="S125" i="3" s="1"/>
  <c r="N125" i="3"/>
  <c r="O125" i="3" s="1"/>
  <c r="AA117" i="8"/>
  <c r="N54" i="6"/>
  <c r="O54" i="6" s="1"/>
  <c r="P54" i="6"/>
  <c r="Q54" i="6" s="1"/>
  <c r="P100" i="8"/>
  <c r="Q100" i="8" s="1"/>
  <c r="N100" i="8"/>
  <c r="O100" i="8" s="1"/>
  <c r="P147" i="6"/>
  <c r="Q147" i="6" s="1"/>
  <c r="N147" i="6"/>
  <c r="O147" i="6" s="1"/>
  <c r="AE40" i="3"/>
  <c r="AE41" i="3" s="1"/>
  <c r="AA70" i="6"/>
  <c r="AE29" i="3"/>
  <c r="P28" i="3"/>
  <c r="Q28" i="3" s="1"/>
  <c r="N28" i="3"/>
  <c r="O28" i="3" s="1"/>
  <c r="N73" i="6"/>
  <c r="O73" i="6" s="1"/>
  <c r="P73" i="6"/>
  <c r="Q73" i="6" s="1"/>
  <c r="AE91" i="3"/>
  <c r="AE99" i="3"/>
  <c r="N142" i="6"/>
  <c r="O142" i="6" s="1"/>
  <c r="P142" i="6"/>
  <c r="Q142" i="6" s="1"/>
  <c r="AE30" i="3"/>
  <c r="AA153" i="6"/>
  <c r="AA136" i="6"/>
  <c r="AE68" i="3"/>
  <c r="AE70" i="3" s="1"/>
  <c r="N51" i="6"/>
  <c r="P51" i="6"/>
  <c r="AA137" i="6"/>
  <c r="AA54" i="6"/>
  <c r="AA56" i="6"/>
  <c r="P159" i="3"/>
  <c r="Q159" i="3" s="1"/>
  <c r="S159" i="3" s="1"/>
  <c r="N159" i="3"/>
  <c r="O159" i="3" s="1"/>
  <c r="N64" i="3"/>
  <c r="O64" i="3" s="1"/>
  <c r="P64" i="3"/>
  <c r="Q64" i="3" s="1"/>
  <c r="R64" i="3" s="1"/>
  <c r="AE113" i="3"/>
  <c r="AE114" i="3"/>
  <c r="P62" i="6"/>
  <c r="Q62" i="6" s="1"/>
  <c r="N62" i="6"/>
  <c r="O62" i="6" s="1"/>
  <c r="N33" i="3"/>
  <c r="O33" i="3" s="1"/>
  <c r="O34" i="3" s="1"/>
  <c r="P33" i="3"/>
  <c r="P34" i="3" s="1"/>
  <c r="AE87" i="3"/>
  <c r="N21" i="6"/>
  <c r="O21" i="6" s="1"/>
  <c r="P21" i="6"/>
  <c r="Q21" i="6" s="1"/>
  <c r="N22" i="6"/>
  <c r="O22" i="6" s="1"/>
  <c r="P22" i="6"/>
  <c r="Q22" i="6" s="1"/>
  <c r="AA69" i="6"/>
  <c r="AE97" i="3"/>
  <c r="AA13" i="7"/>
  <c r="N102" i="3"/>
  <c r="O102" i="3" s="1"/>
  <c r="P102" i="3"/>
  <c r="Q102" i="3" s="1"/>
  <c r="R102" i="3" s="1"/>
  <c r="N15" i="4"/>
  <c r="O15" i="4" s="1"/>
  <c r="P15" i="4"/>
  <c r="Q15" i="4" s="1"/>
  <c r="R15" i="4" s="1"/>
  <c r="AA42" i="7"/>
  <c r="N79" i="6"/>
  <c r="P79" i="6"/>
  <c r="N118" i="6"/>
  <c r="O118" i="6" s="1"/>
  <c r="P118" i="6"/>
  <c r="Q118" i="6" s="1"/>
  <c r="P90" i="8"/>
  <c r="Q90" i="8" s="1"/>
  <c r="N90" i="8"/>
  <c r="O90" i="8" s="1"/>
  <c r="P97" i="3"/>
  <c r="Q97" i="3" s="1"/>
  <c r="S97" i="3" s="1"/>
  <c r="N97" i="3"/>
  <c r="O97" i="3" s="1"/>
  <c r="P43" i="3"/>
  <c r="N43" i="3"/>
  <c r="N85" i="3"/>
  <c r="O85" i="3" s="1"/>
  <c r="P85" i="3"/>
  <c r="Q85" i="3" s="1"/>
  <c r="S85" i="3" s="1"/>
  <c r="P10" i="3"/>
  <c r="Q10" i="3" s="1"/>
  <c r="Q11" i="3" s="1"/>
  <c r="N10" i="3"/>
  <c r="O10" i="3" s="1"/>
  <c r="O11" i="3" s="1"/>
  <c r="N18" i="3"/>
  <c r="O18" i="3" s="1"/>
  <c r="P18" i="3"/>
  <c r="Q18" i="3" s="1"/>
  <c r="R18" i="3" s="1"/>
  <c r="AE18" i="3"/>
  <c r="AE19" i="3" s="1"/>
  <c r="AE103" i="3"/>
  <c r="AA64" i="6"/>
  <c r="AE56" i="3"/>
  <c r="AA22" i="6"/>
  <c r="AE105" i="3"/>
  <c r="AA131" i="8"/>
  <c r="N42" i="7"/>
  <c r="O42" i="7" s="1"/>
  <c r="P42" i="7"/>
  <c r="Q42" i="7" s="1"/>
  <c r="N88" i="3"/>
  <c r="O88" i="3" s="1"/>
  <c r="P88" i="3"/>
  <c r="Q88" i="3" s="1"/>
  <c r="R88" i="3" s="1"/>
  <c r="P139" i="3"/>
  <c r="Q139" i="3" s="1"/>
  <c r="S139" i="3" s="1"/>
  <c r="N139" i="3"/>
  <c r="O139" i="3" s="1"/>
  <c r="AE62" i="3"/>
  <c r="AE65" i="3" s="1"/>
  <c r="P9" i="6"/>
  <c r="P10" i="6" s="1"/>
  <c r="N9" i="6"/>
  <c r="O9" i="6" s="1"/>
  <c r="O10" i="6" s="1"/>
  <c r="N85" i="6"/>
  <c r="O85" i="6" s="1"/>
  <c r="P85" i="6"/>
  <c r="Q85" i="6" s="1"/>
  <c r="AA32" i="6"/>
  <c r="AE6" i="4"/>
  <c r="AE12" i="4" s="1"/>
  <c r="P153" i="6"/>
  <c r="Q153" i="6" s="1"/>
  <c r="N153" i="6"/>
  <c r="O153" i="6" s="1"/>
  <c r="N65" i="6"/>
  <c r="O65" i="6" s="1"/>
  <c r="P65" i="6"/>
  <c r="Q65" i="6" s="1"/>
  <c r="P93" i="3"/>
  <c r="Q93" i="3" s="1"/>
  <c r="S93" i="3" s="1"/>
  <c r="N93" i="3"/>
  <c r="O93" i="3" s="1"/>
  <c r="N129" i="3"/>
  <c r="O129" i="3" s="1"/>
  <c r="P129" i="3"/>
  <c r="Q129" i="3" s="1"/>
  <c r="S129" i="3" s="1"/>
  <c r="AE102" i="3"/>
  <c r="AA61" i="6"/>
  <c r="AE64" i="3"/>
  <c r="P13" i="3"/>
  <c r="N13" i="3"/>
  <c r="P83" i="3"/>
  <c r="Q83" i="3" s="1"/>
  <c r="S83" i="3" s="1"/>
  <c r="N83" i="3"/>
  <c r="O83" i="3" s="1"/>
  <c r="P136" i="6"/>
  <c r="Q136" i="6" s="1"/>
  <c r="N136" i="6"/>
  <c r="O136" i="6" s="1"/>
  <c r="AE88" i="3"/>
  <c r="AA62" i="6"/>
  <c r="AA60" i="6"/>
  <c r="AA65" i="6"/>
  <c r="AA42" i="6"/>
  <c r="AA21" i="6"/>
  <c r="N118" i="3"/>
  <c r="P118" i="3"/>
  <c r="P61" i="6"/>
  <c r="Q61" i="6" s="1"/>
  <c r="N61" i="6"/>
  <c r="O61" i="6" s="1"/>
  <c r="AE14" i="4"/>
  <c r="N137" i="6"/>
  <c r="O137" i="6" s="1"/>
  <c r="P137" i="6"/>
  <c r="Q137" i="6" s="1"/>
  <c r="AE85" i="3"/>
  <c r="AA67" i="6"/>
  <c r="AE110" i="3"/>
  <c r="AA25" i="6"/>
  <c r="AA26" i="6" s="1"/>
  <c r="AE83" i="3"/>
  <c r="N109" i="3"/>
  <c r="O109" i="3" s="1"/>
  <c r="P109" i="3"/>
  <c r="Q109" i="3" s="1"/>
  <c r="S109" i="3" s="1"/>
  <c r="N30" i="3"/>
  <c r="O30" i="3" s="1"/>
  <c r="P30" i="3"/>
  <c r="Q30" i="3" s="1"/>
  <c r="R30" i="3" s="1"/>
  <c r="P158" i="3"/>
  <c r="Q158" i="3" s="1"/>
  <c r="R158" i="3" s="1"/>
  <c r="N158" i="3"/>
  <c r="O158" i="3" s="1"/>
  <c r="AA90" i="8"/>
  <c r="N55" i="3"/>
  <c r="O55" i="3" s="1"/>
  <c r="P55" i="3"/>
  <c r="Q55" i="3" s="1"/>
  <c r="R55" i="3" s="1"/>
  <c r="P95" i="3"/>
  <c r="Q95" i="3" s="1"/>
  <c r="S95" i="3" s="1"/>
  <c r="N95" i="3"/>
  <c r="O95" i="3" s="1"/>
  <c r="N105" i="3"/>
  <c r="O105" i="3" s="1"/>
  <c r="P105" i="3"/>
  <c r="Q105" i="3" s="1"/>
  <c r="S105" i="3" s="1"/>
  <c r="AA68" i="6"/>
  <c r="AE159" i="3"/>
  <c r="AA9" i="6"/>
  <c r="AA10" i="6" s="1"/>
  <c r="N70" i="6"/>
  <c r="O70" i="6" s="1"/>
  <c r="P70" i="6"/>
  <c r="Q70" i="6" s="1"/>
  <c r="P79" i="3"/>
  <c r="Q79" i="3" s="1"/>
  <c r="R79" i="3" s="1"/>
  <c r="N79" i="3"/>
  <c r="O79" i="3" s="1"/>
  <c r="AE45" i="3"/>
  <c r="AA118" i="6"/>
  <c r="N32" i="6"/>
  <c r="P32" i="6"/>
  <c r="P8" i="4"/>
  <c r="Q8" i="4" s="1"/>
  <c r="R8" i="4" s="1"/>
  <c r="N8" i="4"/>
  <c r="O8" i="4" s="1"/>
  <c r="AA86" i="6"/>
  <c r="N42" i="6"/>
  <c r="O42" i="6" s="1"/>
  <c r="P42" i="6"/>
  <c r="Q42" i="6" s="1"/>
  <c r="P45" i="3"/>
  <c r="Q45" i="3" s="1"/>
  <c r="R45" i="3" s="1"/>
  <c r="N45" i="3"/>
  <c r="O45" i="3" s="1"/>
  <c r="N121" i="3"/>
  <c r="O121" i="3" s="1"/>
  <c r="P121" i="3"/>
  <c r="Q121" i="3" s="1"/>
  <c r="R121" i="3" s="1"/>
  <c r="AA48" i="7"/>
  <c r="N64" i="6"/>
  <c r="O64" i="6" s="1"/>
  <c r="P64" i="6"/>
  <c r="Q64" i="6" s="1"/>
  <c r="AE6" i="3"/>
  <c r="AE8" i="3" s="1"/>
  <c r="AE43" i="3"/>
  <c r="AE129" i="3"/>
  <c r="AA48" i="6"/>
  <c r="AA49" i="6" s="1"/>
  <c r="AA79" i="6"/>
  <c r="AA88" i="6" s="1"/>
  <c r="P41" i="6"/>
  <c r="Q41" i="6" s="1"/>
  <c r="N41" i="6"/>
  <c r="O41" i="6" s="1"/>
  <c r="N62" i="3"/>
  <c r="P62" i="3"/>
  <c r="AA100" i="8"/>
  <c r="P67" i="6"/>
  <c r="Q67" i="6" s="1"/>
  <c r="N67" i="6"/>
  <c r="O67" i="6" s="1"/>
  <c r="P68" i="6"/>
  <c r="Q68" i="6" s="1"/>
  <c r="N68" i="6"/>
  <c r="O68" i="6" s="1"/>
  <c r="AA34" i="6"/>
  <c r="AA58" i="6"/>
  <c r="AE139" i="3"/>
  <c r="N156" i="3"/>
  <c r="P156" i="3"/>
  <c r="N84" i="6"/>
  <c r="O84" i="6" s="1"/>
  <c r="P84" i="6"/>
  <c r="Q84" i="6" s="1"/>
  <c r="N113" i="3"/>
  <c r="O113" i="3" s="1"/>
  <c r="P113" i="3"/>
  <c r="Q113" i="3" s="1"/>
  <c r="S113" i="3" s="1"/>
  <c r="AE86" i="3"/>
  <c r="N87" i="3"/>
  <c r="O87" i="3" s="1"/>
  <c r="P87" i="3"/>
  <c r="Q87" i="3" s="1"/>
  <c r="S87" i="3" s="1"/>
  <c r="AA108" i="6"/>
  <c r="P48" i="6"/>
  <c r="P49" i="6" s="1"/>
  <c r="N48" i="6"/>
  <c r="N49" i="6" s="1"/>
  <c r="AA85" i="6"/>
  <c r="AE118" i="3"/>
  <c r="AE144" i="3" s="1"/>
  <c r="AE8" i="4"/>
  <c r="N56" i="3"/>
  <c r="O56" i="3" s="1"/>
  <c r="P56" i="3"/>
  <c r="Q56" i="3" s="1"/>
  <c r="R56" i="3" s="1"/>
  <c r="AE75" i="3"/>
  <c r="N13" i="7"/>
  <c r="O13" i="7" s="1"/>
  <c r="P13" i="7"/>
  <c r="Q13" i="7" s="1"/>
  <c r="N86" i="6"/>
  <c r="O86" i="6" s="1"/>
  <c r="P86" i="6"/>
  <c r="Q86" i="6" s="1"/>
  <c r="P53" i="6"/>
  <c r="Q53" i="6" s="1"/>
  <c r="N53" i="6"/>
  <c r="O53" i="6" s="1"/>
  <c r="AE79" i="3"/>
  <c r="P86" i="3"/>
  <c r="Q86" i="3" s="1"/>
  <c r="S86" i="3" s="1"/>
  <c r="N86" i="3"/>
  <c r="O86" i="3" s="1"/>
  <c r="N121" i="8"/>
  <c r="O121" i="8" s="1"/>
  <c r="P121" i="8"/>
  <c r="Q121" i="8" s="1"/>
  <c r="AA41" i="6"/>
  <c r="AE125" i="3"/>
  <c r="AE24" i="3"/>
  <c r="N114" i="3"/>
  <c r="P114" i="3"/>
  <c r="AE156" i="3"/>
  <c r="AE157" i="3"/>
  <c r="P117" i="8"/>
  <c r="Q117" i="8" s="1"/>
  <c r="N117" i="8"/>
  <c r="O117" i="8" s="1"/>
  <c r="P157" i="3"/>
  <c r="Q157" i="3" s="1"/>
  <c r="R157" i="3" s="1"/>
  <c r="N157" i="3"/>
  <c r="O157" i="3" s="1"/>
  <c r="P48" i="7"/>
  <c r="Q48" i="7" s="1"/>
  <c r="N48" i="7"/>
  <c r="O48" i="7" s="1"/>
  <c r="AE13" i="3"/>
  <c r="AE16" i="3" s="1"/>
  <c r="N34" i="6"/>
  <c r="O34" i="6" s="1"/>
  <c r="P34" i="6"/>
  <c r="Q34" i="6" s="1"/>
  <c r="N110" i="3"/>
  <c r="O110" i="3" s="1"/>
  <c r="P110" i="3"/>
  <c r="Q110" i="3" s="1"/>
  <c r="S110" i="3" s="1"/>
  <c r="AE95" i="3"/>
  <c r="AE15" i="4"/>
  <c r="H148" i="6"/>
  <c r="H55" i="7"/>
  <c r="W55" i="7"/>
  <c r="K148" i="6"/>
  <c r="R148" i="6"/>
  <c r="R55" i="7"/>
  <c r="K55" i="7"/>
  <c r="W148" i="6"/>
  <c r="L148" i="6"/>
  <c r="M148" i="6" s="1"/>
  <c r="Z148" i="6"/>
  <c r="G114" i="8"/>
  <c r="G22" i="7"/>
  <c r="G17" i="7"/>
  <c r="G14" i="7"/>
  <c r="G56" i="7"/>
  <c r="G132" i="6"/>
  <c r="G127" i="8"/>
  <c r="G158" i="6"/>
  <c r="G20" i="7"/>
  <c r="G116" i="6"/>
  <c r="G149" i="6"/>
  <c r="G94" i="8"/>
  <c r="G138" i="8"/>
  <c r="G121" i="6"/>
  <c r="G123" i="8"/>
  <c r="G91" i="8"/>
  <c r="G37" i="7"/>
  <c r="G160" i="6"/>
  <c r="G87" i="8"/>
  <c r="G115" i="8"/>
  <c r="G105" i="6"/>
  <c r="G111" i="8"/>
  <c r="G159" i="6"/>
  <c r="G122" i="6"/>
  <c r="G116" i="8"/>
  <c r="G98" i="6"/>
  <c r="G54" i="7"/>
  <c r="G38" i="7"/>
  <c r="G156" i="6"/>
  <c r="G104" i="8"/>
  <c r="G140" i="6"/>
  <c r="G120" i="8"/>
  <c r="G35" i="7"/>
  <c r="G130" i="6"/>
  <c r="G46" i="7"/>
  <c r="G155" i="6"/>
  <c r="G103" i="8"/>
  <c r="G134" i="8"/>
  <c r="G154" i="6"/>
  <c r="G119" i="8"/>
  <c r="G135" i="6"/>
  <c r="G45" i="7"/>
  <c r="G110" i="8"/>
  <c r="G60" i="7"/>
  <c r="G49" i="7"/>
  <c r="G113" i="8"/>
  <c r="G113" i="6"/>
  <c r="G146" i="6"/>
  <c r="G131" i="6"/>
  <c r="G122" i="8"/>
  <c r="G81" i="8"/>
  <c r="G98" i="8"/>
  <c r="G99" i="8"/>
  <c r="G34" i="7"/>
  <c r="G107" i="8"/>
  <c r="G134" i="6"/>
  <c r="G95" i="8"/>
  <c r="G157" i="6"/>
  <c r="G136" i="8"/>
  <c r="G137" i="8"/>
  <c r="G112" i="6"/>
  <c r="G144" i="6"/>
  <c r="G112" i="8"/>
  <c r="G32" i="7"/>
  <c r="G128" i="6"/>
  <c r="G139" i="6"/>
  <c r="G92" i="6"/>
  <c r="G40" i="7"/>
  <c r="G150" i="6"/>
  <c r="G125" i="6"/>
  <c r="G109" i="6"/>
  <c r="G128" i="8"/>
  <c r="G84" i="8"/>
  <c r="G50" i="7"/>
  <c r="G95" i="6"/>
  <c r="G143" i="6"/>
  <c r="G117" i="6"/>
  <c r="G118" i="8"/>
  <c r="G102" i="6"/>
  <c r="G135" i="8"/>
  <c r="G138" i="6"/>
  <c r="G129" i="6"/>
  <c r="G133" i="6"/>
  <c r="G29" i="7"/>
  <c r="G133" i="8"/>
  <c r="G125" i="8"/>
  <c r="G132" i="8"/>
  <c r="Q114" i="3" l="1"/>
  <c r="R114" i="3" s="1"/>
  <c r="P116" i="3"/>
  <c r="O114" i="3"/>
  <c r="N116" i="3"/>
  <c r="P65" i="3"/>
  <c r="N65" i="3"/>
  <c r="N144" i="3"/>
  <c r="P144" i="3"/>
  <c r="P88" i="6"/>
  <c r="N88" i="6"/>
  <c r="O79" i="6"/>
  <c r="O88" i="6" s="1"/>
  <c r="AA76" i="6"/>
  <c r="P76" i="6"/>
  <c r="N76" i="6"/>
  <c r="Q79" i="6"/>
  <c r="Q88" i="6" s="1"/>
  <c r="O6" i="3"/>
  <c r="O8" i="3" s="1"/>
  <c r="N8" i="3"/>
  <c r="Q6" i="3"/>
  <c r="R6" i="3" s="1"/>
  <c r="R8" i="3" s="1"/>
  <c r="P8" i="3"/>
  <c r="AA43" i="6"/>
  <c r="AE47" i="3"/>
  <c r="AA23" i="6"/>
  <c r="AA36" i="6"/>
  <c r="AE57" i="3"/>
  <c r="AE161" i="3"/>
  <c r="N36" i="6"/>
  <c r="O156" i="3"/>
  <c r="O161" i="3" s="1"/>
  <c r="H4" i="1" s="1"/>
  <c r="N161" i="3"/>
  <c r="O24" i="3"/>
  <c r="Q156" i="3"/>
  <c r="P161" i="3"/>
  <c r="P36" i="6"/>
  <c r="Q51" i="6"/>
  <c r="Q76" i="6" s="1"/>
  <c r="O51" i="6"/>
  <c r="O76" i="6" s="1"/>
  <c r="N47" i="3"/>
  <c r="P47" i="3"/>
  <c r="O62" i="3"/>
  <c r="O65" i="3" s="1"/>
  <c r="Q62" i="3"/>
  <c r="Q65" i="3" s="1"/>
  <c r="O13" i="3"/>
  <c r="O16" i="3" s="1"/>
  <c r="N16" i="3"/>
  <c r="Q13" i="3"/>
  <c r="P16" i="3"/>
  <c r="Q12" i="6"/>
  <c r="Q16" i="6" s="1"/>
  <c r="P16" i="6"/>
  <c r="Q33" i="3"/>
  <c r="W33" i="3" s="1"/>
  <c r="W34" i="3" s="1"/>
  <c r="O75" i="3"/>
  <c r="P11" i="3"/>
  <c r="R57" i="3"/>
  <c r="R87" i="3"/>
  <c r="N10" i="6"/>
  <c r="P26" i="6"/>
  <c r="O6" i="4"/>
  <c r="O12" i="4" s="1"/>
  <c r="Q6" i="4"/>
  <c r="Q12" i="4" s="1"/>
  <c r="N34" i="3"/>
  <c r="S91" i="3"/>
  <c r="Q43" i="3"/>
  <c r="Q47" i="3" s="1"/>
  <c r="O32" i="6"/>
  <c r="O36" i="6" s="1"/>
  <c r="Q32" i="6"/>
  <c r="Q36" i="6" s="1"/>
  <c r="O43" i="3"/>
  <c r="O47" i="3" s="1"/>
  <c r="AE16" i="4"/>
  <c r="Q9" i="6"/>
  <c r="Q10" i="6" s="1"/>
  <c r="AE31" i="3"/>
  <c r="R14" i="4"/>
  <c r="R16" i="4" s="1"/>
  <c r="X87" i="3"/>
  <c r="O43" i="6"/>
  <c r="W87" i="3"/>
  <c r="S45" i="3"/>
  <c r="X139" i="3"/>
  <c r="Q23" i="6"/>
  <c r="X86" i="3"/>
  <c r="R10" i="3"/>
  <c r="R11" i="3" s="1"/>
  <c r="P16" i="4"/>
  <c r="S10" i="3"/>
  <c r="S11" i="3" s="1"/>
  <c r="X109" i="3"/>
  <c r="W109" i="3"/>
  <c r="X159" i="3"/>
  <c r="Q43" i="6"/>
  <c r="X93" i="3"/>
  <c r="O25" i="6"/>
  <c r="O26" i="6" s="1"/>
  <c r="O23" i="6"/>
  <c r="P57" i="3"/>
  <c r="O57" i="3"/>
  <c r="O19" i="3"/>
  <c r="Q57" i="3"/>
  <c r="Q16" i="4"/>
  <c r="X14" i="4"/>
  <c r="O68" i="3"/>
  <c r="O70" i="3" s="1"/>
  <c r="N70" i="3"/>
  <c r="S56" i="3"/>
  <c r="W139" i="3"/>
  <c r="X10" i="3"/>
  <c r="X11" i="3" s="1"/>
  <c r="S158" i="3"/>
  <c r="O16" i="4"/>
  <c r="I2" i="1" s="1"/>
  <c r="I7" i="1" s="1"/>
  <c r="Q68" i="3"/>
  <c r="Q70" i="3" s="1"/>
  <c r="P31" i="3"/>
  <c r="X105" i="3"/>
  <c r="X88" i="3"/>
  <c r="W159" i="3"/>
  <c r="O48" i="6"/>
  <c r="O49" i="6" s="1"/>
  <c r="R105" i="3"/>
  <c r="S88" i="3"/>
  <c r="W91" i="3"/>
  <c r="R86" i="3"/>
  <c r="O31" i="3"/>
  <c r="R159" i="3"/>
  <c r="N23" i="6"/>
  <c r="R109" i="3"/>
  <c r="S55" i="3"/>
  <c r="W103" i="3"/>
  <c r="R139" i="3"/>
  <c r="W78" i="3"/>
  <c r="W10" i="3"/>
  <c r="W11" i="3" s="1"/>
  <c r="X78" i="3"/>
  <c r="R29" i="3"/>
  <c r="P43" i="6"/>
  <c r="N11" i="3"/>
  <c r="Q75" i="3"/>
  <c r="Q116" i="3" s="1"/>
  <c r="X95" i="3"/>
  <c r="Q24" i="3"/>
  <c r="X15" i="4"/>
  <c r="X8" i="4"/>
  <c r="W121" i="3"/>
  <c r="X45" i="3"/>
  <c r="W105" i="3"/>
  <c r="X18" i="3"/>
  <c r="X103" i="3"/>
  <c r="R97" i="3"/>
  <c r="S76" i="3"/>
  <c r="W55" i="3"/>
  <c r="W102" i="3"/>
  <c r="X129" i="3"/>
  <c r="W45" i="3"/>
  <c r="N31" i="3"/>
  <c r="W88" i="3"/>
  <c r="X85" i="3"/>
  <c r="X99" i="3"/>
  <c r="X91" i="3"/>
  <c r="S15" i="4"/>
  <c r="S16" i="4" s="1"/>
  <c r="P23" i="6"/>
  <c r="R125" i="3"/>
  <c r="W113" i="3"/>
  <c r="Q19" i="3"/>
  <c r="X125" i="3"/>
  <c r="Q118" i="3"/>
  <c r="Q144" i="3" s="1"/>
  <c r="R83" i="3"/>
  <c r="W97" i="3"/>
  <c r="X64" i="3"/>
  <c r="X158" i="3"/>
  <c r="X55" i="3"/>
  <c r="O40" i="3"/>
  <c r="O41" i="3" s="1"/>
  <c r="W76" i="3"/>
  <c r="X157" i="3"/>
  <c r="W15" i="4"/>
  <c r="W79" i="3"/>
  <c r="R93" i="3"/>
  <c r="W30" i="3"/>
  <c r="W85" i="3"/>
  <c r="N57" i="3"/>
  <c r="S99" i="3"/>
  <c r="W93" i="3"/>
  <c r="R19" i="3"/>
  <c r="X76" i="3"/>
  <c r="S102" i="3"/>
  <c r="W83" i="3"/>
  <c r="N16" i="4"/>
  <c r="X29" i="3"/>
  <c r="W64" i="3"/>
  <c r="X97" i="3"/>
  <c r="S8" i="4"/>
  <c r="X30" i="3"/>
  <c r="S78" i="3"/>
  <c r="S157" i="3"/>
  <c r="W157" i="3"/>
  <c r="R95" i="3"/>
  <c r="Q48" i="6"/>
  <c r="Q49" i="6" s="1"/>
  <c r="X110" i="3"/>
  <c r="S64" i="3"/>
  <c r="S18" i="3"/>
  <c r="S19" i="3" s="1"/>
  <c r="S30" i="3"/>
  <c r="R110" i="3"/>
  <c r="W129" i="3"/>
  <c r="W99" i="3"/>
  <c r="R85" i="3"/>
  <c r="W18" i="3"/>
  <c r="W19" i="3" s="1"/>
  <c r="P19" i="3"/>
  <c r="X102" i="3"/>
  <c r="W95" i="3"/>
  <c r="S103" i="3"/>
  <c r="R129" i="3"/>
  <c r="W125" i="3"/>
  <c r="W56" i="3"/>
  <c r="S79" i="3"/>
  <c r="X121" i="3"/>
  <c r="W110" i="3"/>
  <c r="N43" i="6"/>
  <c r="X83" i="3"/>
  <c r="W158" i="3"/>
  <c r="W29" i="3"/>
  <c r="R113" i="3"/>
  <c r="X113" i="3"/>
  <c r="W14" i="4"/>
  <c r="N19" i="3"/>
  <c r="W8" i="4"/>
  <c r="X79" i="3"/>
  <c r="W86" i="3"/>
  <c r="O118" i="3"/>
  <c r="O144" i="3" s="1"/>
  <c r="Q40" i="3"/>
  <c r="Q41" i="3" s="1"/>
  <c r="S121" i="3"/>
  <c r="O12" i="6"/>
  <c r="O16" i="6" s="1"/>
  <c r="X56" i="3"/>
  <c r="W28" i="3"/>
  <c r="S28" i="3"/>
  <c r="Q31" i="3"/>
  <c r="X28" i="3"/>
  <c r="R28" i="3"/>
  <c r="P148" i="6"/>
  <c r="Q148" i="6" s="1"/>
  <c r="I148" i="6"/>
  <c r="N148" i="6"/>
  <c r="O148" i="6" s="1"/>
  <c r="AA148" i="6"/>
  <c r="X148" i="6"/>
  <c r="X55" i="7"/>
  <c r="I55" i="7"/>
  <c r="AE146" i="3" l="1"/>
  <c r="W114" i="3"/>
  <c r="X114" i="3"/>
  <c r="N146" i="3"/>
  <c r="N172" i="3" s="1"/>
  <c r="O116" i="3"/>
  <c r="O146" i="3" s="1"/>
  <c r="S114" i="3"/>
  <c r="P146" i="3"/>
  <c r="P172" i="3" s="1"/>
  <c r="N90" i="6"/>
  <c r="AA90" i="6"/>
  <c r="P90" i="6"/>
  <c r="Q90" i="6"/>
  <c r="O90" i="6"/>
  <c r="X6" i="3"/>
  <c r="X8" i="3" s="1"/>
  <c r="W6" i="3"/>
  <c r="W8" i="3" s="1"/>
  <c r="AE172" i="3"/>
  <c r="S6" i="3"/>
  <c r="S8" i="3" s="1"/>
  <c r="Q8" i="3"/>
  <c r="Q146" i="3" s="1"/>
  <c r="W156" i="3"/>
  <c r="W161" i="3" s="1"/>
  <c r="X156" i="3"/>
  <c r="X161" i="3" s="1"/>
  <c r="X24" i="3"/>
  <c r="S57" i="3"/>
  <c r="S156" i="3"/>
  <c r="S161" i="3" s="1"/>
  <c r="Q161" i="3"/>
  <c r="R156" i="3"/>
  <c r="R161" i="3" s="1"/>
  <c r="X62" i="3"/>
  <c r="X65" i="3" s="1"/>
  <c r="S62" i="3"/>
  <c r="S65" i="3" s="1"/>
  <c r="W62" i="3"/>
  <c r="W65" i="3" s="1"/>
  <c r="W13" i="3"/>
  <c r="W16" i="3" s="1"/>
  <c r="R33" i="3"/>
  <c r="R34" i="3" s="1"/>
  <c r="R62" i="3"/>
  <c r="R65" i="3" s="1"/>
  <c r="X33" i="3"/>
  <c r="X34" i="3" s="1"/>
  <c r="R13" i="3"/>
  <c r="R16" i="3" s="1"/>
  <c r="X13" i="3"/>
  <c r="X16" i="3" s="1"/>
  <c r="Q34" i="3"/>
  <c r="S33" i="3"/>
  <c r="S34" i="3" s="1"/>
  <c r="S13" i="3"/>
  <c r="S16" i="3" s="1"/>
  <c r="Q16" i="3"/>
  <c r="R43" i="3"/>
  <c r="R47" i="3" s="1"/>
  <c r="X6" i="4"/>
  <c r="X12" i="4" s="1"/>
  <c r="W6" i="4"/>
  <c r="W12" i="4" s="1"/>
  <c r="S6" i="4"/>
  <c r="S12" i="4" s="1"/>
  <c r="R6" i="4"/>
  <c r="R12" i="4" s="1"/>
  <c r="S43" i="3"/>
  <c r="S47" i="3" s="1"/>
  <c r="W43" i="3"/>
  <c r="W47" i="3" s="1"/>
  <c r="X43" i="3"/>
  <c r="X47" i="3" s="1"/>
  <c r="W75" i="3"/>
  <c r="W24" i="3"/>
  <c r="R68" i="3"/>
  <c r="R70" i="3" s="1"/>
  <c r="W68" i="3"/>
  <c r="W70" i="3" s="1"/>
  <c r="X19" i="3"/>
  <c r="S31" i="3"/>
  <c r="W57" i="3"/>
  <c r="X57" i="3"/>
  <c r="X16" i="4"/>
  <c r="W16" i="4"/>
  <c r="R75" i="3"/>
  <c r="R116" i="3" s="1"/>
  <c r="R24" i="3"/>
  <c r="S24" i="3"/>
  <c r="X75" i="3"/>
  <c r="S75" i="3"/>
  <c r="S116" i="3" s="1"/>
  <c r="S68" i="3"/>
  <c r="S70" i="3" s="1"/>
  <c r="W31" i="3"/>
  <c r="X68" i="3"/>
  <c r="X70" i="3" s="1"/>
  <c r="X31" i="3"/>
  <c r="R31" i="3"/>
  <c r="X118" i="3"/>
  <c r="X144" i="3" s="1"/>
  <c r="S118" i="3"/>
  <c r="S144" i="3" s="1"/>
  <c r="R118" i="3"/>
  <c r="R144" i="3" s="1"/>
  <c r="X40" i="3"/>
  <c r="X41" i="3" s="1"/>
  <c r="W40" i="3"/>
  <c r="W41" i="3" s="1"/>
  <c r="S40" i="3"/>
  <c r="S41" i="3" s="1"/>
  <c r="W118" i="3"/>
  <c r="W144" i="3" s="1"/>
  <c r="R40" i="3"/>
  <c r="R41" i="3" s="1"/>
  <c r="R146" i="3" l="1"/>
  <c r="R172" i="3" s="1"/>
  <c r="X116" i="3"/>
  <c r="X146" i="3" s="1"/>
  <c r="X172" i="3" s="1"/>
  <c r="S146" i="3"/>
  <c r="S172" i="3" s="1"/>
  <c r="W116" i="3"/>
  <c r="W146" i="3" s="1"/>
  <c r="W172" i="3" s="1"/>
  <c r="O172" i="3"/>
  <c r="H2" i="1" s="1"/>
  <c r="H3" i="1"/>
  <c r="Q172" i="3"/>
  <c r="F98" i="8"/>
  <c r="F129" i="6"/>
  <c r="F132" i="6"/>
  <c r="D125" i="8"/>
  <c r="D136" i="8"/>
  <c r="F81" i="8"/>
  <c r="D128" i="8"/>
  <c r="F54" i="7"/>
  <c r="F132" i="8"/>
  <c r="F113" i="6"/>
  <c r="D125" i="6"/>
  <c r="D50" i="7"/>
  <c r="D156" i="6"/>
  <c r="F105" i="6"/>
  <c r="D134" i="8"/>
  <c r="D133" i="6"/>
  <c r="F98" i="6"/>
  <c r="F157" i="6"/>
  <c r="F118" i="8"/>
  <c r="F113" i="8"/>
  <c r="F40" i="7"/>
  <c r="D130" i="6"/>
  <c r="F110" i="8"/>
  <c r="F111" i="8"/>
  <c r="D110" i="8"/>
  <c r="F99" i="8"/>
  <c r="D132" i="8"/>
  <c r="D95" i="8"/>
  <c r="F116" i="6"/>
  <c r="F156" i="6"/>
  <c r="D91" i="8"/>
  <c r="D135" i="8"/>
  <c r="F103" i="8"/>
  <c r="D40" i="7"/>
  <c r="F155" i="6"/>
  <c r="D105" i="6"/>
  <c r="D137" i="8"/>
  <c r="D109" i="6"/>
  <c r="D49" i="7"/>
  <c r="D131" i="6"/>
  <c r="F29" i="7"/>
  <c r="F17" i="7"/>
  <c r="F34" i="7"/>
  <c r="D139" i="6"/>
  <c r="D94" i="8"/>
  <c r="F50" i="7"/>
  <c r="D111" i="8"/>
  <c r="F133" i="6"/>
  <c r="D54" i="7"/>
  <c r="D160" i="6"/>
  <c r="D119" i="8"/>
  <c r="L55" i="7"/>
  <c r="F123" i="8"/>
  <c r="D87" i="8"/>
  <c r="D133" i="8"/>
  <c r="D95" i="6"/>
  <c r="D92" i="6"/>
  <c r="F87" i="8"/>
  <c r="D35" i="7"/>
  <c r="F154" i="6"/>
  <c r="D155" i="6"/>
  <c r="D116" i="8"/>
  <c r="F121" i="6"/>
  <c r="D135" i="6"/>
  <c r="D60" i="7"/>
  <c r="F140" i="6"/>
  <c r="L99" i="6"/>
  <c r="D122" i="6"/>
  <c r="F35" i="7"/>
  <c r="D103" i="8"/>
  <c r="F112" i="8"/>
  <c r="F150" i="6"/>
  <c r="D117" i="6"/>
  <c r="D99" i="8"/>
  <c r="D38" i="7"/>
  <c r="D132" i="6"/>
  <c r="D32" i="7"/>
  <c r="F38" i="7"/>
  <c r="F32" i="7"/>
  <c r="D149" i="6"/>
  <c r="F125" i="8"/>
  <c r="F143" i="6"/>
  <c r="D17" i="7"/>
  <c r="F45" i="7"/>
  <c r="F22" i="7"/>
  <c r="D116" i="6"/>
  <c r="F134" i="6"/>
  <c r="F135" i="6"/>
  <c r="F146" i="6"/>
  <c r="F125" i="6"/>
  <c r="D14" i="7"/>
  <c r="D118" i="8"/>
  <c r="F136" i="8"/>
  <c r="F135" i="8"/>
  <c r="D45" i="7"/>
  <c r="D46" i="7"/>
  <c r="D121" i="6"/>
  <c r="F116" i="8"/>
  <c r="F138" i="8"/>
  <c r="F107" i="8"/>
  <c r="F114" i="8"/>
  <c r="D81" i="8"/>
  <c r="F37" i="7"/>
  <c r="F119" i="8"/>
  <c r="D104" i="8"/>
  <c r="D122" i="8"/>
  <c r="L51" i="7"/>
  <c r="F84" i="8"/>
  <c r="D129" i="6"/>
  <c r="D98" i="8"/>
  <c r="D134" i="6"/>
  <c r="D158" i="6"/>
  <c r="F95" i="6"/>
  <c r="D138" i="8"/>
  <c r="F46" i="7"/>
  <c r="D84" i="8"/>
  <c r="D138" i="6"/>
  <c r="F49" i="7"/>
  <c r="F128" i="6"/>
  <c r="F122" i="8"/>
  <c r="D120" i="8"/>
  <c r="F144" i="6"/>
  <c r="D146" i="6"/>
  <c r="D29" i="7"/>
  <c r="L124" i="8"/>
  <c r="F14" i="7"/>
  <c r="D143" i="6"/>
  <c r="D144" i="6"/>
  <c r="D154" i="6"/>
  <c r="F134" i="8"/>
  <c r="F20" i="7"/>
  <c r="D150" i="6"/>
  <c r="D128" i="6"/>
  <c r="F133" i="8"/>
  <c r="F117" i="6"/>
  <c r="F60" i="7"/>
  <c r="F137" i="8"/>
  <c r="D102" i="6"/>
  <c r="D115" i="8"/>
  <c r="F158" i="6"/>
  <c r="D98" i="6"/>
  <c r="D112" i="8"/>
  <c r="F104" i="8"/>
  <c r="D159" i="6"/>
  <c r="L145" i="6"/>
  <c r="F56" i="7"/>
  <c r="F92" i="6"/>
  <c r="F91" i="8"/>
  <c r="F122" i="6"/>
  <c r="D112" i="6"/>
  <c r="D20" i="7"/>
  <c r="F149" i="6"/>
  <c r="D113" i="8"/>
  <c r="D22" i="7"/>
  <c r="D113" i="6"/>
  <c r="F127" i="8"/>
  <c r="D56" i="7"/>
  <c r="F112" i="6"/>
  <c r="F115" i="8"/>
  <c r="F130" i="6"/>
  <c r="F131" i="6"/>
  <c r="D140" i="6"/>
  <c r="D157" i="6"/>
  <c r="F128" i="8"/>
  <c r="F109" i="6"/>
  <c r="F138" i="6"/>
  <c r="F139" i="6"/>
  <c r="D107" i="8"/>
  <c r="F159" i="6"/>
  <c r="F120" i="8"/>
  <c r="D37" i="7"/>
  <c r="F102" i="6"/>
  <c r="D114" i="8"/>
  <c r="D34" i="7"/>
  <c r="F160" i="6"/>
  <c r="F94" i="8"/>
  <c r="F95" i="8"/>
  <c r="D123" i="8"/>
  <c r="D127" i="8"/>
  <c r="R128" i="6" l="1"/>
  <c r="K128" i="6"/>
  <c r="K149" i="6"/>
  <c r="R149" i="6"/>
  <c r="R135" i="6"/>
  <c r="K135" i="6"/>
  <c r="R35" i="7"/>
  <c r="K35" i="7"/>
  <c r="R99" i="8"/>
  <c r="K99" i="8"/>
  <c r="K155" i="6"/>
  <c r="R155" i="6"/>
  <c r="K40" i="7"/>
  <c r="R40" i="7"/>
  <c r="H135" i="6"/>
  <c r="I135" i="6" s="1"/>
  <c r="W135" i="6"/>
  <c r="X135" i="6" s="1"/>
  <c r="K95" i="8"/>
  <c r="R95" i="8"/>
  <c r="H113" i="8"/>
  <c r="I113" i="8" s="1"/>
  <c r="W113" i="8"/>
  <c r="X113" i="8" s="1"/>
  <c r="H154" i="6"/>
  <c r="I154" i="6" s="1"/>
  <c r="W154" i="6"/>
  <c r="X154" i="6" s="1"/>
  <c r="W107" i="8"/>
  <c r="X107" i="8" s="1"/>
  <c r="H107" i="8"/>
  <c r="I107" i="8" s="1"/>
  <c r="R119" i="8"/>
  <c r="K119" i="8"/>
  <c r="K91" i="8"/>
  <c r="R91" i="8"/>
  <c r="R94" i="8"/>
  <c r="K94" i="8"/>
  <c r="H20" i="7"/>
  <c r="I20" i="7" s="1"/>
  <c r="W20" i="7"/>
  <c r="X20" i="7" s="1"/>
  <c r="R22" i="7"/>
  <c r="K22" i="7"/>
  <c r="W138" i="8"/>
  <c r="X138" i="8" s="1"/>
  <c r="H138" i="8"/>
  <c r="I138" i="8" s="1"/>
  <c r="H130" i="6"/>
  <c r="I130" i="6" s="1"/>
  <c r="W130" i="6"/>
  <c r="X130" i="6" s="1"/>
  <c r="H129" i="6"/>
  <c r="I129" i="6" s="1"/>
  <c r="W129" i="6"/>
  <c r="X129" i="6" s="1"/>
  <c r="W112" i="8"/>
  <c r="X112" i="8" s="1"/>
  <c r="H112" i="8"/>
  <c r="I112" i="8" s="1"/>
  <c r="H125" i="6"/>
  <c r="I125" i="6" s="1"/>
  <c r="W125" i="6"/>
  <c r="X125" i="6" s="1"/>
  <c r="H109" i="6"/>
  <c r="I109" i="6" s="1"/>
  <c r="W109" i="6"/>
  <c r="X109" i="6" s="1"/>
  <c r="H156" i="6"/>
  <c r="I156" i="6" s="1"/>
  <c r="W156" i="6"/>
  <c r="X156" i="6" s="1"/>
  <c r="R130" i="6"/>
  <c r="K130" i="6"/>
  <c r="H84" i="8"/>
  <c r="I84" i="8" s="1"/>
  <c r="W84" i="8"/>
  <c r="X84" i="8" s="1"/>
  <c r="H118" i="8"/>
  <c r="I118" i="8" s="1"/>
  <c r="W118" i="8"/>
  <c r="X118" i="8" s="1"/>
  <c r="H144" i="6"/>
  <c r="I144" i="6" s="1"/>
  <c r="W144" i="6"/>
  <c r="X144" i="6" s="1"/>
  <c r="H116" i="8"/>
  <c r="I116" i="8" s="1"/>
  <c r="W116" i="8"/>
  <c r="X116" i="8" s="1"/>
  <c r="H158" i="6"/>
  <c r="I158" i="6" s="1"/>
  <c r="W158" i="6"/>
  <c r="X158" i="6" s="1"/>
  <c r="W138" i="6"/>
  <c r="X138" i="6" s="1"/>
  <c r="H138" i="6"/>
  <c r="I138" i="6" s="1"/>
  <c r="R102" i="6"/>
  <c r="K102" i="6"/>
  <c r="R140" i="6"/>
  <c r="K140" i="6"/>
  <c r="K132" i="6"/>
  <c r="R132" i="6"/>
  <c r="R116" i="8"/>
  <c r="K116" i="8"/>
  <c r="W81" i="8"/>
  <c r="X81" i="8" s="1"/>
  <c r="H81" i="8"/>
  <c r="I81" i="8" s="1"/>
  <c r="H14" i="7"/>
  <c r="I14" i="7" s="1"/>
  <c r="W14" i="7"/>
  <c r="X14" i="7" s="1"/>
  <c r="H121" i="6"/>
  <c r="I121" i="6" s="1"/>
  <c r="W121" i="6"/>
  <c r="X121" i="6" s="1"/>
  <c r="W99" i="8"/>
  <c r="X99" i="8" s="1"/>
  <c r="H99" i="8"/>
  <c r="I99" i="8" s="1"/>
  <c r="K17" i="7"/>
  <c r="R17" i="7"/>
  <c r="W159" i="6"/>
  <c r="X159" i="6" s="1"/>
  <c r="H159" i="6"/>
  <c r="I159" i="6" s="1"/>
  <c r="H157" i="6"/>
  <c r="I157" i="6" s="1"/>
  <c r="W157" i="6"/>
  <c r="X157" i="6" s="1"/>
  <c r="K95" i="6"/>
  <c r="R95" i="6"/>
  <c r="K56" i="7"/>
  <c r="R56" i="7"/>
  <c r="H98" i="8"/>
  <c r="I98" i="8" s="1"/>
  <c r="W98" i="8"/>
  <c r="X98" i="8" s="1"/>
  <c r="W133" i="6"/>
  <c r="X133" i="6" s="1"/>
  <c r="H133" i="6"/>
  <c r="I133" i="6" s="1"/>
  <c r="R127" i="8"/>
  <c r="K127" i="8"/>
  <c r="W127" i="8"/>
  <c r="X127" i="8" s="1"/>
  <c r="H127" i="8"/>
  <c r="I127" i="8" s="1"/>
  <c r="K131" i="6"/>
  <c r="R131" i="6"/>
  <c r="K112" i="6"/>
  <c r="R112" i="6"/>
  <c r="R134" i="6"/>
  <c r="K134" i="6"/>
  <c r="H37" i="7"/>
  <c r="I37" i="7" s="1"/>
  <c r="W37" i="7"/>
  <c r="X37" i="7" s="1"/>
  <c r="K137" i="8"/>
  <c r="R137" i="8"/>
  <c r="H133" i="8"/>
  <c r="I133" i="8" s="1"/>
  <c r="W133" i="8"/>
  <c r="X133" i="8" s="1"/>
  <c r="R125" i="6"/>
  <c r="K125" i="6"/>
  <c r="R134" i="8"/>
  <c r="K134" i="8"/>
  <c r="K29" i="7"/>
  <c r="R29" i="7"/>
  <c r="K146" i="6"/>
  <c r="R146" i="6"/>
  <c r="K129" i="6"/>
  <c r="R129" i="6"/>
  <c r="W34" i="7"/>
  <c r="X34" i="7" s="1"/>
  <c r="H34" i="7"/>
  <c r="I34" i="7" s="1"/>
  <c r="H119" i="8"/>
  <c r="I119" i="8" s="1"/>
  <c r="W119" i="8"/>
  <c r="X119" i="8" s="1"/>
  <c r="K122" i="6"/>
  <c r="R122" i="6"/>
  <c r="W128" i="6"/>
  <c r="X128" i="6" s="1"/>
  <c r="H128" i="6"/>
  <c r="I128" i="6" s="1"/>
  <c r="R37" i="7"/>
  <c r="K37" i="7"/>
  <c r="K160" i="6"/>
  <c r="R160" i="6"/>
  <c r="H143" i="6"/>
  <c r="I143" i="6" s="1"/>
  <c r="W143" i="6"/>
  <c r="X143" i="6" s="1"/>
  <c r="R112" i="8"/>
  <c r="K112" i="8"/>
  <c r="H155" i="6"/>
  <c r="I155" i="6" s="1"/>
  <c r="W155" i="6"/>
  <c r="X155" i="6" s="1"/>
  <c r="K122" i="8"/>
  <c r="R122" i="8"/>
  <c r="H102" i="6"/>
  <c r="I102" i="6" s="1"/>
  <c r="W102" i="6"/>
  <c r="X102" i="6" s="1"/>
  <c r="R14" i="7"/>
  <c r="K14" i="7"/>
  <c r="R121" i="6"/>
  <c r="K121" i="6"/>
  <c r="K159" i="6"/>
  <c r="R159" i="6"/>
  <c r="K114" i="8"/>
  <c r="R114" i="8"/>
  <c r="K143" i="6"/>
  <c r="R143" i="6"/>
  <c r="K50" i="7"/>
  <c r="R50" i="7"/>
  <c r="R154" i="6"/>
  <c r="K154" i="6"/>
  <c r="W115" i="8"/>
  <c r="X115" i="8" s="1"/>
  <c r="H115" i="8"/>
  <c r="I115" i="8" s="1"/>
  <c r="W87" i="8"/>
  <c r="X87" i="8" s="1"/>
  <c r="H87" i="8"/>
  <c r="I87" i="8" s="1"/>
  <c r="H116" i="6"/>
  <c r="I116" i="6" s="1"/>
  <c r="W116" i="6"/>
  <c r="X116" i="6" s="1"/>
  <c r="R117" i="6"/>
  <c r="K117" i="6"/>
  <c r="R84" i="8"/>
  <c r="K84" i="8"/>
  <c r="R144" i="6"/>
  <c r="K144" i="6"/>
  <c r="K150" i="6"/>
  <c r="R150" i="6"/>
  <c r="W95" i="6"/>
  <c r="X95" i="6" s="1"/>
  <c r="H95" i="6"/>
  <c r="I95" i="6" s="1"/>
  <c r="K34" i="7"/>
  <c r="R34" i="7"/>
  <c r="H56" i="7"/>
  <c r="I56" i="7" s="1"/>
  <c r="W56" i="7"/>
  <c r="X56" i="7" s="1"/>
  <c r="R46" i="7"/>
  <c r="K46" i="7"/>
  <c r="W139" i="6"/>
  <c r="X139" i="6" s="1"/>
  <c r="H139" i="6"/>
  <c r="I139" i="6" s="1"/>
  <c r="K120" i="8"/>
  <c r="R120" i="8"/>
  <c r="K123" i="8"/>
  <c r="R123" i="8"/>
  <c r="H22" i="7"/>
  <c r="I22" i="7" s="1"/>
  <c r="W22" i="7"/>
  <c r="X22" i="7" s="1"/>
  <c r="R113" i="8"/>
  <c r="K113" i="8"/>
  <c r="R111" i="8"/>
  <c r="K111" i="8"/>
  <c r="W46" i="7"/>
  <c r="X46" i="7" s="1"/>
  <c r="H46" i="7"/>
  <c r="I46" i="7" s="1"/>
  <c r="H135" i="8"/>
  <c r="I135" i="8" s="1"/>
  <c r="W135" i="8"/>
  <c r="X135" i="8" s="1"/>
  <c r="K139" i="6"/>
  <c r="R139" i="6"/>
  <c r="K92" i="6"/>
  <c r="R92" i="6"/>
  <c r="W103" i="8"/>
  <c r="X103" i="8" s="1"/>
  <c r="H103" i="8"/>
  <c r="I103" i="8" s="1"/>
  <c r="W94" i="8"/>
  <c r="X94" i="8" s="1"/>
  <c r="H94" i="8"/>
  <c r="I94" i="8" s="1"/>
  <c r="K158" i="6"/>
  <c r="R158" i="6"/>
  <c r="K113" i="6"/>
  <c r="R113" i="6"/>
  <c r="H105" i="6"/>
  <c r="I105" i="6" s="1"/>
  <c r="W105" i="6"/>
  <c r="X105" i="6" s="1"/>
  <c r="K103" i="8"/>
  <c r="R103" i="8"/>
  <c r="H114" i="8"/>
  <c r="I114" i="8" s="1"/>
  <c r="W114" i="8"/>
  <c r="X114" i="8" s="1"/>
  <c r="K81" i="8"/>
  <c r="R81" i="8"/>
  <c r="H150" i="6"/>
  <c r="I150" i="6" s="1"/>
  <c r="W150" i="6"/>
  <c r="X150" i="6" s="1"/>
  <c r="H122" i="6"/>
  <c r="I122" i="6" s="1"/>
  <c r="W122" i="6"/>
  <c r="X122" i="6" s="1"/>
  <c r="H92" i="6"/>
  <c r="I92" i="6" s="1"/>
  <c r="W92" i="6"/>
  <c r="X92" i="6" s="1"/>
  <c r="H112" i="6"/>
  <c r="I112" i="6" s="1"/>
  <c r="W112" i="6"/>
  <c r="X112" i="6" s="1"/>
  <c r="R32" i="7"/>
  <c r="K32" i="7"/>
  <c r="K116" i="6"/>
  <c r="R116" i="6"/>
  <c r="H111" i="8"/>
  <c r="I111" i="8" s="1"/>
  <c r="W111" i="8"/>
  <c r="X111" i="8" s="1"/>
  <c r="H117" i="6"/>
  <c r="I117" i="6" s="1"/>
  <c r="W117" i="6"/>
  <c r="X117" i="6" s="1"/>
  <c r="R125" i="8"/>
  <c r="K125" i="8"/>
  <c r="H134" i="6"/>
  <c r="I134" i="6" s="1"/>
  <c r="W134" i="6"/>
  <c r="X134" i="6" s="1"/>
  <c r="W123" i="8"/>
  <c r="X123" i="8" s="1"/>
  <c r="H123" i="8"/>
  <c r="I123" i="8" s="1"/>
  <c r="K109" i="6"/>
  <c r="R109" i="6"/>
  <c r="R45" i="7"/>
  <c r="K45" i="7"/>
  <c r="H131" i="6"/>
  <c r="I131" i="6" s="1"/>
  <c r="W131" i="6"/>
  <c r="X131" i="6" s="1"/>
  <c r="W40" i="7"/>
  <c r="X40" i="7" s="1"/>
  <c r="H40" i="7"/>
  <c r="I40" i="7" s="1"/>
  <c r="K133" i="8"/>
  <c r="R133" i="8"/>
  <c r="W137" i="8"/>
  <c r="X137" i="8" s="1"/>
  <c r="H137" i="8"/>
  <c r="I137" i="8" s="1"/>
  <c r="W38" i="7"/>
  <c r="X38" i="7" s="1"/>
  <c r="H38" i="7"/>
  <c r="I38" i="7" s="1"/>
  <c r="K54" i="7"/>
  <c r="R54" i="7"/>
  <c r="H35" i="7"/>
  <c r="I35" i="7" s="1"/>
  <c r="W35" i="7"/>
  <c r="X35" i="7" s="1"/>
  <c r="K128" i="8"/>
  <c r="R128" i="8"/>
  <c r="W136" i="8"/>
  <c r="X136" i="8" s="1"/>
  <c r="H136" i="8"/>
  <c r="I136" i="8" s="1"/>
  <c r="W120" i="8"/>
  <c r="X120" i="8" s="1"/>
  <c r="H120" i="8"/>
  <c r="I120" i="8" s="1"/>
  <c r="R135" i="8"/>
  <c r="K135" i="8"/>
  <c r="W110" i="8"/>
  <c r="X110" i="8" s="1"/>
  <c r="H110" i="8"/>
  <c r="I110" i="8" s="1"/>
  <c r="K49" i="7"/>
  <c r="R49" i="7"/>
  <c r="H132" i="8"/>
  <c r="I132" i="8" s="1"/>
  <c r="W132" i="8"/>
  <c r="X132" i="8" s="1"/>
  <c r="H98" i="6"/>
  <c r="I98" i="6" s="1"/>
  <c r="W98" i="6"/>
  <c r="X98" i="6" s="1"/>
  <c r="K132" i="8"/>
  <c r="R132" i="8"/>
  <c r="H132" i="6"/>
  <c r="I132" i="6" s="1"/>
  <c r="W132" i="6"/>
  <c r="X132" i="6" s="1"/>
  <c r="R110" i="8"/>
  <c r="K110" i="8"/>
  <c r="R138" i="8"/>
  <c r="K138" i="8"/>
  <c r="R107" i="8"/>
  <c r="K107" i="8"/>
  <c r="W54" i="7"/>
  <c r="X54" i="7" s="1"/>
  <c r="H54" i="7"/>
  <c r="I54" i="7" s="1"/>
  <c r="R156" i="6"/>
  <c r="K156" i="6"/>
  <c r="R104" i="8"/>
  <c r="K104" i="8"/>
  <c r="H122" i="8"/>
  <c r="I122" i="8" s="1"/>
  <c r="W122" i="8"/>
  <c r="X122" i="8" s="1"/>
  <c r="W95" i="8"/>
  <c r="X95" i="8" s="1"/>
  <c r="H95" i="8"/>
  <c r="I95" i="8" s="1"/>
  <c r="H60" i="7"/>
  <c r="I60" i="7" s="1"/>
  <c r="W60" i="7"/>
  <c r="X60" i="7" s="1"/>
  <c r="R138" i="6"/>
  <c r="K138" i="6"/>
  <c r="H113" i="6"/>
  <c r="I113" i="6" s="1"/>
  <c r="W113" i="6"/>
  <c r="X113" i="6" s="1"/>
  <c r="K38" i="7"/>
  <c r="R38" i="7"/>
  <c r="K136" i="8"/>
  <c r="R136" i="8"/>
  <c r="W91" i="8"/>
  <c r="X91" i="8" s="1"/>
  <c r="H91" i="8"/>
  <c r="I91" i="8" s="1"/>
  <c r="R20" i="7"/>
  <c r="K20" i="7"/>
  <c r="R118" i="8"/>
  <c r="K118" i="8"/>
  <c r="K60" i="7"/>
  <c r="R60" i="7"/>
  <c r="K87" i="8"/>
  <c r="R87" i="8"/>
  <c r="W160" i="6"/>
  <c r="X160" i="6" s="1"/>
  <c r="H160" i="6"/>
  <c r="I160" i="6" s="1"/>
  <c r="K98" i="6"/>
  <c r="R98" i="6"/>
  <c r="R115" i="8"/>
  <c r="K115" i="8"/>
  <c r="W32" i="7"/>
  <c r="X32" i="7" s="1"/>
  <c r="H32" i="7"/>
  <c r="I32" i="7" s="1"/>
  <c r="K133" i="6"/>
  <c r="R133" i="6"/>
  <c r="H45" i="7"/>
  <c r="I45" i="7" s="1"/>
  <c r="W45" i="7"/>
  <c r="X45" i="7" s="1"/>
  <c r="H146" i="6"/>
  <c r="I146" i="6" s="1"/>
  <c r="W146" i="6"/>
  <c r="X146" i="6" s="1"/>
  <c r="H140" i="6"/>
  <c r="I140" i="6" s="1"/>
  <c r="W140" i="6"/>
  <c r="X140" i="6" s="1"/>
  <c r="W104" i="8"/>
  <c r="X104" i="8" s="1"/>
  <c r="H104" i="8"/>
  <c r="I104" i="8" s="1"/>
  <c r="H17" i="7"/>
  <c r="I17" i="7" s="1"/>
  <c r="W17" i="7"/>
  <c r="X17" i="7" s="1"/>
  <c r="H134" i="8"/>
  <c r="I134" i="8" s="1"/>
  <c r="W134" i="8"/>
  <c r="X134" i="8" s="1"/>
  <c r="K98" i="8"/>
  <c r="R98" i="8"/>
  <c r="W49" i="7"/>
  <c r="X49" i="7" s="1"/>
  <c r="H49" i="7"/>
  <c r="I49" i="7" s="1"/>
  <c r="W125" i="8"/>
  <c r="X125" i="8" s="1"/>
  <c r="H125" i="8"/>
  <c r="I125" i="8" s="1"/>
  <c r="K157" i="6"/>
  <c r="R157" i="6"/>
  <c r="H29" i="7"/>
  <c r="I29" i="7" s="1"/>
  <c r="W29" i="7"/>
  <c r="X29" i="7" s="1"/>
  <c r="H128" i="8"/>
  <c r="I128" i="8" s="1"/>
  <c r="W128" i="8"/>
  <c r="X128" i="8" s="1"/>
  <c r="K105" i="6"/>
  <c r="R105" i="6"/>
  <c r="H149" i="6"/>
  <c r="I149" i="6" s="1"/>
  <c r="W149" i="6"/>
  <c r="X149" i="6" s="1"/>
  <c r="W50" i="7"/>
  <c r="X50" i="7" s="1"/>
  <c r="H50" i="7"/>
  <c r="I50" i="7" s="1"/>
  <c r="M55" i="7"/>
  <c r="L139" i="6"/>
  <c r="M145" i="6"/>
  <c r="L158" i="6"/>
  <c r="L98" i="8"/>
  <c r="L115" i="8"/>
  <c r="L149" i="6"/>
  <c r="L134" i="8"/>
  <c r="L107" i="8"/>
  <c r="L112" i="8"/>
  <c r="L130" i="6"/>
  <c r="L109" i="6"/>
  <c r="L135" i="6"/>
  <c r="L98" i="6"/>
  <c r="L122" i="6"/>
  <c r="Z99" i="6"/>
  <c r="L105" i="6"/>
  <c r="L32" i="7"/>
  <c r="M99" i="6"/>
  <c r="L45" i="7"/>
  <c r="L137" i="8"/>
  <c r="L103" i="8"/>
  <c r="L156" i="6"/>
  <c r="L138" i="6"/>
  <c r="Z124" i="8"/>
  <c r="L17" i="7"/>
  <c r="L40" i="7"/>
  <c r="M51" i="7"/>
  <c r="L34" i="7"/>
  <c r="L56" i="7"/>
  <c r="L136" i="8"/>
  <c r="Z145" i="6"/>
  <c r="L132" i="8"/>
  <c r="L14" i="7"/>
  <c r="M124" i="8"/>
  <c r="L125" i="6"/>
  <c r="L113" i="6"/>
  <c r="L95" i="6"/>
  <c r="L128" i="6"/>
  <c r="L127" i="8"/>
  <c r="L133" i="8"/>
  <c r="L122" i="8"/>
  <c r="L132" i="6"/>
  <c r="L133" i="6"/>
  <c r="L154" i="6"/>
  <c r="L54" i="7"/>
  <c r="L116" i="8"/>
  <c r="L102" i="6"/>
  <c r="L121" i="6"/>
  <c r="L134" i="6"/>
  <c r="L92" i="6"/>
  <c r="L37" i="7"/>
  <c r="L22" i="7"/>
  <c r="L20" i="7"/>
  <c r="L38" i="7"/>
  <c r="L143" i="6"/>
  <c r="L116" i="6"/>
  <c r="L123" i="8"/>
  <c r="L131" i="6"/>
  <c r="L114" i="8"/>
  <c r="L84" i="8"/>
  <c r="L113" i="8"/>
  <c r="L94" i="8"/>
  <c r="L119" i="8"/>
  <c r="L117" i="6"/>
  <c r="L87" i="8"/>
  <c r="L50" i="7"/>
  <c r="L160" i="6"/>
  <c r="L111" i="8"/>
  <c r="Z51" i="7"/>
  <c r="L135" i="8"/>
  <c r="L140" i="6"/>
  <c r="L120" i="8"/>
  <c r="L129" i="6"/>
  <c r="L49" i="7"/>
  <c r="L29" i="7"/>
  <c r="L81" i="8"/>
  <c r="L150" i="6"/>
  <c r="L146" i="6"/>
  <c r="L35" i="7"/>
  <c r="L46" i="7"/>
  <c r="Z55" i="7"/>
  <c r="L155" i="6"/>
  <c r="L157" i="6"/>
  <c r="L159" i="6"/>
  <c r="L138" i="8"/>
  <c r="L110" i="8"/>
  <c r="L60" i="7"/>
  <c r="L91" i="8"/>
  <c r="L112" i="6"/>
  <c r="L95" i="8"/>
  <c r="L104" i="8"/>
  <c r="L144" i="6"/>
  <c r="L128" i="8"/>
  <c r="L125" i="8"/>
  <c r="L118" i="8"/>
  <c r="L99" i="8"/>
  <c r="AA145" i="6" l="1"/>
  <c r="AA124" i="8"/>
  <c r="AA99" i="6"/>
  <c r="AA51" i="7"/>
  <c r="P145" i="6"/>
  <c r="Q145" i="6" s="1"/>
  <c r="N145" i="6"/>
  <c r="O145" i="6" s="1"/>
  <c r="N99" i="6"/>
  <c r="O99" i="6" s="1"/>
  <c r="P99" i="6"/>
  <c r="Q99" i="6" s="1"/>
  <c r="AA55" i="7"/>
  <c r="N124" i="8"/>
  <c r="O124" i="8" s="1"/>
  <c r="P124" i="8"/>
  <c r="Q124" i="8" s="1"/>
  <c r="N55" i="7"/>
  <c r="O55" i="7" s="1"/>
  <c r="P55" i="7"/>
  <c r="Q55" i="7" s="1"/>
  <c r="P51" i="7"/>
  <c r="Q51" i="7" s="1"/>
  <c r="N51" i="7"/>
  <c r="O51" i="7" s="1"/>
  <c r="Z123" i="8"/>
  <c r="M54" i="7"/>
  <c r="M130" i="6"/>
  <c r="M138" i="8"/>
  <c r="Z131" i="6"/>
  <c r="Z136" i="8"/>
  <c r="M98" i="8"/>
  <c r="M139" i="6"/>
  <c r="Z156" i="6"/>
  <c r="Z138" i="6"/>
  <c r="M118" i="8"/>
  <c r="Z32" i="7"/>
  <c r="M22" i="7"/>
  <c r="Z109" i="6"/>
  <c r="Z50" i="7"/>
  <c r="M122" i="6"/>
  <c r="Z115" i="8"/>
  <c r="M140" i="6"/>
  <c r="M38" i="7"/>
  <c r="Z20" i="7"/>
  <c r="Z81" i="8"/>
  <c r="M29" i="7"/>
  <c r="M125" i="8"/>
  <c r="Z154" i="6"/>
  <c r="M34" i="7"/>
  <c r="M137" i="8"/>
  <c r="Z144" i="6"/>
  <c r="Z91" i="8"/>
  <c r="M132" i="6"/>
  <c r="Z99" i="8"/>
  <c r="Z103" i="8"/>
  <c r="Z94" i="8"/>
  <c r="Z110" i="8"/>
  <c r="M136" i="8"/>
  <c r="Z130" i="6"/>
  <c r="Z143" i="6"/>
  <c r="M102" i="6"/>
  <c r="Z129" i="6"/>
  <c r="M120" i="8"/>
  <c r="Z60" i="7"/>
  <c r="M112" i="6"/>
  <c r="M127" i="8"/>
  <c r="M128" i="6"/>
  <c r="Z98" i="8"/>
  <c r="M84" i="8"/>
  <c r="M116" i="8"/>
  <c r="M132" i="8"/>
  <c r="Z121" i="6"/>
  <c r="Z102" i="6"/>
  <c r="M134" i="6"/>
  <c r="M135" i="8"/>
  <c r="M113" i="8"/>
  <c r="Z133" i="6"/>
  <c r="M91" i="8"/>
  <c r="Z92" i="6"/>
  <c r="M138" i="6"/>
  <c r="Z49" i="7"/>
  <c r="Z157" i="6"/>
  <c r="Z118" i="8"/>
  <c r="M37" i="7"/>
  <c r="M154" i="6"/>
  <c r="M114" i="8"/>
  <c r="Z138" i="8"/>
  <c r="Z150" i="6"/>
  <c r="Z113" i="8"/>
  <c r="Z45" i="7"/>
  <c r="Z37" i="7"/>
  <c r="Z17" i="7"/>
  <c r="M113" i="6"/>
  <c r="M60" i="7"/>
  <c r="M125" i="6"/>
  <c r="Z134" i="6"/>
  <c r="M103" i="8"/>
  <c r="Z87" i="8"/>
  <c r="M159" i="6"/>
  <c r="Z122" i="8"/>
  <c r="Z122" i="6"/>
  <c r="M35" i="7"/>
  <c r="M144" i="6"/>
  <c r="Z132" i="6"/>
  <c r="Z40" i="7"/>
  <c r="Z14" i="7"/>
  <c r="M104" i="8"/>
  <c r="Z135" i="6"/>
  <c r="M45" i="7"/>
  <c r="Z35" i="7"/>
  <c r="M158" i="6"/>
  <c r="Z114" i="8"/>
  <c r="M115" i="8"/>
  <c r="M20" i="7"/>
  <c r="M107" i="8"/>
  <c r="M128" i="8"/>
  <c r="Z112" i="6"/>
  <c r="Z134" i="8"/>
  <c r="M17" i="7"/>
  <c r="Z146" i="6"/>
  <c r="Z38" i="7"/>
  <c r="Z120" i="8"/>
  <c r="Z117" i="6"/>
  <c r="M32" i="7"/>
  <c r="M160" i="6"/>
  <c r="M133" i="8"/>
  <c r="M146" i="6"/>
  <c r="M111" i="8"/>
  <c r="M50" i="7"/>
  <c r="M105" i="6"/>
  <c r="Z95" i="6"/>
  <c r="Z113" i="6"/>
  <c r="Z104" i="8"/>
  <c r="Z140" i="6"/>
  <c r="Z84" i="8"/>
  <c r="M94" i="8"/>
  <c r="Z95" i="8"/>
  <c r="Z105" i="6"/>
  <c r="M156" i="6"/>
  <c r="M131" i="6"/>
  <c r="M14" i="7"/>
  <c r="M155" i="6"/>
  <c r="M123" i="8"/>
  <c r="Z116" i="6"/>
  <c r="Z137" i="8"/>
  <c r="Z128" i="6"/>
  <c r="M133" i="6"/>
  <c r="Z112" i="8"/>
  <c r="Z158" i="6"/>
  <c r="M95" i="8"/>
  <c r="Z54" i="7"/>
  <c r="Z125" i="6"/>
  <c r="M87" i="8"/>
  <c r="M46" i="7"/>
  <c r="Z119" i="8"/>
  <c r="Z127" i="8"/>
  <c r="M135" i="6"/>
  <c r="M150" i="6"/>
  <c r="M129" i="6"/>
  <c r="Z125" i="8"/>
  <c r="Z160" i="6"/>
  <c r="M109" i="6"/>
  <c r="M122" i="8"/>
  <c r="M40" i="7"/>
  <c r="Z98" i="6"/>
  <c r="M49" i="7"/>
  <c r="M112" i="8"/>
  <c r="Z128" i="8"/>
  <c r="M116" i="6"/>
  <c r="Z116" i="8"/>
  <c r="M56" i="7"/>
  <c r="Z56" i="7"/>
  <c r="M121" i="6"/>
  <c r="Z34" i="7"/>
  <c r="M117" i="6"/>
  <c r="M143" i="6"/>
  <c r="Z29" i="7"/>
  <c r="M98" i="6"/>
  <c r="Z133" i="8"/>
  <c r="Z132" i="8"/>
  <c r="Z149" i="6"/>
  <c r="Z111" i="8"/>
  <c r="M149" i="6"/>
  <c r="Z107" i="8"/>
  <c r="M81" i="8"/>
  <c r="M110" i="8"/>
  <c r="M99" i="8"/>
  <c r="M92" i="6"/>
  <c r="M95" i="6"/>
  <c r="M134" i="8"/>
  <c r="M157" i="6"/>
  <c r="Z139" i="6"/>
  <c r="Z135" i="8"/>
  <c r="Z155" i="6"/>
  <c r="Z46" i="7"/>
  <c r="Z159" i="6"/>
  <c r="Z22" i="7"/>
  <c r="M119" i="8"/>
  <c r="N134" i="6" l="1"/>
  <c r="O134" i="6" s="1"/>
  <c r="P134" i="6"/>
  <c r="Q134" i="6" s="1"/>
  <c r="AA120" i="8"/>
  <c r="AA139" i="6"/>
  <c r="P102" i="6"/>
  <c r="Q102" i="6" s="1"/>
  <c r="Q103" i="6" s="1"/>
  <c r="N102" i="6"/>
  <c r="N103" i="6" s="1"/>
  <c r="P113" i="8"/>
  <c r="Q113" i="8" s="1"/>
  <c r="N113" i="8"/>
  <c r="O113" i="8" s="1"/>
  <c r="AA112" i="8"/>
  <c r="AA113" i="6"/>
  <c r="AA92" i="6"/>
  <c r="AA93" i="6" s="1"/>
  <c r="AA155" i="6"/>
  <c r="N112" i="6"/>
  <c r="O112" i="6" s="1"/>
  <c r="P112" i="6"/>
  <c r="N38" i="7"/>
  <c r="O38" i="7" s="1"/>
  <c r="P38" i="7"/>
  <c r="Q38" i="7" s="1"/>
  <c r="P34" i="7"/>
  <c r="Q34" i="7" s="1"/>
  <c r="N34" i="7"/>
  <c r="O34" i="7" s="1"/>
  <c r="AA37" i="7"/>
  <c r="AA149" i="6"/>
  <c r="AA114" i="8"/>
  <c r="N138" i="8"/>
  <c r="O138" i="8" s="1"/>
  <c r="P138" i="8"/>
  <c r="Q138" i="8" s="1"/>
  <c r="N136" i="8"/>
  <c r="O136" i="8" s="1"/>
  <c r="P136" i="8"/>
  <c r="Q136" i="8" s="1"/>
  <c r="P135" i="8"/>
  <c r="Q135" i="8" s="1"/>
  <c r="N135" i="8"/>
  <c r="O135" i="8" s="1"/>
  <c r="AA132" i="8"/>
  <c r="P87" i="8"/>
  <c r="Q87" i="8" s="1"/>
  <c r="Q88" i="8" s="1"/>
  <c r="N87" i="8"/>
  <c r="O87" i="8" s="1"/>
  <c r="O88" i="8" s="1"/>
  <c r="AA60" i="7"/>
  <c r="AA61" i="7" s="1"/>
  <c r="P120" i="8"/>
  <c r="Q120" i="8" s="1"/>
  <c r="N120" i="8"/>
  <c r="O120" i="8" s="1"/>
  <c r="AA91" i="8"/>
  <c r="AA92" i="8" s="1"/>
  <c r="AA102" i="6"/>
  <c r="AA103" i="6" s="1"/>
  <c r="AA17" i="7"/>
  <c r="AA18" i="7" s="1"/>
  <c r="P84" i="8"/>
  <c r="Q84" i="8" s="1"/>
  <c r="Q85" i="8" s="1"/>
  <c r="N84" i="8"/>
  <c r="N85" i="8" s="1"/>
  <c r="N119" i="8"/>
  <c r="O119" i="8" s="1"/>
  <c r="P119" i="8"/>
  <c r="Q119" i="8" s="1"/>
  <c r="P128" i="8"/>
  <c r="Q128" i="8" s="1"/>
  <c r="N128" i="8"/>
  <c r="O128" i="8" s="1"/>
  <c r="AA154" i="6"/>
  <c r="P113" i="6"/>
  <c r="Q113" i="6" s="1"/>
  <c r="N113" i="6"/>
  <c r="O113" i="6" s="1"/>
  <c r="AA95" i="6"/>
  <c r="AA96" i="6" s="1"/>
  <c r="N158" i="6"/>
  <c r="O158" i="6" s="1"/>
  <c r="P158" i="6"/>
  <c r="Q158" i="6" s="1"/>
  <c r="AA160" i="6"/>
  <c r="P37" i="7"/>
  <c r="Q37" i="7" s="1"/>
  <c r="N37" i="7"/>
  <c r="O37" i="7" s="1"/>
  <c r="N99" i="8"/>
  <c r="O99" i="8" s="1"/>
  <c r="P99" i="8"/>
  <c r="Q99" i="8" s="1"/>
  <c r="P95" i="8"/>
  <c r="Q95" i="8" s="1"/>
  <c r="N95" i="8"/>
  <c r="O95" i="8" s="1"/>
  <c r="AA113" i="8"/>
  <c r="N125" i="8"/>
  <c r="O125" i="8" s="1"/>
  <c r="P125" i="8"/>
  <c r="Q125" i="8" s="1"/>
  <c r="P92" i="6"/>
  <c r="P93" i="6" s="1"/>
  <c r="N92" i="6"/>
  <c r="N93" i="6" s="1"/>
  <c r="AA136" i="8"/>
  <c r="AA45" i="7"/>
  <c r="P139" i="6"/>
  <c r="Q139" i="6" s="1"/>
  <c r="N139" i="6"/>
  <c r="O139" i="6" s="1"/>
  <c r="AA135" i="8"/>
  <c r="P22" i="7"/>
  <c r="Q22" i="7" s="1"/>
  <c r="N22" i="7"/>
  <c r="O22" i="7" s="1"/>
  <c r="N98" i="6"/>
  <c r="O98" i="6" s="1"/>
  <c r="O100" i="6" s="1"/>
  <c r="P98" i="6"/>
  <c r="Q98" i="6" s="1"/>
  <c r="Q100" i="6" s="1"/>
  <c r="AA140" i="6"/>
  <c r="AA132" i="6"/>
  <c r="N137" i="8"/>
  <c r="O137" i="8" s="1"/>
  <c r="P137" i="8"/>
  <c r="Q137" i="8" s="1"/>
  <c r="P138" i="6"/>
  <c r="Q138" i="6" s="1"/>
  <c r="N138" i="6"/>
  <c r="O138" i="6" s="1"/>
  <c r="AA32" i="7"/>
  <c r="AA128" i="6"/>
  <c r="AA134" i="6"/>
  <c r="AA87" i="8"/>
  <c r="AA88" i="8" s="1"/>
  <c r="P112" i="8"/>
  <c r="Q112" i="8" s="1"/>
  <c r="N112" i="8"/>
  <c r="O112" i="8" s="1"/>
  <c r="N159" i="6"/>
  <c r="O159" i="6" s="1"/>
  <c r="P159" i="6"/>
  <c r="Q159" i="6" s="1"/>
  <c r="N127" i="8"/>
  <c r="O127" i="8" s="1"/>
  <c r="P127" i="8"/>
  <c r="Q127" i="8" s="1"/>
  <c r="N17" i="7"/>
  <c r="N18" i="7" s="1"/>
  <c r="P17" i="7"/>
  <c r="P18" i="7" s="1"/>
  <c r="N98" i="8"/>
  <c r="P98" i="8"/>
  <c r="N91" i="8"/>
  <c r="P91" i="8"/>
  <c r="AA122" i="6"/>
  <c r="AA158" i="6"/>
  <c r="AA84" i="8"/>
  <c r="AA85" i="8" s="1"/>
  <c r="P122" i="8"/>
  <c r="Q122" i="8" s="1"/>
  <c r="N122" i="8"/>
  <c r="O122" i="8" s="1"/>
  <c r="N116" i="8"/>
  <c r="O116" i="8" s="1"/>
  <c r="P116" i="8"/>
  <c r="Q116" i="8" s="1"/>
  <c r="P121" i="6"/>
  <c r="Q121" i="6" s="1"/>
  <c r="N121" i="6"/>
  <c r="P125" i="6"/>
  <c r="P126" i="6" s="1"/>
  <c r="N125" i="6"/>
  <c r="O125" i="6" s="1"/>
  <c r="O126" i="6" s="1"/>
  <c r="AA130" i="6"/>
  <c r="N131" i="6"/>
  <c r="O131" i="6" s="1"/>
  <c r="P131" i="6"/>
  <c r="Q131" i="6" s="1"/>
  <c r="N20" i="7"/>
  <c r="P20" i="7"/>
  <c r="AA56" i="7"/>
  <c r="P132" i="8"/>
  <c r="N132" i="8"/>
  <c r="AA110" i="8"/>
  <c r="N146" i="6"/>
  <c r="O146" i="6" s="1"/>
  <c r="P146" i="6"/>
  <c r="Q146" i="6" s="1"/>
  <c r="N114" i="8"/>
  <c r="O114" i="8" s="1"/>
  <c r="P114" i="8"/>
  <c r="Q114" i="8" s="1"/>
  <c r="AA128" i="8"/>
  <c r="AA46" i="7"/>
  <c r="AA95" i="8"/>
  <c r="AA35" i="7"/>
  <c r="AA99" i="8"/>
  <c r="AA138" i="8"/>
  <c r="N107" i="8"/>
  <c r="N108" i="8" s="1"/>
  <c r="P107" i="8"/>
  <c r="Q107" i="8" s="1"/>
  <c r="Q108" i="8" s="1"/>
  <c r="N129" i="6"/>
  <c r="O129" i="6" s="1"/>
  <c r="P129" i="6"/>
  <c r="Q129" i="6" s="1"/>
  <c r="AA40" i="7"/>
  <c r="N154" i="6"/>
  <c r="P154" i="6"/>
  <c r="AA94" i="8"/>
  <c r="AA22" i="7"/>
  <c r="AA50" i="7"/>
  <c r="N160" i="6"/>
  <c r="O160" i="6" s="1"/>
  <c r="P160" i="6"/>
  <c r="Q160" i="6" s="1"/>
  <c r="AA134" i="8"/>
  <c r="P118" i="8"/>
  <c r="Q118" i="8" s="1"/>
  <c r="N118" i="8"/>
  <c r="O118" i="8" s="1"/>
  <c r="N133" i="6"/>
  <c r="O133" i="6" s="1"/>
  <c r="P133" i="6"/>
  <c r="Q133" i="6" s="1"/>
  <c r="P49" i="7"/>
  <c r="Q49" i="7" s="1"/>
  <c r="N49" i="7"/>
  <c r="O49" i="7" s="1"/>
  <c r="P140" i="6"/>
  <c r="Q140" i="6" s="1"/>
  <c r="N140" i="6"/>
  <c r="O140" i="6" s="1"/>
  <c r="AA54" i="7"/>
  <c r="P128" i="6"/>
  <c r="Q128" i="6" s="1"/>
  <c r="N128" i="6"/>
  <c r="O128" i="6" s="1"/>
  <c r="P117" i="6"/>
  <c r="Q117" i="6" s="1"/>
  <c r="N117" i="6"/>
  <c r="O117" i="6" s="1"/>
  <c r="N149" i="6"/>
  <c r="O149" i="6" s="1"/>
  <c r="P149" i="6"/>
  <c r="Q149" i="6" s="1"/>
  <c r="AA125" i="6"/>
  <c r="AA126" i="6" s="1"/>
  <c r="AA133" i="8"/>
  <c r="AA157" i="6"/>
  <c r="AA138" i="6"/>
  <c r="AA112" i="6"/>
  <c r="N135" i="6"/>
  <c r="O135" i="6" s="1"/>
  <c r="P135" i="6"/>
  <c r="Q135" i="6" s="1"/>
  <c r="N116" i="6"/>
  <c r="P116" i="6"/>
  <c r="AA98" i="6"/>
  <c r="AA100" i="6" s="1"/>
  <c r="N103" i="8"/>
  <c r="O103" i="8" s="1"/>
  <c r="P103" i="8"/>
  <c r="Q103" i="8" s="1"/>
  <c r="AA122" i="8"/>
  <c r="N32" i="7"/>
  <c r="P32" i="7"/>
  <c r="AA116" i="8"/>
  <c r="P115" i="8"/>
  <c r="Q115" i="8" s="1"/>
  <c r="N115" i="8"/>
  <c r="O115" i="8" s="1"/>
  <c r="AA156" i="6"/>
  <c r="AA131" i="6"/>
  <c r="AA111" i="8"/>
  <c r="P81" i="8"/>
  <c r="P82" i="8" s="1"/>
  <c r="N81" i="8"/>
  <c r="O81" i="8" s="1"/>
  <c r="O82" i="8" s="1"/>
  <c r="N132" i="6"/>
  <c r="O132" i="6" s="1"/>
  <c r="P132" i="6"/>
  <c r="Q132" i="6" s="1"/>
  <c r="N130" i="6"/>
  <c r="O130" i="6" s="1"/>
  <c r="P130" i="6"/>
  <c r="Q130" i="6" s="1"/>
  <c r="P104" i="8"/>
  <c r="Q104" i="8" s="1"/>
  <c r="N104" i="8"/>
  <c r="O104" i="8" s="1"/>
  <c r="AA98" i="8"/>
  <c r="N60" i="7"/>
  <c r="O60" i="7" s="1"/>
  <c r="O61" i="7" s="1"/>
  <c r="P60" i="7"/>
  <c r="Q60" i="7" s="1"/>
  <c r="Q61" i="7" s="1"/>
  <c r="P14" i="7"/>
  <c r="N14" i="7"/>
  <c r="AA20" i="7"/>
  <c r="P150" i="6"/>
  <c r="Q150" i="6" s="1"/>
  <c r="N150" i="6"/>
  <c r="O150" i="6" s="1"/>
  <c r="P143" i="6"/>
  <c r="Q143" i="6" s="1"/>
  <c r="N143" i="6"/>
  <c r="O143" i="6" s="1"/>
  <c r="P54" i="7"/>
  <c r="Q54" i="7" s="1"/>
  <c r="N54" i="7"/>
  <c r="O54" i="7" s="1"/>
  <c r="N45" i="7"/>
  <c r="O45" i="7" s="1"/>
  <c r="P45" i="7"/>
  <c r="Q45" i="7" s="1"/>
  <c r="AA121" i="6"/>
  <c r="AA107" i="8"/>
  <c r="AA108" i="8" s="1"/>
  <c r="AA125" i="8"/>
  <c r="N95" i="6"/>
  <c r="P95" i="6"/>
  <c r="Q95" i="6" s="1"/>
  <c r="Q96" i="6" s="1"/>
  <c r="AA34" i="7"/>
  <c r="AA159" i="6"/>
  <c r="N155" i="6"/>
  <c r="O155" i="6" s="1"/>
  <c r="P155" i="6"/>
  <c r="Q155" i="6" s="1"/>
  <c r="AA109" i="6"/>
  <c r="AA110" i="6" s="1"/>
  <c r="N110" i="8"/>
  <c r="O110" i="8" s="1"/>
  <c r="P110" i="8"/>
  <c r="N50" i="7"/>
  <c r="O50" i="7" s="1"/>
  <c r="P50" i="7"/>
  <c r="Q50" i="7" s="1"/>
  <c r="AA118" i="8"/>
  <c r="AA119" i="8"/>
  <c r="P123" i="8"/>
  <c r="Q123" i="8" s="1"/>
  <c r="N123" i="8"/>
  <c r="O123" i="8" s="1"/>
  <c r="AA146" i="6"/>
  <c r="AA38" i="7"/>
  <c r="P105" i="6"/>
  <c r="P106" i="6" s="1"/>
  <c r="N105" i="6"/>
  <c r="N94" i="8"/>
  <c r="O94" i="8" s="1"/>
  <c r="P94" i="8"/>
  <c r="AA29" i="7"/>
  <c r="AA30" i="7" s="1"/>
  <c r="N144" i="6"/>
  <c r="O144" i="6" s="1"/>
  <c r="P144" i="6"/>
  <c r="Q144" i="6" s="1"/>
  <c r="AA117" i="6"/>
  <c r="AA116" i="6"/>
  <c r="AA129" i="6"/>
  <c r="AA115" i="8"/>
  <c r="N134" i="8"/>
  <c r="O134" i="8" s="1"/>
  <c r="P134" i="8"/>
  <c r="Q134" i="8" s="1"/>
  <c r="P111" i="8"/>
  <c r="Q111" i="8" s="1"/>
  <c r="N111" i="8"/>
  <c r="O111" i="8" s="1"/>
  <c r="N46" i="7"/>
  <c r="O46" i="7" s="1"/>
  <c r="P46" i="7"/>
  <c r="Q46" i="7" s="1"/>
  <c r="N156" i="6"/>
  <c r="O156" i="6" s="1"/>
  <c r="P156" i="6"/>
  <c r="Q156" i="6" s="1"/>
  <c r="AA127" i="8"/>
  <c r="P133" i="8"/>
  <c r="Q133" i="8" s="1"/>
  <c r="N133" i="8"/>
  <c r="O133" i="8" s="1"/>
  <c r="AA14" i="7"/>
  <c r="AA15" i="7" s="1"/>
  <c r="AA104" i="8"/>
  <c r="AA103" i="8"/>
  <c r="P35" i="7"/>
  <c r="Q35" i="7" s="1"/>
  <c r="N35" i="7"/>
  <c r="O35" i="7" s="1"/>
  <c r="AA143" i="6"/>
  <c r="AA105" i="6"/>
  <c r="AA106" i="6" s="1"/>
  <c r="AA144" i="6"/>
  <c r="AA49" i="7"/>
  <c r="AA123" i="8"/>
  <c r="N40" i="7"/>
  <c r="O40" i="7" s="1"/>
  <c r="P40" i="7"/>
  <c r="Q40" i="7" s="1"/>
  <c r="N157" i="6"/>
  <c r="O157" i="6" s="1"/>
  <c r="P157" i="6"/>
  <c r="Q157" i="6" s="1"/>
  <c r="AA81" i="8"/>
  <c r="AA82" i="8" s="1"/>
  <c r="AA150" i="6"/>
  <c r="AA135" i="6"/>
  <c r="P29" i="7"/>
  <c r="N29" i="7"/>
  <c r="P122" i="6"/>
  <c r="Q122" i="6" s="1"/>
  <c r="N122" i="6"/>
  <c r="O122" i="6" s="1"/>
  <c r="N109" i="6"/>
  <c r="P109" i="6"/>
  <c r="AA137" i="8"/>
  <c r="P56" i="7"/>
  <c r="Q56" i="7" s="1"/>
  <c r="N56" i="7"/>
  <c r="O56" i="7" s="1"/>
  <c r="AA133" i="6"/>
  <c r="AA58" i="7" l="1"/>
  <c r="N58" i="7"/>
  <c r="P58" i="7"/>
  <c r="AA24" i="7"/>
  <c r="AA63" i="7" s="1"/>
  <c r="AA105" i="8"/>
  <c r="AA114" i="6"/>
  <c r="AA96" i="8"/>
  <c r="AA101" i="8"/>
  <c r="AA139" i="8"/>
  <c r="AA119" i="6"/>
  <c r="P119" i="6"/>
  <c r="AA123" i="6"/>
  <c r="AA129" i="8"/>
  <c r="AA161" i="6"/>
  <c r="AA151" i="6"/>
  <c r="N119" i="6"/>
  <c r="P96" i="8"/>
  <c r="N123" i="6"/>
  <c r="O114" i="6"/>
  <c r="Q123" i="6"/>
  <c r="Q109" i="6"/>
  <c r="Q110" i="6" s="1"/>
  <c r="P110" i="6"/>
  <c r="O109" i="6"/>
  <c r="O110" i="6" s="1"/>
  <c r="N110" i="6"/>
  <c r="O96" i="8"/>
  <c r="Q105" i="8"/>
  <c r="O105" i="8"/>
  <c r="Q91" i="8"/>
  <c r="Q92" i="8" s="1"/>
  <c r="P92" i="8"/>
  <c r="Q154" i="6"/>
  <c r="Q161" i="6" s="1"/>
  <c r="P161" i="6"/>
  <c r="O91" i="8"/>
  <c r="O92" i="8" s="1"/>
  <c r="N92" i="8"/>
  <c r="P114" i="6"/>
  <c r="O154" i="6"/>
  <c r="O161" i="6" s="1"/>
  <c r="N161" i="6"/>
  <c r="P24" i="7"/>
  <c r="N24" i="7"/>
  <c r="P103" i="6"/>
  <c r="Q32" i="7"/>
  <c r="Q58" i="7" s="1"/>
  <c r="O32" i="7"/>
  <c r="O58" i="7" s="1"/>
  <c r="P123" i="6"/>
  <c r="O14" i="7"/>
  <c r="O15" i="7" s="1"/>
  <c r="N15" i="7"/>
  <c r="Q14" i="7"/>
  <c r="Q15" i="7" s="1"/>
  <c r="P15" i="7"/>
  <c r="O102" i="6"/>
  <c r="O103" i="6" s="1"/>
  <c r="N114" i="6"/>
  <c r="P88" i="8"/>
  <c r="Q112" i="6"/>
  <c r="Q114" i="6" s="1"/>
  <c r="Q92" i="6"/>
  <c r="Q93" i="6" s="1"/>
  <c r="N100" i="6"/>
  <c r="P85" i="8"/>
  <c r="N88" i="8"/>
  <c r="O20" i="7"/>
  <c r="O24" i="7" s="1"/>
  <c r="P129" i="8"/>
  <c r="P101" i="8"/>
  <c r="N101" i="8"/>
  <c r="O129" i="8"/>
  <c r="O84" i="8"/>
  <c r="O85" i="8" s="1"/>
  <c r="O92" i="6"/>
  <c r="O93" i="6" s="1"/>
  <c r="P100" i="6"/>
  <c r="Q151" i="6"/>
  <c r="Q132" i="8"/>
  <c r="Q139" i="8" s="1"/>
  <c r="P139" i="8"/>
  <c r="O132" i="8"/>
  <c r="O139" i="8" s="1"/>
  <c r="N139" i="8"/>
  <c r="Q98" i="8"/>
  <c r="Q101" i="8" s="1"/>
  <c r="O121" i="6"/>
  <c r="O123" i="6" s="1"/>
  <c r="O151" i="6"/>
  <c r="O17" i="7"/>
  <c r="O18" i="7" s="1"/>
  <c r="P108" i="8"/>
  <c r="Q17" i="7"/>
  <c r="Q18" i="7" s="1"/>
  <c r="O98" i="8"/>
  <c r="O101" i="8" s="1"/>
  <c r="Q20" i="7"/>
  <c r="Q24" i="7" s="1"/>
  <c r="N151" i="6"/>
  <c r="N126" i="6"/>
  <c r="Q125" i="6"/>
  <c r="Q126" i="6" s="1"/>
  <c r="N105" i="8"/>
  <c r="P151" i="6"/>
  <c r="O107" i="8"/>
  <c r="O108" i="8" s="1"/>
  <c r="N61" i="7"/>
  <c r="Q116" i="6"/>
  <c r="Q119" i="6" s="1"/>
  <c r="P61" i="7"/>
  <c r="N82" i="8"/>
  <c r="P105" i="8"/>
  <c r="O116" i="6"/>
  <c r="O119" i="6" s="1"/>
  <c r="Q81" i="8"/>
  <c r="Q82" i="8" s="1"/>
  <c r="Q105" i="6"/>
  <c r="Q106" i="6" s="1"/>
  <c r="P96" i="6"/>
  <c r="N96" i="8"/>
  <c r="Q110" i="8"/>
  <c r="Q129" i="8" s="1"/>
  <c r="O105" i="6"/>
  <c r="O106" i="6" s="1"/>
  <c r="N106" i="6"/>
  <c r="O95" i="6"/>
  <c r="O96" i="6" s="1"/>
  <c r="N96" i="6"/>
  <c r="N129" i="8"/>
  <c r="Q94" i="8"/>
  <c r="Q96" i="8" s="1"/>
  <c r="N30" i="7"/>
  <c r="O29" i="7"/>
  <c r="O30" i="7" s="1"/>
  <c r="P30" i="7"/>
  <c r="Q29" i="7"/>
  <c r="Q30" i="7" s="1"/>
  <c r="Q63" i="7" l="1"/>
  <c r="M8" i="1" s="1"/>
  <c r="O63" i="7"/>
  <c r="M2" i="1" s="1"/>
  <c r="M7" i="1" s="1"/>
  <c r="N63" i="7"/>
  <c r="P63" i="7"/>
  <c r="AA163" i="6"/>
  <c r="AA141" i="8"/>
  <c r="P141" i="8"/>
  <c r="O141" i="8"/>
  <c r="N2" i="1" s="1"/>
  <c r="N7" i="1" s="1"/>
  <c r="P163" i="6"/>
  <c r="N163" i="6"/>
  <c r="Q163" i="6"/>
  <c r="J8" i="1" s="1"/>
  <c r="N141" i="8"/>
  <c r="O163" i="6"/>
  <c r="J2" i="1" s="1"/>
  <c r="J7" i="1" s="1"/>
  <c r="Q141" i="8"/>
  <c r="N8" i="1" s="1"/>
  <c r="H7" i="1" l="1"/>
</calcChain>
</file>

<file path=xl/sharedStrings.xml><?xml version="1.0" encoding="utf-8"?>
<sst xmlns="http://schemas.openxmlformats.org/spreadsheetml/2006/main" count="2952" uniqueCount="1800">
  <si>
    <t>Units</t>
  </si>
  <si>
    <t>Ticker</t>
  </si>
  <si>
    <t>Name</t>
  </si>
  <si>
    <t>VOD LN Equity</t>
  </si>
  <si>
    <t>NAME</t>
  </si>
  <si>
    <t>Close</t>
  </si>
  <si>
    <t>EUR</t>
  </si>
  <si>
    <t>Current</t>
  </si>
  <si>
    <t>Currency</t>
  </si>
  <si>
    <t>CRNCY</t>
  </si>
  <si>
    <t>Currency Ticker</t>
  </si>
  <si>
    <t>FX Rate</t>
  </si>
  <si>
    <t>Change</t>
  </si>
  <si>
    <t>% Change</t>
  </si>
  <si>
    <t>Contribution</t>
  </si>
  <si>
    <t>Price Multiplier</t>
  </si>
  <si>
    <t>Exposure</t>
  </si>
  <si>
    <t>Short</t>
  </si>
  <si>
    <t>Long</t>
  </si>
  <si>
    <t>United Kingdom</t>
  </si>
  <si>
    <t>8591 JT Equity</t>
  </si>
  <si>
    <t>Japan</t>
  </si>
  <si>
    <t>LAST_PRICE</t>
  </si>
  <si>
    <t>QUOTE_FACTOR</t>
  </si>
  <si>
    <t>Price Divisor</t>
  </si>
  <si>
    <t>Quote Factor</t>
  </si>
  <si>
    <t>United States</t>
  </si>
  <si>
    <t>XPO US Equity</t>
  </si>
  <si>
    <t>VSAT US Equity</t>
  </si>
  <si>
    <t>URI US Equity</t>
  </si>
  <si>
    <t>TUP US Equity</t>
  </si>
  <si>
    <t>USD</t>
  </si>
  <si>
    <t>TRI-STAR RESOURCES LOAN 2018</t>
  </si>
  <si>
    <t>RIG US Equity</t>
  </si>
  <si>
    <t>TDG US Equity</t>
  </si>
  <si>
    <t>TSLA US Equity</t>
  </si>
  <si>
    <t>SNAP US Equity</t>
  </si>
  <si>
    <t>QCOM US Equity</t>
  </si>
  <si>
    <t>OXANE MATERIALS PREFERRED</t>
  </si>
  <si>
    <t>NLSN US Equity</t>
  </si>
  <si>
    <t>NFLX US Equity</t>
  </si>
  <si>
    <t>LULU US Equity</t>
  </si>
  <si>
    <t>FWONK US Equity</t>
  </si>
  <si>
    <t>LVS US Equity</t>
  </si>
  <si>
    <t>LAMR US Equity</t>
  </si>
  <si>
    <t>KHC US Equity</t>
  </si>
  <si>
    <t>KGC US Equity</t>
  </si>
  <si>
    <t>K US Equity</t>
  </si>
  <si>
    <t>SJM US Equity</t>
  </si>
  <si>
    <t>GGAL US Equity</t>
  </si>
  <si>
    <t>GOGO US Equity</t>
  </si>
  <si>
    <t>DURATION GOLD LTD</t>
  </si>
  <si>
    <t>DAL US Equity</t>
  </si>
  <si>
    <t>CACC US Equity</t>
  </si>
  <si>
    <t>CRUS US Equity</t>
  </si>
  <si>
    <t>CAT US Equity</t>
  </si>
  <si>
    <t>BMA US Equity</t>
  </si>
  <si>
    <t>CAR US Equity</t>
  </si>
  <si>
    <t>AAPL US Equity</t>
  </si>
  <si>
    <t>American Airlines Group - Delisted</t>
  </si>
  <si>
    <t>AAL US Equity</t>
  </si>
  <si>
    <t>AFRICA ALPHA CAPITAL 1</t>
  </si>
  <si>
    <t>WPP LN Equity</t>
  </si>
  <si>
    <t>TUNG LN Equity</t>
  </si>
  <si>
    <t>TLW LN Equity</t>
  </si>
  <si>
    <t>TPK LN Equity</t>
  </si>
  <si>
    <t>SLP LN Equity</t>
  </si>
  <si>
    <t>GBP</t>
  </si>
  <si>
    <t>RR/ LN Equity</t>
  </si>
  <si>
    <t>REDBURN EUROPE LTD</t>
  </si>
  <si>
    <t>REACTION ENGINES</t>
  </si>
  <si>
    <t>PORT-GBP M</t>
  </si>
  <si>
    <t>PDG LN Equity</t>
  </si>
  <si>
    <t>PSON LN Equity</t>
  </si>
  <si>
    <t>OBD LN Equity</t>
  </si>
  <si>
    <t>EMG LN Equity</t>
  </si>
  <si>
    <t>LRE LN Equity</t>
  </si>
  <si>
    <t>JUP LN Equity</t>
  </si>
  <si>
    <t>JUST LN Equity</t>
  </si>
  <si>
    <t>J P BODEN C SHARES</t>
  </si>
  <si>
    <t>J P BODEN B SHARES</t>
  </si>
  <si>
    <t>ITV LN Equity</t>
  </si>
  <si>
    <t>INCH LN Equity</t>
  </si>
  <si>
    <t>IMM LIMITED</t>
  </si>
  <si>
    <t>HUM LN Equity</t>
  </si>
  <si>
    <t>HWDN LN Equity</t>
  </si>
  <si>
    <t>HELPERBY THERAPEUTICS GROUP PLC</t>
  </si>
  <si>
    <t>GNC LN Equity</t>
  </si>
  <si>
    <t>DOM LN Equity</t>
  </si>
  <si>
    <t>CCH LN Equity</t>
  </si>
  <si>
    <t>CHRONOS THERAPEUTICS LTD</t>
  </si>
  <si>
    <t>CRN LN Equity</t>
  </si>
  <si>
    <t>BKG LN Equity</t>
  </si>
  <si>
    <t>BARC LN Equity</t>
  </si>
  <si>
    <t>BA/ LN Equity</t>
  </si>
  <si>
    <t>AUTO LN Equity</t>
  </si>
  <si>
    <t>ASHM LN Equity</t>
  </si>
  <si>
    <t>ANTO LN Equity</t>
  </si>
  <si>
    <t>AAL LN Equity</t>
  </si>
  <si>
    <t>AGY LN Equity</t>
  </si>
  <si>
    <t>ABC LN Equity</t>
  </si>
  <si>
    <t>Switzerland</t>
  </si>
  <si>
    <t>UHR SW Equity</t>
  </si>
  <si>
    <t>NESN SW Equity</t>
  </si>
  <si>
    <t>ARYN SW Equity</t>
  </si>
  <si>
    <t>Sweden</t>
  </si>
  <si>
    <t>ERICB SS Equity</t>
  </si>
  <si>
    <t>JM SS Equity</t>
  </si>
  <si>
    <t>HEXAB SS Equity</t>
  </si>
  <si>
    <t>GETIB SS Equity</t>
  </si>
  <si>
    <t>CLAB SS Equity</t>
  </si>
  <si>
    <t>South Africa</t>
  </si>
  <si>
    <t>KIO SJ Equity</t>
  </si>
  <si>
    <t>Norway</t>
  </si>
  <si>
    <t>PGS NO Equity</t>
  </si>
  <si>
    <t>NODL NO Equity</t>
  </si>
  <si>
    <t>FRO NO Equity</t>
  </si>
  <si>
    <t>AKERBP NO Equity</t>
  </si>
  <si>
    <t>Netherlands</t>
  </si>
  <si>
    <t>PHIA NA Equity</t>
  </si>
  <si>
    <t>HDG NA Equity</t>
  </si>
  <si>
    <t>MT NA Equity</t>
  </si>
  <si>
    <t>AGN NA Equity</t>
  </si>
  <si>
    <t>8316 JT Equity</t>
  </si>
  <si>
    <t>9684 JT Equity</t>
  </si>
  <si>
    <t>4911 JT Equity</t>
  </si>
  <si>
    <t>7224 JT Equity</t>
  </si>
  <si>
    <t>6753 JT Equity</t>
  </si>
  <si>
    <t>8306 JT Equity</t>
  </si>
  <si>
    <t>6740 JT Equity</t>
  </si>
  <si>
    <t>HURLN 7.5 07/24/22 Corp</t>
  </si>
  <si>
    <t>8929 JT Equity</t>
  </si>
  <si>
    <t>Italy</t>
  </si>
  <si>
    <t>IF IM Equity</t>
  </si>
  <si>
    <t>Ireland</t>
  </si>
  <si>
    <t>RAFO-USD M</t>
  </si>
  <si>
    <t>KSP ID Equity</t>
  </si>
  <si>
    <t>Hong Kong</t>
  </si>
  <si>
    <t>1128 HK Equity</t>
  </si>
  <si>
    <t>1928 HK Equity</t>
  </si>
  <si>
    <t>656 HK Equity</t>
  </si>
  <si>
    <t>Guernsey</t>
  </si>
  <si>
    <t>REDFTPB GU Equity</t>
  </si>
  <si>
    <t>Germany</t>
  </si>
  <si>
    <t>WCH GY Equity</t>
  </si>
  <si>
    <t>UN01 GY Equity</t>
  </si>
  <si>
    <t>TKA GY Equity</t>
  </si>
  <si>
    <t>SZU GY Equity</t>
  </si>
  <si>
    <t>SAP GY Equity</t>
  </si>
  <si>
    <t>QIMONDA AG</t>
  </si>
  <si>
    <t>SDF GY Equity</t>
  </si>
  <si>
    <t>IFX GY Equity</t>
  </si>
  <si>
    <t>ZIL2 GY Equity</t>
  </si>
  <si>
    <t>ART GY Equity</t>
  </si>
  <si>
    <t>France</t>
  </si>
  <si>
    <t>VIV FP Equity</t>
  </si>
  <si>
    <t>DG FP Equity</t>
  </si>
  <si>
    <t>VK FP Equity</t>
  </si>
  <si>
    <t>FR FP Equity</t>
  </si>
  <si>
    <t>BB FP Equity</t>
  </si>
  <si>
    <t>SESG FP Equity</t>
  </si>
  <si>
    <t>SAVE FP Equity</t>
  </si>
  <si>
    <t>RCO FP Equity</t>
  </si>
  <si>
    <t>ORA FP Equity</t>
  </si>
  <si>
    <t>DEC FP Equity</t>
  </si>
  <si>
    <t>RMS FP Equity</t>
  </si>
  <si>
    <t>ERF FP Equity</t>
  </si>
  <si>
    <t>EDEN FP Equity</t>
  </si>
  <si>
    <t>BNP FP Equity</t>
  </si>
  <si>
    <t>Finland</t>
  </si>
  <si>
    <t>Denmark</t>
  </si>
  <si>
    <t>AMBUB DC Equity</t>
  </si>
  <si>
    <t>Canada</t>
  </si>
  <si>
    <t>TRQ CN Equity</t>
  </si>
  <si>
    <t>Brazil</t>
  </si>
  <si>
    <t>SLCE3 BS Equity</t>
  </si>
  <si>
    <t>Belgium</t>
  </si>
  <si>
    <t>ABI BB Equity</t>
  </si>
  <si>
    <t>Australia</t>
  </si>
  <si>
    <t>WOW AU Equity</t>
  </si>
  <si>
    <t>WGX AU Equity</t>
  </si>
  <si>
    <t>SVH AU Equity</t>
  </si>
  <si>
    <t>MTS AU Equity</t>
  </si>
  <si>
    <t>GMA AU Equity</t>
  </si>
  <si>
    <t>FMG AU Equity</t>
  </si>
  <si>
    <t>CBA AU Equity</t>
  </si>
  <si>
    <t>BLD AU Equity</t>
  </si>
  <si>
    <t>EURGBP Curncy</t>
  </si>
  <si>
    <t>EURAUD Curncy</t>
  </si>
  <si>
    <t>GBPUSD Curncy</t>
  </si>
  <si>
    <t>OEI</t>
  </si>
  <si>
    <t>USDSEK Curncy</t>
  </si>
  <si>
    <t>USDRUB Curncy</t>
  </si>
  <si>
    <t>$/SEK</t>
  </si>
  <si>
    <t>GBPZAR Curncy</t>
  </si>
  <si>
    <t>$/RUB</t>
  </si>
  <si>
    <t>$/ZAR</t>
  </si>
  <si>
    <t>$/YEN</t>
  </si>
  <si>
    <t>USDJPY Curncy</t>
  </si>
  <si>
    <t>USDHKD Curncy</t>
  </si>
  <si>
    <t>$/HKD</t>
  </si>
  <si>
    <t>$/AUD</t>
  </si>
  <si>
    <t>EURUSD Curncy</t>
  </si>
  <si>
    <t>€/$</t>
  </si>
  <si>
    <t>OEI MAC</t>
  </si>
  <si>
    <t>OEI MAC B</t>
  </si>
  <si>
    <t>OEI MAC B MAN</t>
  </si>
  <si>
    <t>EUR/USD</t>
  </si>
  <si>
    <t>Equity</t>
  </si>
  <si>
    <t>Euro Top</t>
  </si>
  <si>
    <t>CHG_PCT_1D</t>
  </si>
  <si>
    <t>SX5E Index</t>
  </si>
  <si>
    <t>Short Winners</t>
  </si>
  <si>
    <t>Long Winners</t>
  </si>
  <si>
    <t>Previous</t>
  </si>
  <si>
    <t>AUD</t>
  </si>
  <si>
    <t>PX_YEST_CLOSE</t>
  </si>
  <si>
    <t>PX_CLOSE_1D</t>
  </si>
  <si>
    <t>AUDUSD Curncy</t>
  </si>
  <si>
    <t>Nav</t>
  </si>
  <si>
    <t>XPO Logistics</t>
  </si>
  <si>
    <t>William Demant Holding</t>
  </si>
  <si>
    <t>ViaSat</t>
  </si>
  <si>
    <t>United Rentals</t>
  </si>
  <si>
    <t>Transocean</t>
  </si>
  <si>
    <t>TransDigm</t>
  </si>
  <si>
    <t>Tesla</t>
  </si>
  <si>
    <t>Square Enix Holdings</t>
  </si>
  <si>
    <t>SES -DR</t>
  </si>
  <si>
    <t>ORIX</t>
  </si>
  <si>
    <t>Northern Drilling</t>
  </si>
  <si>
    <t>Nielsen</t>
  </si>
  <si>
    <t>Nestle</t>
  </si>
  <si>
    <t>Marine Harvest</t>
  </si>
  <si>
    <t>Liberty Media Corp-Liberty Formula One-Non Voting</t>
  </si>
  <si>
    <t>Lamar Advertising</t>
  </si>
  <si>
    <t>Kraft Heinz</t>
  </si>
  <si>
    <t>Koninklijke Philips</t>
  </si>
  <si>
    <t>K+S</t>
  </si>
  <si>
    <t>JM Smucker</t>
  </si>
  <si>
    <t>JM</t>
  </si>
  <si>
    <t>Hexagon</t>
  </si>
  <si>
    <t>Frontline Ltd/Bermuda</t>
  </si>
  <si>
    <t>ElringKlinger</t>
  </si>
  <si>
    <t>Credit Acceptance</t>
  </si>
  <si>
    <t>Cirrus Logic</t>
  </si>
  <si>
    <t>Avis Budget</t>
  </si>
  <si>
    <t>Aryzta</t>
  </si>
  <si>
    <t>Ambu</t>
  </si>
  <si>
    <t>Aker BP</t>
  </si>
  <si>
    <t>UNVR US Equity</t>
  </si>
  <si>
    <t>Univar</t>
  </si>
  <si>
    <t>Tupperware Brands</t>
  </si>
  <si>
    <t>Snap-Non Voting</t>
  </si>
  <si>
    <t>QUALCOMM</t>
  </si>
  <si>
    <t>Netflix</t>
  </si>
  <si>
    <t>Lululemon Athletica</t>
  </si>
  <si>
    <t>Las Vegas Sands</t>
  </si>
  <si>
    <t>Kinross Gold</t>
  </si>
  <si>
    <t>Kellogg</t>
  </si>
  <si>
    <t>Grupo Financiero Galicia -ADR</t>
  </si>
  <si>
    <t>Gogo</t>
  </si>
  <si>
    <t>Delta Air Lines</t>
  </si>
  <si>
    <t>COTY US Equity</t>
  </si>
  <si>
    <t>Coty</t>
  </si>
  <si>
    <t>Caterpillar</t>
  </si>
  <si>
    <t>CDZI US Equity</t>
  </si>
  <si>
    <t>Cadiz</t>
  </si>
  <si>
    <t>BBVA Banco Frances -ADR</t>
  </si>
  <si>
    <t>Banco Macro -ADR</t>
  </si>
  <si>
    <t>Apple</t>
  </si>
  <si>
    <t>American Airlines Group</t>
  </si>
  <si>
    <t>Tungsten</t>
  </si>
  <si>
    <t>Tri-Star Resources</t>
  </si>
  <si>
    <t>Sylvania Platinum</t>
  </si>
  <si>
    <t>Pendragon</t>
  </si>
  <si>
    <t>Oxford BioDynamics</t>
  </si>
  <si>
    <t>Hummingbird Resources</t>
  </si>
  <si>
    <t>Allergy Therapeutics</t>
  </si>
  <si>
    <t>Telefonaktiebolaget LM Ericsson</t>
  </si>
  <si>
    <t>Getinge</t>
  </si>
  <si>
    <t>Cloetta</t>
  </si>
  <si>
    <t>Petroleum Geo-Services</t>
  </si>
  <si>
    <t>Hunter Douglas</t>
  </si>
  <si>
    <t>ArcelorMittal</t>
  </si>
  <si>
    <t>Aegon</t>
  </si>
  <si>
    <t>Sumitomo Mitsui Financial</t>
  </si>
  <si>
    <t>Shiseido</t>
  </si>
  <si>
    <t>Shinmaywa Industries</t>
  </si>
  <si>
    <t>Mitsubishi UFJ Financial Group</t>
  </si>
  <si>
    <t>HURLN 7 1/2 07/24/22</t>
  </si>
  <si>
    <t>Aoyama Zaisan Networks</t>
  </si>
  <si>
    <t>Banca IFIS</t>
  </si>
  <si>
    <t>Wynn Macau</t>
  </si>
  <si>
    <t>Sands China</t>
  </si>
  <si>
    <t>Fosun</t>
  </si>
  <si>
    <t>Red Fort Partnership - B</t>
  </si>
  <si>
    <t>Wacker Chemie</t>
  </si>
  <si>
    <t>Uniper</t>
  </si>
  <si>
    <t>thyssenkrupp</t>
  </si>
  <si>
    <t>Suedzucker</t>
  </si>
  <si>
    <t>SAP</t>
  </si>
  <si>
    <t>Infineon Technologies</t>
  </si>
  <si>
    <t>Vivendi</t>
  </si>
  <si>
    <t>Vinci</t>
  </si>
  <si>
    <t>Vallourec</t>
  </si>
  <si>
    <t>Valeo</t>
  </si>
  <si>
    <t>Societe BIC</t>
  </si>
  <si>
    <t>Savencia</t>
  </si>
  <si>
    <t>Remy Cointreau</t>
  </si>
  <si>
    <t>Orange</t>
  </si>
  <si>
    <t>JCDecaux</t>
  </si>
  <si>
    <t>Hermes</t>
  </si>
  <si>
    <t>Eurofins Scientific</t>
  </si>
  <si>
    <t>Essilor International Cie Generale d'Optique</t>
  </si>
  <si>
    <t>Edenred</t>
  </si>
  <si>
    <t>BNP Paribas</t>
  </si>
  <si>
    <t>Nokian Renkaat</t>
  </si>
  <si>
    <t>Turquoise Hill Resources</t>
  </si>
  <si>
    <t>ONTEX BB Equity</t>
  </si>
  <si>
    <t>Ontex</t>
  </si>
  <si>
    <t>Westgold Resources</t>
  </si>
  <si>
    <t>Silver Heritage</t>
  </si>
  <si>
    <t>€/£</t>
  </si>
  <si>
    <t>£/ZAR</t>
  </si>
  <si>
    <t>$/JPY</t>
  </si>
  <si>
    <t>GBPUSD SPOT</t>
  </si>
  <si>
    <t>GBPUSD FWD</t>
  </si>
  <si>
    <t>PNL</t>
  </si>
  <si>
    <t>#IGNORE#</t>
  </si>
  <si>
    <t>Instrument Market Id</t>
  </si>
  <si>
    <t>Boral-BLD</t>
  </si>
  <si>
    <t>Commonwealth Bank of Australia</t>
  </si>
  <si>
    <t>Fortescue Metals Group</t>
  </si>
  <si>
    <t>Genworth Mortgage Insurance Australia</t>
  </si>
  <si>
    <t>Metcash</t>
  </si>
  <si>
    <t>Woolworths</t>
  </si>
  <si>
    <t>SLC Agricola</t>
  </si>
  <si>
    <t>artnet</t>
  </si>
  <si>
    <t>WAF GY Equity</t>
  </si>
  <si>
    <t>Siltronic</t>
  </si>
  <si>
    <t>Greece</t>
  </si>
  <si>
    <t>ALPHA GA Equity</t>
  </si>
  <si>
    <t>Alpha Bank AE</t>
  </si>
  <si>
    <t>Kingspan</t>
  </si>
  <si>
    <t>Japan Display</t>
  </si>
  <si>
    <t>5020 JT Equity</t>
  </si>
  <si>
    <t>5726 JT Equity</t>
  </si>
  <si>
    <t>OSAKA Titanium Technologies</t>
  </si>
  <si>
    <t>Sharp Corp/Japan</t>
  </si>
  <si>
    <t>5727 JT Equity</t>
  </si>
  <si>
    <t>Toho Titanium</t>
  </si>
  <si>
    <t>ANG SJ Equity</t>
  </si>
  <si>
    <t>AngloGold Ashanti</t>
  </si>
  <si>
    <t>Kumba Iron Ore</t>
  </si>
  <si>
    <t>Abcam</t>
  </si>
  <si>
    <t>Anglo American</t>
  </si>
  <si>
    <t>Antofagasta</t>
  </si>
  <si>
    <t>Auto Trader</t>
  </si>
  <si>
    <t>BAE Systems</t>
  </si>
  <si>
    <t>Barclays</t>
  </si>
  <si>
    <t>Berkeley</t>
  </si>
  <si>
    <t>Cairn Homes</t>
  </si>
  <si>
    <t>Coca-Cola HBC</t>
  </si>
  <si>
    <t>Domino's Pizza - GBP</t>
  </si>
  <si>
    <t>Howden Joinery</t>
  </si>
  <si>
    <t>Inchcape</t>
  </si>
  <si>
    <t>Intu Properties</t>
  </si>
  <si>
    <t>ITV</t>
  </si>
  <si>
    <t>JRP</t>
  </si>
  <si>
    <t>Jupiter Fund Management</t>
  </si>
  <si>
    <t>Lancashire Holdings</t>
  </si>
  <si>
    <t>Man Group</t>
  </si>
  <si>
    <t>Pearson</t>
  </si>
  <si>
    <t>Reckitt Benckiser</t>
  </si>
  <si>
    <t>Travis Perkins</t>
  </si>
  <si>
    <t>Tullow Oil</t>
  </si>
  <si>
    <t>Vodafone</t>
  </si>
  <si>
    <t>WPP</t>
  </si>
  <si>
    <t>SKAB SS Equity</t>
  </si>
  <si>
    <t>Skanska</t>
  </si>
  <si>
    <t>Greencore</t>
  </si>
  <si>
    <t>MQG AU Equity</t>
  </si>
  <si>
    <t>MLX AU Equity</t>
  </si>
  <si>
    <t>WES AU Equity</t>
  </si>
  <si>
    <t>6395 JT Equity</t>
  </si>
  <si>
    <t>Tadano</t>
  </si>
  <si>
    <t>BOY LN Equity</t>
  </si>
  <si>
    <t>Bodycote</t>
  </si>
  <si>
    <t>Macquarie Group</t>
  </si>
  <si>
    <t>Metals X</t>
  </si>
  <si>
    <t>Wesfarmers</t>
  </si>
  <si>
    <t>AGFB BB Equity</t>
  </si>
  <si>
    <t>COLR BB Equity</t>
  </si>
  <si>
    <t>SOLB BB Equity</t>
  </si>
  <si>
    <t>UCB BB Equity</t>
  </si>
  <si>
    <t>Colruyt</t>
  </si>
  <si>
    <t>Solvay</t>
  </si>
  <si>
    <t>UCB</t>
  </si>
  <si>
    <t>RBI AV Equity</t>
  </si>
  <si>
    <t>WIE AV Equity</t>
  </si>
  <si>
    <t>GARAN TI Equity</t>
  </si>
  <si>
    <t>OTPD LI Equity</t>
  </si>
  <si>
    <t>OTP HB Equity</t>
  </si>
  <si>
    <t>COLOB DC Equity</t>
  </si>
  <si>
    <t>DANSKE DC Equity</t>
  </si>
  <si>
    <t>GN DC Equity</t>
  </si>
  <si>
    <t>NOVOB DC Equity</t>
  </si>
  <si>
    <t>TOP DC Equity</t>
  </si>
  <si>
    <t>VWS DC Equity</t>
  </si>
  <si>
    <t>FORTUM FH Equity</t>
  </si>
  <si>
    <t>KNEBV FH Equity</t>
  </si>
  <si>
    <t>NESTE FH Equity</t>
  </si>
  <si>
    <t>NOKIA FH Equity</t>
  </si>
  <si>
    <t>STERV FH Equity</t>
  </si>
  <si>
    <t>Austria</t>
  </si>
  <si>
    <t>Raiffeisen Bank</t>
  </si>
  <si>
    <t>Wienerberger</t>
  </si>
  <si>
    <t>Turkey</t>
  </si>
  <si>
    <t>Turkiye Garanti Bankasi AS</t>
  </si>
  <si>
    <t>OTP Bank -GDR</t>
  </si>
  <si>
    <t>Hungary</t>
  </si>
  <si>
    <t>OTP Bank</t>
  </si>
  <si>
    <t>Coloplast</t>
  </si>
  <si>
    <t>Danske Bank</t>
  </si>
  <si>
    <t>GN Store Nord</t>
  </si>
  <si>
    <t>Novo Nordisk</t>
  </si>
  <si>
    <t>TOPDANMARK A/S</t>
  </si>
  <si>
    <t>Vestas Wind Systems</t>
  </si>
  <si>
    <t>Fortum</t>
  </si>
  <si>
    <t>Kone</t>
  </si>
  <si>
    <t>Neste</t>
  </si>
  <si>
    <t>Nokia</t>
  </si>
  <si>
    <t>Outotec</t>
  </si>
  <si>
    <t>Stora Enso</t>
  </si>
  <si>
    <t>CFA Index</t>
  </si>
  <si>
    <t>VGA Index</t>
  </si>
  <si>
    <t>AC FP Equity</t>
  </si>
  <si>
    <t>AF FP Equity</t>
  </si>
  <si>
    <t>AIR FP Equity</t>
  </si>
  <si>
    <t>ALO FP Equity</t>
  </si>
  <si>
    <t>AKE FP Equity</t>
  </si>
  <si>
    <t>ATO FP Equity</t>
  </si>
  <si>
    <t>CS FP Equity</t>
  </si>
  <si>
    <t>EN FP Equity</t>
  </si>
  <si>
    <t>CAP FP Equity</t>
  </si>
  <si>
    <t>CA FP Equity</t>
  </si>
  <si>
    <t>CNP FP Equity</t>
  </si>
  <si>
    <t>ACA FP Equity</t>
  </si>
  <si>
    <t>BN FP Equity</t>
  </si>
  <si>
    <t>DSY FP Equity</t>
  </si>
  <si>
    <t>ENX FP Equity</t>
  </si>
  <si>
    <t>KER FP Equity</t>
  </si>
  <si>
    <t>MC FP Equity</t>
  </si>
  <si>
    <t>MMB FP Equity</t>
  </si>
  <si>
    <t>LR FP Equity</t>
  </si>
  <si>
    <t>OR FP Equity</t>
  </si>
  <si>
    <t>ML FP Equity</t>
  </si>
  <si>
    <t>RI FP Equity</t>
  </si>
  <si>
    <t>RNO FP Equity</t>
  </si>
  <si>
    <t>RXL FP Equity</t>
  </si>
  <si>
    <t>SGO FP Equity</t>
  </si>
  <si>
    <t>SAN FP Equity</t>
  </si>
  <si>
    <t>SU FP Equity</t>
  </si>
  <si>
    <t>SCR FP Equity</t>
  </si>
  <si>
    <t>GLE FP Equity</t>
  </si>
  <si>
    <t>SW FP Equity</t>
  </si>
  <si>
    <t>STM FP Equity</t>
  </si>
  <si>
    <t>TFI FP Equity</t>
  </si>
  <si>
    <t>HO FP Equity</t>
  </si>
  <si>
    <t>UBI FP Equity</t>
  </si>
  <si>
    <t>VIE FP Equity</t>
  </si>
  <si>
    <t>Accor</t>
  </si>
  <si>
    <t>Air France-KLM</t>
  </si>
  <si>
    <t>Airbus</t>
  </si>
  <si>
    <t>Alstom</t>
  </si>
  <si>
    <t>Arkema</t>
  </si>
  <si>
    <t>AtoS</t>
  </si>
  <si>
    <t>AXA</t>
  </si>
  <si>
    <t>Bouygues</t>
  </si>
  <si>
    <t>Capgemini</t>
  </si>
  <si>
    <t>Carrefour</t>
  </si>
  <si>
    <t>CNP Assurances</t>
  </si>
  <si>
    <t>Credit Agricole</t>
  </si>
  <si>
    <t>Danone</t>
  </si>
  <si>
    <t>Dassault Systemes</t>
  </si>
  <si>
    <t>Euronext</t>
  </si>
  <si>
    <t>Kering</t>
  </si>
  <si>
    <t>LVMH Moet Hennessy Louis Vuitton</t>
  </si>
  <si>
    <t>Lagardere SCA</t>
  </si>
  <si>
    <t>Legrand</t>
  </si>
  <si>
    <t>L'Oreal</t>
  </si>
  <si>
    <t>Cie Generale des Etablissements Michelin</t>
  </si>
  <si>
    <t>Pernod Ricard</t>
  </si>
  <si>
    <t>Renault</t>
  </si>
  <si>
    <t>Rexel</t>
  </si>
  <si>
    <t>Cie de Saint-Gobain</t>
  </si>
  <si>
    <t>Sanofi</t>
  </si>
  <si>
    <t>Schneider Electric</t>
  </si>
  <si>
    <t>SCOR</t>
  </si>
  <si>
    <t>Societe Generale</t>
  </si>
  <si>
    <t>Sodexo</t>
  </si>
  <si>
    <t>STMicroelectronics</t>
  </si>
  <si>
    <t>Television Francaise 1</t>
  </si>
  <si>
    <t>Thales</t>
  </si>
  <si>
    <t>Ubisoft Entertainment</t>
  </si>
  <si>
    <t>Veolia Environnement</t>
  </si>
  <si>
    <t>GXA Index</t>
  </si>
  <si>
    <t>STA Index</t>
  </si>
  <si>
    <t>2823 HK Equity</t>
  </si>
  <si>
    <t>MXEF Index</t>
  </si>
  <si>
    <t>NKA Index</t>
  </si>
  <si>
    <t>SMA Index</t>
  </si>
  <si>
    <t>RTYA Index</t>
  </si>
  <si>
    <t>Z A Index</t>
  </si>
  <si>
    <t>YBYA Index</t>
  </si>
  <si>
    <t>ACX SQ Equity</t>
  </si>
  <si>
    <t>AMS SQ Equity</t>
  </si>
  <si>
    <t>BCP PL Equity</t>
  </si>
  <si>
    <t>SAN SQ Equity</t>
  </si>
  <si>
    <t>BBVA SQ Equity</t>
  </si>
  <si>
    <t>SAB SQ Equity</t>
  </si>
  <si>
    <t>CABK SQ Equity</t>
  </si>
  <si>
    <t>EDP PL Equity</t>
  </si>
  <si>
    <t>ELE SQ Equity</t>
  </si>
  <si>
    <t>ITX SQ Equity</t>
  </si>
  <si>
    <t>IDR SQ Equity</t>
  </si>
  <si>
    <t>IBA Index</t>
  </si>
  <si>
    <t>MAP SQ Equity</t>
  </si>
  <si>
    <t>REP SQ Equity</t>
  </si>
  <si>
    <t>TEF SQ Equity</t>
  </si>
  <si>
    <t>Spain</t>
  </si>
  <si>
    <t>Amadeus IT Holding</t>
  </si>
  <si>
    <t>Portugal</t>
  </si>
  <si>
    <t>Banco Comercial Portugues</t>
  </si>
  <si>
    <t>Banco Santander</t>
  </si>
  <si>
    <t>Banco Bilbao Vizcaya Argentaria</t>
  </si>
  <si>
    <t>Banco de Sabadell</t>
  </si>
  <si>
    <t>CaixaBank</t>
  </si>
  <si>
    <t>EDP - Energias de Portugal</t>
  </si>
  <si>
    <t>Endesa</t>
  </si>
  <si>
    <t>Industria de Diseno Textil</t>
  </si>
  <si>
    <t>Indra Sistemas</t>
  </si>
  <si>
    <t>Mapfre</t>
  </si>
  <si>
    <t>Repsol</t>
  </si>
  <si>
    <t>Telefonica</t>
  </si>
  <si>
    <t>ADS GY Equity</t>
  </si>
  <si>
    <t>AIXA GY Equity</t>
  </si>
  <si>
    <t>ALV GY Equity</t>
  </si>
  <si>
    <t>BAS GY Equity</t>
  </si>
  <si>
    <t>BMW GY Equity</t>
  </si>
  <si>
    <t>BAYN GY Equity</t>
  </si>
  <si>
    <t>BEI GY Equity</t>
  </si>
  <si>
    <t>GBF GY Equity</t>
  </si>
  <si>
    <t>CBK GY Equity</t>
  </si>
  <si>
    <t>DBK GY Equity</t>
  </si>
  <si>
    <t>DPW GY Equity</t>
  </si>
  <si>
    <t>LHA GY Equity</t>
  </si>
  <si>
    <t>EOAN GY Equity</t>
  </si>
  <si>
    <t>GYC GY Equity</t>
  </si>
  <si>
    <t>HLAG GY Equity</t>
  </si>
  <si>
    <t>HEI GY Equity</t>
  </si>
  <si>
    <t>HEN GY Equity</t>
  </si>
  <si>
    <t>HOT GY Equity</t>
  </si>
  <si>
    <t>BOSS GY Equity</t>
  </si>
  <si>
    <t>MUV2 GY Equity</t>
  </si>
  <si>
    <t>PAH3 GY Equity</t>
  </si>
  <si>
    <t>PSM GY Equity</t>
  </si>
  <si>
    <t>RHM GY Equity</t>
  </si>
  <si>
    <t>RHK GY Equity</t>
  </si>
  <si>
    <t>RWE GY Equity</t>
  </si>
  <si>
    <t>SGL GY Equity</t>
  </si>
  <si>
    <t>SIE GY Equity</t>
  </si>
  <si>
    <t>SOW GY Equity</t>
  </si>
  <si>
    <t>TUI1 GY Equity</t>
  </si>
  <si>
    <t>VOW GY Equity</t>
  </si>
  <si>
    <t>adidas</t>
  </si>
  <si>
    <t>AIXTRON</t>
  </si>
  <si>
    <t>Allianz</t>
  </si>
  <si>
    <t>BASF</t>
  </si>
  <si>
    <t>Bayerische Motoren Werke</t>
  </si>
  <si>
    <t>Bayer</t>
  </si>
  <si>
    <t>Beiersdorf</t>
  </si>
  <si>
    <t>Bilfinger</t>
  </si>
  <si>
    <t>Commerzbank</t>
  </si>
  <si>
    <t>Deutsche Bank</t>
  </si>
  <si>
    <t>Deutsche Post</t>
  </si>
  <si>
    <t>E.ON</t>
  </si>
  <si>
    <t>Grand City Properties</t>
  </si>
  <si>
    <t>Hapag-Lloyd</t>
  </si>
  <si>
    <t>HeidelbergCement</t>
  </si>
  <si>
    <t>Henkel AG &amp; Co</t>
  </si>
  <si>
    <t>HOCHTIEF</t>
  </si>
  <si>
    <t>Hugo Boss</t>
  </si>
  <si>
    <t>Muenchener Rueckversicherungs-Gesellschaft AG in Muenchen</t>
  </si>
  <si>
    <t>Porsche Automobil Holding -PFD</t>
  </si>
  <si>
    <t>ProSiebenSat.1 Media</t>
  </si>
  <si>
    <t>RWE</t>
  </si>
  <si>
    <t>Siemens</t>
  </si>
  <si>
    <t>TUI - EUR</t>
  </si>
  <si>
    <t>Volkswagen</t>
  </si>
  <si>
    <t>AD NA Equity</t>
  </si>
  <si>
    <t>APAM NA Equity</t>
  </si>
  <si>
    <t>ASML NA Equity</t>
  </si>
  <si>
    <t>FUR NA Equity</t>
  </si>
  <si>
    <t>HEIA NA Equity</t>
  </si>
  <si>
    <t>KPN NA Equity</t>
  </si>
  <si>
    <t>LIGHT NA Equity</t>
  </si>
  <si>
    <t>WKL NA Equity</t>
  </si>
  <si>
    <t>ACE IM Equity</t>
  </si>
  <si>
    <t>BMPS IM Equity</t>
  </si>
  <si>
    <t>CNHI IM Equity</t>
  </si>
  <si>
    <t>CE IM Equity</t>
  </si>
  <si>
    <t>ENEL IM Equity</t>
  </si>
  <si>
    <t>ENI IM Equity</t>
  </si>
  <si>
    <t>RACE US Equity</t>
  </si>
  <si>
    <t>BGN IM Equity</t>
  </si>
  <si>
    <t>ISP IM Equity</t>
  </si>
  <si>
    <t>SPM IM Equity</t>
  </si>
  <si>
    <t>SRG IM Equity</t>
  </si>
  <si>
    <t>TIT IM Equity</t>
  </si>
  <si>
    <t>TOD IM Equity</t>
  </si>
  <si>
    <t>UCG IM Equity</t>
  </si>
  <si>
    <t>NHY NO Equity</t>
  </si>
  <si>
    <t>STB NO Equity</t>
  </si>
  <si>
    <t>SUBC NO Equity</t>
  </si>
  <si>
    <t>TEL NO Equity</t>
  </si>
  <si>
    <t>YAR NO Equity</t>
  </si>
  <si>
    <t>Koninklijke Ahold Delhaize</t>
  </si>
  <si>
    <t>APERAM</t>
  </si>
  <si>
    <t>ASML Holding</t>
  </si>
  <si>
    <t>Fugro</t>
  </si>
  <si>
    <t>Heineken</t>
  </si>
  <si>
    <t>Koninklijke KPN</t>
  </si>
  <si>
    <t>Wolters Kluwer</t>
  </si>
  <si>
    <t>Banca Monte dei Paschi di Siena</t>
  </si>
  <si>
    <t>CNH Industrial</t>
  </si>
  <si>
    <t>Enel</t>
  </si>
  <si>
    <t>Eni</t>
  </si>
  <si>
    <t>Ferrari</t>
  </si>
  <si>
    <t>Banca Generali</t>
  </si>
  <si>
    <t>Intesa Sanpaolo</t>
  </si>
  <si>
    <t>Saipem</t>
  </si>
  <si>
    <t>Snam</t>
  </si>
  <si>
    <t>Telecom Italia SpA/Milano</t>
  </si>
  <si>
    <t>Tod's</t>
  </si>
  <si>
    <t>UniCredit</t>
  </si>
  <si>
    <t>Norsk Hydro</t>
  </si>
  <si>
    <t>Statoil</t>
  </si>
  <si>
    <t>Storebrand</t>
  </si>
  <si>
    <t>Subsea 7</t>
  </si>
  <si>
    <t>Telenor</t>
  </si>
  <si>
    <t>Yara</t>
  </si>
  <si>
    <t>2670 JT Equity</t>
  </si>
  <si>
    <t>6857 JT Equity</t>
  </si>
  <si>
    <t>6113 JT Equity</t>
  </si>
  <si>
    <t>3328 HK Equity</t>
  </si>
  <si>
    <t>939 HK Equity</t>
  </si>
  <si>
    <t>317 HK Equity</t>
  </si>
  <si>
    <t>1919 HK Equity</t>
  </si>
  <si>
    <t>6383 JT Equity</t>
  </si>
  <si>
    <t>8750 JT Equity</t>
  </si>
  <si>
    <t>6141 JT Equity</t>
  </si>
  <si>
    <t>2730 JT Equity</t>
  </si>
  <si>
    <t>6954 JT Equity</t>
  </si>
  <si>
    <t>8871 JT Equity</t>
  </si>
  <si>
    <t>1808 JT Equity</t>
  </si>
  <si>
    <t>388 HK Equity</t>
  </si>
  <si>
    <t>3099 JT Equity</t>
  </si>
  <si>
    <t>7202 JT Equity</t>
  </si>
  <si>
    <t>7181 JT Equity</t>
  </si>
  <si>
    <t>8953 JT Equity</t>
  </si>
  <si>
    <t>JM SP Equity</t>
  </si>
  <si>
    <t>7012 JT Equity</t>
  </si>
  <si>
    <t>2503 JT Equity</t>
  </si>
  <si>
    <t>8848 JT Equity</t>
  </si>
  <si>
    <t>7261 JT Equity</t>
  </si>
  <si>
    <t>8802 JT Equity</t>
  </si>
  <si>
    <t>8801 JT Equity</t>
  </si>
  <si>
    <t>6981 JT Equity</t>
  </si>
  <si>
    <t>2689 HK Equity</t>
  </si>
  <si>
    <t>5202 JT Equity</t>
  </si>
  <si>
    <t>8951 JT Equity</t>
  </si>
  <si>
    <t>1820 JT Equity</t>
  </si>
  <si>
    <t>8604 JT Equity</t>
  </si>
  <si>
    <t>5401 JT Equity</t>
  </si>
  <si>
    <t>857 HK Equity</t>
  </si>
  <si>
    <t>6963 JT Equity</t>
  </si>
  <si>
    <t>SMSN LI Equity</t>
  </si>
  <si>
    <t>9719 JT Equity</t>
  </si>
  <si>
    <t>3382 JT Equity</t>
  </si>
  <si>
    <t>2331 JT Equity</t>
  </si>
  <si>
    <t>16 HK Equity</t>
  </si>
  <si>
    <t>8035 JT Equity</t>
  </si>
  <si>
    <t>6201 JT Equity</t>
  </si>
  <si>
    <t>7203 JT Equity</t>
  </si>
  <si>
    <t>4208 JT Equity</t>
  </si>
  <si>
    <t>UOB SP Equity</t>
  </si>
  <si>
    <t>4689 JT Equity</t>
  </si>
  <si>
    <t>9064 JT Equity</t>
  </si>
  <si>
    <t>2899 HK Equity</t>
  </si>
  <si>
    <t>ABC-Mart</t>
  </si>
  <si>
    <t>Advantest</t>
  </si>
  <si>
    <t>Amada Holdings</t>
  </si>
  <si>
    <t>China Construction Bank</t>
  </si>
  <si>
    <t>Daifuku</t>
  </si>
  <si>
    <t>Dai-ichi Life</t>
  </si>
  <si>
    <t>DMG Mori</t>
  </si>
  <si>
    <t>EDION CORP</t>
  </si>
  <si>
    <t>FANUC</t>
  </si>
  <si>
    <t>Haseko</t>
  </si>
  <si>
    <t>Hong Kong Exchanges and Clearing</t>
  </si>
  <si>
    <t>Isetan Mitsukoshi</t>
  </si>
  <si>
    <t>Isuzu Motors</t>
  </si>
  <si>
    <t>Japan Post Insurance</t>
  </si>
  <si>
    <t>Japan Retail Fund Investment</t>
  </si>
  <si>
    <t>Singapore</t>
  </si>
  <si>
    <t>Jardine Matheson Holdings</t>
  </si>
  <si>
    <t>Kawasaki Heavy Industries</t>
  </si>
  <si>
    <t>Kirin Holdings Co</t>
  </si>
  <si>
    <t>Leopalace21</t>
  </si>
  <si>
    <t>Mazda Motor</t>
  </si>
  <si>
    <t>Mitsubishi Estate</t>
  </si>
  <si>
    <t>Mitsui Fudosan</t>
  </si>
  <si>
    <t>Murata Manufacturing</t>
  </si>
  <si>
    <t>Nippon Building Fund</t>
  </si>
  <si>
    <t>Nishimatsu Construction</t>
  </si>
  <si>
    <t>Nomura</t>
  </si>
  <si>
    <t>Nippon Steel &amp; Sumitomo Metal</t>
  </si>
  <si>
    <t>PetroChina</t>
  </si>
  <si>
    <t>Rohm</t>
  </si>
  <si>
    <t>Samsung Electronics -GDR</t>
  </si>
  <si>
    <t>SCSK</t>
  </si>
  <si>
    <t>Seven &amp; i Holdings</t>
  </si>
  <si>
    <t>Sohgo Security Services</t>
  </si>
  <si>
    <t>Sun Hung Kai Properties</t>
  </si>
  <si>
    <t>Tokyo Electron</t>
  </si>
  <si>
    <t>Toyota Industries</t>
  </si>
  <si>
    <t>Toyota Motor</t>
  </si>
  <si>
    <t>Ube Industries</t>
  </si>
  <si>
    <t>United Overseas Bank</t>
  </si>
  <si>
    <t>Yahoo Japan</t>
  </si>
  <si>
    <t>Yamato Holdings</t>
  </si>
  <si>
    <t>ASSAB SS Equity</t>
  </si>
  <si>
    <t>ALIV SS Equity</t>
  </si>
  <si>
    <t>ELUXB SS Equity</t>
  </si>
  <si>
    <t>EKTAB SS Equity</t>
  </si>
  <si>
    <t>ENRO SS Equity</t>
  </si>
  <si>
    <t>HMB SS Equity</t>
  </si>
  <si>
    <t>SAND SS Equity</t>
  </si>
  <si>
    <t>SK FP Equity</t>
  </si>
  <si>
    <t>SECUB SS Equity</t>
  </si>
  <si>
    <t>SKFB SS Equity</t>
  </si>
  <si>
    <t>SSABA SS Equity</t>
  </si>
  <si>
    <t>SWEDA SS Equity</t>
  </si>
  <si>
    <t>VOLVB SS Equity</t>
  </si>
  <si>
    <t>ABBN SW Equity</t>
  </si>
  <si>
    <t>ADEN SW Equity</t>
  </si>
  <si>
    <t>CLN SW Equity</t>
  </si>
  <si>
    <t>CSGN SW Equity</t>
  </si>
  <si>
    <t>GIVN SW Equity</t>
  </si>
  <si>
    <t>BAER SW Equity</t>
  </si>
  <si>
    <t>KNIN SW Equity</t>
  </si>
  <si>
    <t>LONN SW Equity</t>
  </si>
  <si>
    <t>NOVN SW Equity</t>
  </si>
  <si>
    <t>PGHN SW Equity</t>
  </si>
  <si>
    <t>CFR SW Equity</t>
  </si>
  <si>
    <t>ROG SW Equity</t>
  </si>
  <si>
    <t>SGSN SW Equity</t>
  </si>
  <si>
    <t>UBSG SW Equity</t>
  </si>
  <si>
    <t>ZURN SW Equity</t>
  </si>
  <si>
    <t>Assa Abloy</t>
  </si>
  <si>
    <t>Autoliv -SDR</t>
  </si>
  <si>
    <t>Electrolux</t>
  </si>
  <si>
    <t>Elekta</t>
  </si>
  <si>
    <t>Eniro</t>
  </si>
  <si>
    <t>Hennes &amp; Mauritz</t>
  </si>
  <si>
    <t>Lundin Petroleum</t>
  </si>
  <si>
    <t>Sandvik</t>
  </si>
  <si>
    <t>SEB</t>
  </si>
  <si>
    <t>Securitas</t>
  </si>
  <si>
    <t>SKF</t>
  </si>
  <si>
    <t>Swedbank</t>
  </si>
  <si>
    <t>Volvo</t>
  </si>
  <si>
    <t>ABB</t>
  </si>
  <si>
    <t>Adecco</t>
  </si>
  <si>
    <t>Clariant</t>
  </si>
  <si>
    <t>Credit Suisse</t>
  </si>
  <si>
    <t>Givaudan</t>
  </si>
  <si>
    <t>Julius Baer Group</t>
  </si>
  <si>
    <t>Kuehne + Nagel</t>
  </si>
  <si>
    <t>Lonza</t>
  </si>
  <si>
    <t>Novartis</t>
  </si>
  <si>
    <t>Partners Group Holding</t>
  </si>
  <si>
    <t>Cie Financiere Richemont</t>
  </si>
  <si>
    <t>Roche Holding-Non Voting</t>
  </si>
  <si>
    <t>SGS</t>
  </si>
  <si>
    <t>Sika</t>
  </si>
  <si>
    <t>UBS</t>
  </si>
  <si>
    <t>Zurich Insurance</t>
  </si>
  <si>
    <t>AMD US Equity</t>
  </si>
  <si>
    <t>AGCO US Equity</t>
  </si>
  <si>
    <t>AEM CN Equity</t>
  </si>
  <si>
    <t>GOOGL US Equity</t>
  </si>
  <si>
    <t>AXP US Equity</t>
  </si>
  <si>
    <t>T US Equity</t>
  </si>
  <si>
    <t>ATH CN Equity</t>
  </si>
  <si>
    <t>ALV US Equity</t>
  </si>
  <si>
    <t>BAC US Equity</t>
  </si>
  <si>
    <t>BA US Equity</t>
  </si>
  <si>
    <t>BVN US Equity</t>
  </si>
  <si>
    <t>CHTR US Equity</t>
  </si>
  <si>
    <t>CVX US Equity</t>
  </si>
  <si>
    <t>CMG US Equity</t>
  </si>
  <si>
    <t>SCHW US Equity</t>
  </si>
  <si>
    <t>CSCO US Equity</t>
  </si>
  <si>
    <t>C US Equity</t>
  </si>
  <si>
    <t>CNA US Equity</t>
  </si>
  <si>
    <t>DHI US Equity</t>
  </si>
  <si>
    <t>DAN US Equity</t>
  </si>
  <si>
    <t>DHT US Equity</t>
  </si>
  <si>
    <t>EXP US Equity</t>
  </si>
  <si>
    <t>EBAY US Equity</t>
  </si>
  <si>
    <t>EOG US Equity</t>
  </si>
  <si>
    <t>XOM US Equity</t>
  </si>
  <si>
    <t>FAF US Equity</t>
  </si>
  <si>
    <t>FIBK US Equity</t>
  </si>
  <si>
    <t>FL US Equity</t>
  </si>
  <si>
    <t>FNV CN Equity</t>
  </si>
  <si>
    <t>FCX US Equity</t>
  </si>
  <si>
    <t>GE US Equity</t>
  </si>
  <si>
    <t>GM US Equity</t>
  </si>
  <si>
    <t>GS US Equity</t>
  </si>
  <si>
    <t>HAL US Equity</t>
  </si>
  <si>
    <t>IBM US Equity</t>
  </si>
  <si>
    <t>ILMN US Equity</t>
  </si>
  <si>
    <t>EEM US Equity</t>
  </si>
  <si>
    <t>JPM US Equity</t>
  </si>
  <si>
    <t>KBH US Equity</t>
  </si>
  <si>
    <t>KNX US Equity</t>
  </si>
  <si>
    <t>LBTYA US Equity</t>
  </si>
  <si>
    <t>LEN US Equity</t>
  </si>
  <si>
    <t>LPX US Equity</t>
  </si>
  <si>
    <t>LYB US Equity</t>
  </si>
  <si>
    <t>MAS US Equity</t>
  </si>
  <si>
    <t>MU US Equity</t>
  </si>
  <si>
    <t>MS US Equity</t>
  </si>
  <si>
    <t>NWL US Equity</t>
  </si>
  <si>
    <t>NVDA US Equity</t>
  </si>
  <si>
    <t>NVR US Equity</t>
  </si>
  <si>
    <t>ORCL US Equity</t>
  </si>
  <si>
    <t>PCAR US Equity</t>
  </si>
  <si>
    <t>PANW US Equity</t>
  </si>
  <si>
    <t>PBR US Equity</t>
  </si>
  <si>
    <t>PXD US Equity</t>
  </si>
  <si>
    <t>PHM US Equity</t>
  </si>
  <si>
    <t>RICHT HB Equity</t>
  </si>
  <si>
    <t>RY CN Equity</t>
  </si>
  <si>
    <t>RGLD US Equity</t>
  </si>
  <si>
    <t>CRM US Equity</t>
  </si>
  <si>
    <t>TTM US Equity</t>
  </si>
  <si>
    <t>UA US Equity</t>
  </si>
  <si>
    <t>VALE3 BS Equity</t>
  </si>
  <si>
    <t>VZ US Equity</t>
  </si>
  <si>
    <t>WFC US Equity</t>
  </si>
  <si>
    <t>WHR US Equity</t>
  </si>
  <si>
    <t>WYNN US Equity</t>
  </si>
  <si>
    <t>Advanced Micro Devices</t>
  </si>
  <si>
    <t>AGCO</t>
  </si>
  <si>
    <t>Agnico-Eagle Mines</t>
  </si>
  <si>
    <t>Alphabet</t>
  </si>
  <si>
    <t>American Express</t>
  </si>
  <si>
    <t>AT&amp;T</t>
  </si>
  <si>
    <t>Athabasca Oil Corp</t>
  </si>
  <si>
    <t>Autoliv</t>
  </si>
  <si>
    <t>Bank of America</t>
  </si>
  <si>
    <t>Boeing</t>
  </si>
  <si>
    <t>Cia de Minas Buenaventura -ADR</t>
  </si>
  <si>
    <t>Charter Communications</t>
  </si>
  <si>
    <t>Chevron Corp</t>
  </si>
  <si>
    <t>Chipotle Mexican Grill</t>
  </si>
  <si>
    <t>Charles Schwab</t>
  </si>
  <si>
    <t>Cisco Systems</t>
  </si>
  <si>
    <t>Citigroup</t>
  </si>
  <si>
    <t>CNA Financial Corp</t>
  </si>
  <si>
    <t>DR Horton</t>
  </si>
  <si>
    <t>Dana Holding Corp</t>
  </si>
  <si>
    <t>DHT</t>
  </si>
  <si>
    <t>Eagle Materials</t>
  </si>
  <si>
    <t>eBay</t>
  </si>
  <si>
    <t>EOG Resources</t>
  </si>
  <si>
    <t>Exxon Mobil</t>
  </si>
  <si>
    <t>First American Financial</t>
  </si>
  <si>
    <t>First Interstate Bancsystem-Non Voting</t>
  </si>
  <si>
    <t>Foot Locker</t>
  </si>
  <si>
    <t>Franco-Nevada</t>
  </si>
  <si>
    <t>Freeport-McMoRan</t>
  </si>
  <si>
    <t>General Electric</t>
  </si>
  <si>
    <t>General Motors</t>
  </si>
  <si>
    <t>Goldman Sachs</t>
  </si>
  <si>
    <t>Halliburton</t>
  </si>
  <si>
    <t>International Business Machines</t>
  </si>
  <si>
    <t>Illumina</t>
  </si>
  <si>
    <t>JPMorgan Chase &amp;</t>
  </si>
  <si>
    <t>KB Home</t>
  </si>
  <si>
    <t>Knight Transportation</t>
  </si>
  <si>
    <t>Liberty Global</t>
  </si>
  <si>
    <t>Lennar</t>
  </si>
  <si>
    <t>Louisiana-Pacific</t>
  </si>
  <si>
    <t>LyondellBasell Industries</t>
  </si>
  <si>
    <t>Masco</t>
  </si>
  <si>
    <t>Micron Technology</t>
  </si>
  <si>
    <t>Morgan Stanley</t>
  </si>
  <si>
    <t>Newell Rubbermaid</t>
  </si>
  <si>
    <t>NVIDIA</t>
  </si>
  <si>
    <t>NVR</t>
  </si>
  <si>
    <t>Oracle</t>
  </si>
  <si>
    <t>PACCAR</t>
  </si>
  <si>
    <t>Palo Alto Networks</t>
  </si>
  <si>
    <t>Petroleo Brasileiro -ADR</t>
  </si>
  <si>
    <t>Pioneer Natural Resources Co</t>
  </si>
  <si>
    <t>PolyOne</t>
  </si>
  <si>
    <t>PulteGroup</t>
  </si>
  <si>
    <t>Royal Bank of Canada</t>
  </si>
  <si>
    <t>Royal Gold</t>
  </si>
  <si>
    <t>salesforce.com</t>
  </si>
  <si>
    <t>Tata Motors -ADR</t>
  </si>
  <si>
    <t>Under Armour C</t>
  </si>
  <si>
    <t>Vale</t>
  </si>
  <si>
    <t>Verizon Communications</t>
  </si>
  <si>
    <t>Wells Fargo &amp;</t>
  </si>
  <si>
    <t>Whirlpool</t>
  </si>
  <si>
    <t>Wynn Resorts</t>
  </si>
  <si>
    <t>III LN Equity</t>
  </si>
  <si>
    <t>ADM LN Equity</t>
  </si>
  <si>
    <t>AHT LN Equity</t>
  </si>
  <si>
    <t>ABF LN Equity</t>
  </si>
  <si>
    <t>AZN LN Equity</t>
  </si>
  <si>
    <t>AV/ LN Equity</t>
  </si>
  <si>
    <t>BBY LN Equity</t>
  </si>
  <si>
    <t>BATS LN Equity</t>
  </si>
  <si>
    <t>BOO LN Equity</t>
  </si>
  <si>
    <t>BP/ LN Equity</t>
  </si>
  <si>
    <t>BLND LN Equity</t>
  </si>
  <si>
    <t>BVIC LN Equity</t>
  </si>
  <si>
    <t>BT/A LN Equity</t>
  </si>
  <si>
    <t>BRBY LN Equity</t>
  </si>
  <si>
    <t>CCR LN Equity</t>
  </si>
  <si>
    <t>CNE LN Equity</t>
  </si>
  <si>
    <t>CPI LN Equity</t>
  </si>
  <si>
    <t>CCL LN Equity</t>
  </si>
  <si>
    <t>CNA LN Equity</t>
  </si>
  <si>
    <t>CIR LN Equity</t>
  </si>
  <si>
    <t>CPG LN Equity</t>
  </si>
  <si>
    <t>CRH LN Equity</t>
  </si>
  <si>
    <t>DCC LN Equity</t>
  </si>
  <si>
    <t>DGE LN Equity</t>
  </si>
  <si>
    <t>DC/ LN Equity</t>
  </si>
  <si>
    <t>DRX LN Equity</t>
  </si>
  <si>
    <t>EZJ LN Equity</t>
  </si>
  <si>
    <t>EDR LN Equity</t>
  </si>
  <si>
    <t>ECM LN Equity</t>
  </si>
  <si>
    <t>EXPN LN Equity</t>
  </si>
  <si>
    <t>FTC LN Equity</t>
  </si>
  <si>
    <t>FGP LN Equity</t>
  </si>
  <si>
    <t>GSK LN Equity</t>
  </si>
  <si>
    <t>GLEN LN Equity</t>
  </si>
  <si>
    <t>GBS LN Equity</t>
  </si>
  <si>
    <t>HSP LN Equity</t>
  </si>
  <si>
    <t>HAS LN Equity</t>
  </si>
  <si>
    <t>HSX LN Equity</t>
  </si>
  <si>
    <t>HSBA LN Equity</t>
  </si>
  <si>
    <t>HUR LN Equity</t>
  </si>
  <si>
    <t>IAG LN Equity</t>
  </si>
  <si>
    <t>IBST LN Equity</t>
  </si>
  <si>
    <t>IMI LN Equity</t>
  </si>
  <si>
    <t>IMM LN Equity</t>
  </si>
  <si>
    <t>IMB LN Equity</t>
  </si>
  <si>
    <t>IPF LN Equity</t>
  </si>
  <si>
    <t>ITRK LN Equity</t>
  </si>
  <si>
    <t>INVP LN Equity</t>
  </si>
  <si>
    <t>ITM LN Equity</t>
  </si>
  <si>
    <t>JMAT LN Equity</t>
  </si>
  <si>
    <t>KGF LN Equity</t>
  </si>
  <si>
    <t>LGEN LN Equity</t>
  </si>
  <si>
    <t>LLOY LN Equity</t>
  </si>
  <si>
    <t>MKS LN Equity</t>
  </si>
  <si>
    <t>MRO LN Equity</t>
  </si>
  <si>
    <t>MAB LN Equity</t>
  </si>
  <si>
    <t>MTC LN Equity</t>
  </si>
  <si>
    <t>NG/ LN Equity</t>
  </si>
  <si>
    <t>NXT LN Equity</t>
  </si>
  <si>
    <t>OCDO LN Equity</t>
  </si>
  <si>
    <t>PAG LN Equity</t>
  </si>
  <si>
    <t>PSN LN Equity</t>
  </si>
  <si>
    <t>PFC LN Equity</t>
  </si>
  <si>
    <t>POG LN Equity</t>
  </si>
  <si>
    <t>PFD LN Equity</t>
  </si>
  <si>
    <t>PFG LN Equity</t>
  </si>
  <si>
    <t>PRU LN Equity</t>
  </si>
  <si>
    <t>QQ/ LN Equity</t>
  </si>
  <si>
    <t>REL LN Equity</t>
  </si>
  <si>
    <t>RTO LN Equity</t>
  </si>
  <si>
    <t>RMV LN Equity</t>
  </si>
  <si>
    <t>RIO LN Equity</t>
  </si>
  <si>
    <t>RKH LN Equity</t>
  </si>
  <si>
    <t>RMG LN Equity</t>
  </si>
  <si>
    <t>SGE LN Equity</t>
  </si>
  <si>
    <t>SBRY LN Equity</t>
  </si>
  <si>
    <t>SVS LN Equity</t>
  </si>
  <si>
    <t>SDR LN Equity</t>
  </si>
  <si>
    <t>SRP LN Equity</t>
  </si>
  <si>
    <t>SMS LN Equity</t>
  </si>
  <si>
    <t>SN/ LN Equity</t>
  </si>
  <si>
    <t>SMIN LN Equity</t>
  </si>
  <si>
    <t>SSE LN Equity</t>
  </si>
  <si>
    <t>STJ LN Equity</t>
  </si>
  <si>
    <t>SGC LN Equity</t>
  </si>
  <si>
    <t>STAN LN Equity</t>
  </si>
  <si>
    <t>STVG LN Equity</t>
  </si>
  <si>
    <t>TSCO LN Equity</t>
  </si>
  <si>
    <t>ULVR LN Equity</t>
  </si>
  <si>
    <t>UU/ LN Equity</t>
  </si>
  <si>
    <t>VCT LN Equity</t>
  </si>
  <si>
    <t>WEIR LN Equity</t>
  </si>
  <si>
    <t>3i Group</t>
  </si>
  <si>
    <t>Admiral</t>
  </si>
  <si>
    <t>Ashtead</t>
  </si>
  <si>
    <t>Associated British Foods</t>
  </si>
  <si>
    <t>AstraZeneca</t>
  </si>
  <si>
    <t>Aviva</t>
  </si>
  <si>
    <t>Balfour Beatty</t>
  </si>
  <si>
    <t>British American Tobacco</t>
  </si>
  <si>
    <t>boohoo.com</t>
  </si>
  <si>
    <t>BP</t>
  </si>
  <si>
    <t>British Land Co</t>
  </si>
  <si>
    <t>Britvic</t>
  </si>
  <si>
    <t>BT</t>
  </si>
  <si>
    <t>Burberry Group</t>
  </si>
  <si>
    <t>C&amp;C Group</t>
  </si>
  <si>
    <t>Cairn Energy</t>
  </si>
  <si>
    <t>Capita</t>
  </si>
  <si>
    <t>Carnival</t>
  </si>
  <si>
    <t>Centrica</t>
  </si>
  <si>
    <t>Circassia Pharmaceuticals</t>
  </si>
  <si>
    <t>Cluff Natural Resources</t>
  </si>
  <si>
    <t>Compass</t>
  </si>
  <si>
    <t>DCC</t>
  </si>
  <si>
    <t>Diageo</t>
  </si>
  <si>
    <t>Dixons Carphone</t>
  </si>
  <si>
    <t>Drax Group</t>
  </si>
  <si>
    <t>easyJet</t>
  </si>
  <si>
    <t>Egdon Resources</t>
  </si>
  <si>
    <t>Electrocomponents</t>
  </si>
  <si>
    <t>Experian</t>
  </si>
  <si>
    <t>FILTRONIC PLC</t>
  </si>
  <si>
    <t>Firstgroup</t>
  </si>
  <si>
    <t>GlaxoSmithKline</t>
  </si>
  <si>
    <t>Gold Bullion Securities</t>
  </si>
  <si>
    <t>Hargreaves Services</t>
  </si>
  <si>
    <t>Hays</t>
  </si>
  <si>
    <t>Hiscox</t>
  </si>
  <si>
    <t>HSBC</t>
  </si>
  <si>
    <t>Hurricane Energy</t>
  </si>
  <si>
    <t>International Consolidated Airlines</t>
  </si>
  <si>
    <t>Ibstock</t>
  </si>
  <si>
    <t>IMI</t>
  </si>
  <si>
    <t>ImmuPharma</t>
  </si>
  <si>
    <t>Imperial Brands</t>
  </si>
  <si>
    <t>International Personal Finance</t>
  </si>
  <si>
    <t>Intertek Group</t>
  </si>
  <si>
    <t>Investec</t>
  </si>
  <si>
    <t>Johnson Matthey</t>
  </si>
  <si>
    <t>Kingfisher</t>
  </si>
  <si>
    <t>Legal &amp; General Group</t>
  </si>
  <si>
    <t>Lloyds Banking</t>
  </si>
  <si>
    <t>London Stock Exchange Group</t>
  </si>
  <si>
    <t>Marks &amp; Spencer</t>
  </si>
  <si>
    <t>Mitchells &amp; Butlers</t>
  </si>
  <si>
    <t>National Grid</t>
  </si>
  <si>
    <t>Next</t>
  </si>
  <si>
    <t>Ocado</t>
  </si>
  <si>
    <t>Paragon Group of Cos</t>
  </si>
  <si>
    <t>Persimmon</t>
  </si>
  <si>
    <t>Petrofac</t>
  </si>
  <si>
    <t>Petropavlovsk</t>
  </si>
  <si>
    <t>Premier Foods</t>
  </si>
  <si>
    <t>Prudential</t>
  </si>
  <si>
    <t>QinetiQ Group</t>
  </si>
  <si>
    <t>Reed Elsevier PLC</t>
  </si>
  <si>
    <t>Rentokil Initial</t>
  </si>
  <si>
    <t>Rightmove</t>
  </si>
  <si>
    <t>Rio Tinto</t>
  </si>
  <si>
    <t>Rockhopper Exploration</t>
  </si>
  <si>
    <t>Royal Mail</t>
  </si>
  <si>
    <t>Ryanair</t>
  </si>
  <si>
    <t>The Sage Group</t>
  </si>
  <si>
    <t>J Sainsbury</t>
  </si>
  <si>
    <t>SAVILLS PLC</t>
  </si>
  <si>
    <t>Schroders</t>
  </si>
  <si>
    <t>Serco</t>
  </si>
  <si>
    <t>Smart Metering Systems</t>
  </si>
  <si>
    <t>Smith &amp; Nephew</t>
  </si>
  <si>
    <t>Smiths</t>
  </si>
  <si>
    <t>SSE</t>
  </si>
  <si>
    <t>St James's Place</t>
  </si>
  <si>
    <t>Stagecoach Group</t>
  </si>
  <si>
    <t>Standard Chartered</t>
  </si>
  <si>
    <t>STV</t>
  </si>
  <si>
    <t>Tesco</t>
  </si>
  <si>
    <t>Unilever</t>
  </si>
  <si>
    <t>United Utilities Group</t>
  </si>
  <si>
    <t>Victrex</t>
  </si>
  <si>
    <t>The Weir Group</t>
  </si>
  <si>
    <t>AGFA-Gevaert</t>
  </si>
  <si>
    <t>Rheinmetall</t>
  </si>
  <si>
    <t>RHOEN-KLINIKUM</t>
  </si>
  <si>
    <t>SGL Carbon</t>
  </si>
  <si>
    <t>Software</t>
  </si>
  <si>
    <t>Bank of Communications</t>
  </si>
  <si>
    <t>COSCO SHIPPING Holdings</t>
  </si>
  <si>
    <t>CSSC Offshore and Marine Engineering</t>
  </si>
  <si>
    <t>iShares FTSE A50 China Index ETF</t>
  </si>
  <si>
    <t>Nine Dragons Paper</t>
  </si>
  <si>
    <t>Zijin Mining</t>
  </si>
  <si>
    <t>Richter Gedeon</t>
  </si>
  <si>
    <t>ACEA</t>
  </si>
  <si>
    <t>Credito Emiliano</t>
  </si>
  <si>
    <t>Goldcrest</t>
  </si>
  <si>
    <t>Nippon Sheet Glass</t>
  </si>
  <si>
    <t>Acerinox</t>
  </si>
  <si>
    <t>SSAB A</t>
  </si>
  <si>
    <t>ITM Power</t>
  </si>
  <si>
    <t>Mothercare</t>
  </si>
  <si>
    <t>Regal Petroleum</t>
  </si>
  <si>
    <t>Rolls-Royce Holdings</t>
  </si>
  <si>
    <t>G A Comdty</t>
  </si>
  <si>
    <t>JBA Comdty</t>
  </si>
  <si>
    <t>RXA Comdty</t>
  </si>
  <si>
    <t>IKA Comdty</t>
  </si>
  <si>
    <t>TYA Comdty</t>
  </si>
  <si>
    <t>BTSA Comdty</t>
  </si>
  <si>
    <t>USA Comdty</t>
  </si>
  <si>
    <t>GCA Comdty</t>
  </si>
  <si>
    <t>SIA Comdty</t>
  </si>
  <si>
    <t>PLA Comdty</t>
  </si>
  <si>
    <t>W A Comdty</t>
  </si>
  <si>
    <t>CLA Comdty</t>
  </si>
  <si>
    <t>SBA Comdty</t>
  </si>
  <si>
    <t>Melrose Industries</t>
  </si>
  <si>
    <t>WEED CN Equity</t>
  </si>
  <si>
    <t>Canopy Growth</t>
  </si>
  <si>
    <t>Macro</t>
  </si>
  <si>
    <t>FX</t>
  </si>
  <si>
    <t>% Fund</t>
  </si>
  <si>
    <t>Control</t>
  </si>
  <si>
    <t>#MNEMONICS#</t>
  </si>
  <si>
    <t>hedged</t>
  </si>
  <si>
    <t>Instrument Type</t>
  </si>
  <si>
    <t>175 HK Equity</t>
  </si>
  <si>
    <t>Geely Automobile</t>
  </si>
  <si>
    <t>FRES LN Equity</t>
  </si>
  <si>
    <t>Fresnillo</t>
  </si>
  <si>
    <t>HMSO LN Equity</t>
  </si>
  <si>
    <t>Hammerson</t>
  </si>
  <si>
    <t>MTRO LN Equity</t>
  </si>
  <si>
    <t>Metro Bank</t>
  </si>
  <si>
    <t>MCRO LN Equity</t>
  </si>
  <si>
    <t>Micro Focus</t>
  </si>
  <si>
    <t>OXFORD NANOPORE TECHNOLOGIES</t>
  </si>
  <si>
    <t>GBp</t>
  </si>
  <si>
    <t>RTN LN Equity</t>
  </si>
  <si>
    <t>Restaurant</t>
  </si>
  <si>
    <t>BGS US Equity</t>
  </si>
  <si>
    <t>B&amp;G Foods</t>
  </si>
  <si>
    <t>SWAN</t>
  </si>
  <si>
    <t>SLCJY US Equity</t>
  </si>
  <si>
    <t>SLC Agricola -ADR</t>
  </si>
  <si>
    <t>OPUS</t>
  </si>
  <si>
    <t>Gulf International Minerals</t>
  </si>
  <si>
    <t>CAD</t>
  </si>
  <si>
    <t>OPE</t>
  </si>
  <si>
    <t>DVO LN Equity</t>
  </si>
  <si>
    <t>Devro</t>
  </si>
  <si>
    <t>FDXC</t>
  </si>
  <si>
    <t xml:space="preserve">  Macro</t>
  </si>
  <si>
    <t>Other</t>
  </si>
  <si>
    <t>Net Equity Exposure</t>
  </si>
  <si>
    <t>AUM (EURm)</t>
  </si>
  <si>
    <t>£/$</t>
  </si>
  <si>
    <t>€/AUD</t>
  </si>
  <si>
    <t>PLUS LN Equity</t>
  </si>
  <si>
    <t>Plus500</t>
  </si>
  <si>
    <t xml:space="preserve">  Relative to Eurostoxx</t>
  </si>
  <si>
    <t>BAR BB Equity</t>
  </si>
  <si>
    <t>Barco</t>
  </si>
  <si>
    <t>ACB CN Equity</t>
  </si>
  <si>
    <t>Aurora Cannabis</t>
  </si>
  <si>
    <t>PAT GY Equity</t>
  </si>
  <si>
    <t>PATRIZIA Immobilien</t>
  </si>
  <si>
    <t>8919 JT Equity</t>
  </si>
  <si>
    <t>Katitas</t>
  </si>
  <si>
    <t>Star Mica</t>
  </si>
  <si>
    <t>EQNR NO Equity</t>
  </si>
  <si>
    <t>AMS SW Equity</t>
  </si>
  <si>
    <t>ams</t>
  </si>
  <si>
    <t>IGG LN Equity</t>
  </si>
  <si>
    <t>IG Group Holdings</t>
  </si>
  <si>
    <t>RCH LN Equity</t>
  </si>
  <si>
    <t>MO US Equity</t>
  </si>
  <si>
    <t>Altria</t>
  </si>
  <si>
    <t>COHR US Equity</t>
  </si>
  <si>
    <t>Coherent</t>
  </si>
  <si>
    <t>SUPV US Equity</t>
  </si>
  <si>
    <t>Grupo Supervielle -ADR</t>
  </si>
  <si>
    <t>HD US Equity</t>
  </si>
  <si>
    <t>Home Depot</t>
  </si>
  <si>
    <t>IQE LN Equity</t>
  </si>
  <si>
    <t>IQE</t>
  </si>
  <si>
    <t>ON US Equity</t>
  </si>
  <si>
    <t>ON Semiconductor</t>
  </si>
  <si>
    <t>HUNT NO Equity</t>
  </si>
  <si>
    <t>Hunter</t>
  </si>
  <si>
    <t>DUFN SW Equity</t>
  </si>
  <si>
    <t>Dufry</t>
  </si>
  <si>
    <t>3333 HK Equity</t>
  </si>
  <si>
    <t>China Evergrande</t>
  </si>
  <si>
    <t>JXTG</t>
  </si>
  <si>
    <t>Signify</t>
  </si>
  <si>
    <t>Ashmore</t>
  </si>
  <si>
    <t>Swatch</t>
  </si>
  <si>
    <t>SIKA SW Equity</t>
  </si>
  <si>
    <t>SRS IM Equity</t>
  </si>
  <si>
    <t>Saras</t>
  </si>
  <si>
    <t>BABA US Equity</t>
  </si>
  <si>
    <t>Alibaba Group Holding -ADR</t>
  </si>
  <si>
    <t>MELE BB Equity</t>
  </si>
  <si>
    <t>Melexis</t>
  </si>
  <si>
    <t>ELF US Equity</t>
  </si>
  <si>
    <t>elf Beauty</t>
  </si>
  <si>
    <t>OXY US Equity</t>
  </si>
  <si>
    <t>Occidental Petroleum</t>
  </si>
  <si>
    <t>1233 HK Equity</t>
  </si>
  <si>
    <t>Times China</t>
  </si>
  <si>
    <t>CMCSA US Equity</t>
  </si>
  <si>
    <t>Comcast</t>
  </si>
  <si>
    <t>Jadestone Energy</t>
  </si>
  <si>
    <t>JSE LN Equity</t>
  </si>
  <si>
    <t>KCR FH Equity</t>
  </si>
  <si>
    <t>Konecranes</t>
  </si>
  <si>
    <t>880 HK Equity</t>
  </si>
  <si>
    <t>SJM</t>
  </si>
  <si>
    <t>USDZAR Curncy</t>
  </si>
  <si>
    <t>PVH US Equity</t>
  </si>
  <si>
    <t>PVH</t>
  </si>
  <si>
    <t>SFOR LN Equity</t>
  </si>
  <si>
    <t>EL FP Equity</t>
  </si>
  <si>
    <t>RCL US Equity</t>
  </si>
  <si>
    <t>Royal Caribbean Cruises</t>
  </si>
  <si>
    <t>AMP IM Equity</t>
  </si>
  <si>
    <t>Amplifon</t>
  </si>
  <si>
    <t>WIZZ LN Equity</t>
  </si>
  <si>
    <t>Wizz Air</t>
  </si>
  <si>
    <t>AMZN US Equity</t>
  </si>
  <si>
    <t>Amazon.com</t>
  </si>
  <si>
    <t>PPG US Equity</t>
  </si>
  <si>
    <t>PPG Industries</t>
  </si>
  <si>
    <t>SQ US Equity</t>
  </si>
  <si>
    <t>SMDS LN Equity</t>
  </si>
  <si>
    <t>DS Smith</t>
  </si>
  <si>
    <t>S4 Capital</t>
  </si>
  <si>
    <t>TEMN SW Equity</t>
  </si>
  <si>
    <t>Temenos</t>
  </si>
  <si>
    <t>GLJ GY Equity</t>
  </si>
  <si>
    <t>GRENKE</t>
  </si>
  <si>
    <t>TCEHY US Equity</t>
  </si>
  <si>
    <t>Tencent -ADR</t>
  </si>
  <si>
    <t>HZO INC</t>
  </si>
  <si>
    <t xml:space="preserve"> </t>
  </si>
  <si>
    <t>FOXA US Equity</t>
  </si>
  <si>
    <t>BHP LN Equity</t>
  </si>
  <si>
    <t>GAM SW Equity</t>
  </si>
  <si>
    <t>GAM Holding</t>
  </si>
  <si>
    <t>ABX CN Equity</t>
  </si>
  <si>
    <t>Barrick Gold - CAD</t>
  </si>
  <si>
    <t>MOWI NO Equity</t>
  </si>
  <si>
    <t>AIBG ID Equity</t>
  </si>
  <si>
    <t>AIB</t>
  </si>
  <si>
    <t>BME LN Equity</t>
  </si>
  <si>
    <t>B&amp;M European Value Retail</t>
  </si>
  <si>
    <t>EL US Equity</t>
  </si>
  <si>
    <t>Estee Lauder Cos</t>
  </si>
  <si>
    <t>Deutsche Lufthansa</t>
  </si>
  <si>
    <t>CHD US Equity</t>
  </si>
  <si>
    <t>Church &amp; Dwight Co</t>
  </si>
  <si>
    <t>SPT LN Equity</t>
  </si>
  <si>
    <t>Spirent Communications</t>
  </si>
  <si>
    <t>ATVI US Equity</t>
  </si>
  <si>
    <t>Activision Blizzard</t>
  </si>
  <si>
    <t>TTWO US Equity</t>
  </si>
  <si>
    <t>Take-Two Interactive Software</t>
  </si>
  <si>
    <t>GFI SJ Equity</t>
  </si>
  <si>
    <t>Gold Fields</t>
  </si>
  <si>
    <t>ERIC US Equity</t>
  </si>
  <si>
    <t>Telefonaktiebolaget LM Ericsson -ADR</t>
  </si>
  <si>
    <t>WLN FP Equity</t>
  </si>
  <si>
    <t>Worldline SA/France</t>
  </si>
  <si>
    <t>QRVO US Equity</t>
  </si>
  <si>
    <t>Qorvo</t>
  </si>
  <si>
    <t>ADYEN NA Equity</t>
  </si>
  <si>
    <t>Adyen</t>
  </si>
  <si>
    <t>FNTN GY Equity</t>
  </si>
  <si>
    <t>Freenet</t>
  </si>
  <si>
    <t>NAT-USD M</t>
  </si>
  <si>
    <t>Weight Watchers</t>
  </si>
  <si>
    <t>Reach</t>
  </si>
  <si>
    <t>FDS US Equity</t>
  </si>
  <si>
    <t>FactSet Research Systems</t>
  </si>
  <si>
    <t>Fox</t>
  </si>
  <si>
    <t>TLGO SQ Equity</t>
  </si>
  <si>
    <t>Talgo</t>
  </si>
  <si>
    <t>MELI US Equity</t>
  </si>
  <si>
    <t>MercadoLibre</t>
  </si>
  <si>
    <t>DEMANT DC Equity</t>
  </si>
  <si>
    <t>DIS US Equity</t>
  </si>
  <si>
    <t>Walt Disney</t>
  </si>
  <si>
    <t>FOX US Equity</t>
  </si>
  <si>
    <t>Fox-Non Voting</t>
  </si>
  <si>
    <t>MMM US Equity</t>
  </si>
  <si>
    <t>3M</t>
  </si>
  <si>
    <t>5019 JT Equity</t>
  </si>
  <si>
    <t>Idemitsu Kosan</t>
  </si>
  <si>
    <t>EURN BB Equity</t>
  </si>
  <si>
    <t>Euronav</t>
  </si>
  <si>
    <t>MSFT US Equity</t>
  </si>
  <si>
    <t>Microsoft</t>
  </si>
  <si>
    <t>ERM LN Equity</t>
  </si>
  <si>
    <t>Euromoney Institutional Investor</t>
  </si>
  <si>
    <t>HA US Equity</t>
  </si>
  <si>
    <t>Hawaiian</t>
  </si>
  <si>
    <t>SNE US Equity</t>
  </si>
  <si>
    <t>Sony -ADR</t>
  </si>
  <si>
    <t>WW US Equity</t>
  </si>
  <si>
    <t>€/ARS</t>
  </si>
  <si>
    <t>ARS</t>
  </si>
  <si>
    <t>EURJPY Curncy</t>
  </si>
  <si>
    <t>€/JPY</t>
  </si>
  <si>
    <t>JPY</t>
  </si>
  <si>
    <t>DRLCO DC Equity</t>
  </si>
  <si>
    <t>Drilling Co of 1972</t>
  </si>
  <si>
    <t>IWG LN Equity</t>
  </si>
  <si>
    <t>IWG</t>
  </si>
  <si>
    <t>6758 JT Equity</t>
  </si>
  <si>
    <t>Sony</t>
  </si>
  <si>
    <t>TYRES FH Equity</t>
  </si>
  <si>
    <t>WETF US Equity</t>
  </si>
  <si>
    <t>WisdomTree Investments</t>
  </si>
  <si>
    <t>FLTR LN Equity</t>
  </si>
  <si>
    <t>Flutter Entertainment</t>
  </si>
  <si>
    <t>2975 JT Equity</t>
  </si>
  <si>
    <t>Unhedged</t>
  </si>
  <si>
    <t>CRDA LN Equity</t>
  </si>
  <si>
    <t>Croda International</t>
  </si>
  <si>
    <t>NRR LN Equity</t>
  </si>
  <si>
    <t>NewRiver REIT</t>
  </si>
  <si>
    <t>MA US Equity</t>
  </si>
  <si>
    <t>Mastercard</t>
  </si>
  <si>
    <t>WLL US Equity</t>
  </si>
  <si>
    <t>Whiting Petroleum</t>
  </si>
  <si>
    <t>TRIP US Equity</t>
  </si>
  <si>
    <t>TripAdvisor</t>
  </si>
  <si>
    <t>Valaris</t>
  </si>
  <si>
    <t>TWLO US Equity</t>
  </si>
  <si>
    <t>Twilio</t>
  </si>
  <si>
    <t>PRU AU Equity</t>
  </si>
  <si>
    <t>Perseus Mining</t>
  </si>
  <si>
    <t>BBAR US Equity</t>
  </si>
  <si>
    <t>TMUS US Equity</t>
  </si>
  <si>
    <t>T-Mobile US</t>
  </si>
  <si>
    <t>GPS US Equity</t>
  </si>
  <si>
    <t>Gap</t>
  </si>
  <si>
    <t>AGRO US Equity</t>
  </si>
  <si>
    <t>Adecoagro</t>
  </si>
  <si>
    <t>EURN US Equity</t>
  </si>
  <si>
    <t>Euronav - USD</t>
  </si>
  <si>
    <t>FMC US Equity</t>
  </si>
  <si>
    <t>FMC Corp</t>
  </si>
  <si>
    <t>SBUX US Equity</t>
  </si>
  <si>
    <t>Starbucks</t>
  </si>
  <si>
    <t>WDAY US Equity</t>
  </si>
  <si>
    <t>Workday</t>
  </si>
  <si>
    <t>Jeotex Inc</t>
  </si>
  <si>
    <t>ORSTED DC Equity</t>
  </si>
  <si>
    <t>Orsted</t>
  </si>
  <si>
    <t>4536 JT Equity</t>
  </si>
  <si>
    <t>Santen Pharmaceutical</t>
  </si>
  <si>
    <t>SSF-GBP M</t>
  </si>
  <si>
    <t>AVST LN Equity</t>
  </si>
  <si>
    <t>Avast</t>
  </si>
  <si>
    <t>FEVR LN Equity</t>
  </si>
  <si>
    <t>Fevertree Drinks</t>
  </si>
  <si>
    <t>TIPS LN Equity</t>
  </si>
  <si>
    <t>SPDR Bloomberg Barclays U.S. TIPS UCITS ETF</t>
  </si>
  <si>
    <t>FRAS LN Equity</t>
  </si>
  <si>
    <t>AR US Equity</t>
  </si>
  <si>
    <t>Antero Resources</t>
  </si>
  <si>
    <t>HPE US Equity</t>
  </si>
  <si>
    <t>Hewlett Packard Enterprise</t>
  </si>
  <si>
    <t>MTDR US Equity</t>
  </si>
  <si>
    <t>Matador Resources</t>
  </si>
  <si>
    <t>NTCO US Equity</t>
  </si>
  <si>
    <t>Natura &amp; Co Holding -ADR</t>
  </si>
  <si>
    <t>PTON US Equity</t>
  </si>
  <si>
    <t>Peloton Interactive</t>
  </si>
  <si>
    <t>PLUG US Equity</t>
  </si>
  <si>
    <t>Plug Power</t>
  </si>
  <si>
    <t>COFA FP Equity</t>
  </si>
  <si>
    <t>Coface</t>
  </si>
  <si>
    <t>SSW SJ Equity</t>
  </si>
  <si>
    <t>Sibanye Stillwater</t>
  </si>
  <si>
    <t>ZAL GY Equity</t>
  </si>
  <si>
    <t>Zalando</t>
  </si>
  <si>
    <t>UMI BB Equity</t>
  </si>
  <si>
    <t>Umicore</t>
  </si>
  <si>
    <t>NOL NO Equity</t>
  </si>
  <si>
    <t>Northern Ocean</t>
  </si>
  <si>
    <t>TRI-STAR RESOURCES LOAN 2018 INTEREST</t>
  </si>
  <si>
    <t>TRI-STAR RESOURCES LOAN 2018 WRITE DOWN</t>
  </si>
  <si>
    <t>.AREQIMP G Index</t>
  </si>
  <si>
    <t xml:space="preserve">  Equity</t>
  </si>
  <si>
    <t xml:space="preserve">  Unhedged FX</t>
  </si>
  <si>
    <t xml:space="preserve">  Prop FX</t>
  </si>
  <si>
    <t>LYV US Equity</t>
  </si>
  <si>
    <t>Live Nation Entertainment</t>
  </si>
  <si>
    <t>USFD US Equity</t>
  </si>
  <si>
    <t>US Foods Holding</t>
  </si>
  <si>
    <t>INF LN Equity</t>
  </si>
  <si>
    <t>Informa</t>
  </si>
  <si>
    <t>SSPG LN Equity</t>
  </si>
  <si>
    <t>SSP</t>
  </si>
  <si>
    <t>VLX LN Equity</t>
  </si>
  <si>
    <t>Volex</t>
  </si>
  <si>
    <t>APA US Equity</t>
  </si>
  <si>
    <t>Apache</t>
  </si>
  <si>
    <t>Madison Square Garden</t>
  </si>
  <si>
    <t>PTEN US Equity</t>
  </si>
  <si>
    <t>Patterson-UTI Energy</t>
  </si>
  <si>
    <t>RYA ID Equity</t>
  </si>
  <si>
    <t>VLO US Equity</t>
  </si>
  <si>
    <t>Valero Energy Corp</t>
  </si>
  <si>
    <t>IRS: Fix/Float ICE LIBOR GBP 6 Month  P11000000 R11000000 30/06/2020 00:00:00-07/12/2030 00:00:00 -3341205</t>
  </si>
  <si>
    <t>EURCHF Curncy</t>
  </si>
  <si>
    <t>€/CHF</t>
  </si>
  <si>
    <t>CHF</t>
  </si>
  <si>
    <t>IRS: Fix/Float ICE LIBOR GBP 6 Month  P11000000 R11000000 30/06/2020 00:00:00-07/12/2030 00:00:00 -3341364</t>
  </si>
  <si>
    <t>IRS: Fix/Float ICE LIBOR GBP 6 Month  P11000000 R11000000 30/06/2020 00:00:00-07/12/2030 00:00:00 -3341447</t>
  </si>
  <si>
    <t>SY1 GY Equity</t>
  </si>
  <si>
    <t>Symrise</t>
  </si>
  <si>
    <t>ZM US Equity</t>
  </si>
  <si>
    <t>Zoom Video Communications</t>
  </si>
  <si>
    <t>PAYC US Equity</t>
  </si>
  <si>
    <t>Paycom Software</t>
  </si>
  <si>
    <t>IRS: Fix/Float ICE LIBOR GBP 6 Month  P12000000 R12000000 30/06/2020 00:00:00-07/12/2030 00:00:00 -3359036</t>
  </si>
  <si>
    <t>LUNE SS Equity</t>
  </si>
  <si>
    <t>FRAN LN Equity</t>
  </si>
  <si>
    <t>Franchise Brands</t>
  </si>
  <si>
    <t>CME US Equity</t>
  </si>
  <si>
    <t>CME</t>
  </si>
  <si>
    <t>SAND US Equity</t>
  </si>
  <si>
    <t>Sandstorm Gold</t>
  </si>
  <si>
    <t>UKT 1 3/4 09/07/37</t>
  </si>
  <si>
    <t>GB00BZB26Y51 Govt</t>
  </si>
  <si>
    <t>GB00BMBL1F74 Govt</t>
  </si>
  <si>
    <t>UKT 0 5/8 10/22/50</t>
  </si>
  <si>
    <t>CRH - GBP</t>
  </si>
  <si>
    <t>SKG ID Equity</t>
  </si>
  <si>
    <t>Smurfit Kappa</t>
  </si>
  <si>
    <t>8001 JT Equity</t>
  </si>
  <si>
    <t>ITOCHU Corp</t>
  </si>
  <si>
    <t>JET2 LN Equity</t>
  </si>
  <si>
    <t>JET2</t>
  </si>
  <si>
    <t>AER US Equity</t>
  </si>
  <si>
    <t>AerCap</t>
  </si>
  <si>
    <t>GB00BMBL1D50 Govt</t>
  </si>
  <si>
    <t>UKT 0 1/2 10/22/61</t>
  </si>
  <si>
    <t>SPI LN Equity</t>
  </si>
  <si>
    <t>Spire Healthcare</t>
  </si>
  <si>
    <t>NWG LN Equity</t>
  </si>
  <si>
    <t>Natwest</t>
  </si>
  <si>
    <t>OEI#Macro##Total</t>
  </si>
  <si>
    <t>OEI#Equity#AU#Total</t>
  </si>
  <si>
    <t>OEI#Equity#AT#Total</t>
  </si>
  <si>
    <t>OEI#Equity#BE#Total</t>
  </si>
  <si>
    <t>OEI#Equity#BR#Total</t>
  </si>
  <si>
    <t>OEI#Equity#CA#Total</t>
  </si>
  <si>
    <t>OEI#Equity#DK#Total</t>
  </si>
  <si>
    <t>OEI#Equity#FI#Total</t>
  </si>
  <si>
    <t>OEI#Equity#FR#Total</t>
  </si>
  <si>
    <t>OEI#Equity#DE#Total</t>
  </si>
  <si>
    <t>OEI#Equity#GR#Total</t>
  </si>
  <si>
    <t>OEI#Equity#GG#Total</t>
  </si>
  <si>
    <t>OEI#Equity#HK#Total</t>
  </si>
  <si>
    <t>OEI#Equity#HU#Total</t>
  </si>
  <si>
    <t>OEI#Equity#IE#Total</t>
  </si>
  <si>
    <t>OEI#Equity#IT#Total</t>
  </si>
  <si>
    <t>OEI#Equity#JP#Total</t>
  </si>
  <si>
    <t>OEI#Equity#NL#Total</t>
  </si>
  <si>
    <t>OEI#Equity#NO#Total</t>
  </si>
  <si>
    <t>OEI#Equity#UNK#Total</t>
  </si>
  <si>
    <t>OEI#Equity#PT#Total</t>
  </si>
  <si>
    <t>OEI#Equity#SG#Total</t>
  </si>
  <si>
    <t>OEI#Equity#ZA#Total</t>
  </si>
  <si>
    <t>OEI#Equity#ES#Total</t>
  </si>
  <si>
    <t>OEI#Equity#SE#Total</t>
  </si>
  <si>
    <t>OEI#Equity#CH#Total</t>
  </si>
  <si>
    <t>OEI#Equity#TR#Total</t>
  </si>
  <si>
    <t>OEI#Equity#GB#Total</t>
  </si>
  <si>
    <t>OEI#Equity#US#Total</t>
  </si>
  <si>
    <t>OEI#Equity##Total</t>
  </si>
  <si>
    <t>OEI#FX##Total</t>
  </si>
  <si>
    <t>OEI#Unhedged##Total</t>
  </si>
  <si>
    <t>OEI###Total</t>
  </si>
  <si>
    <t>ENW LN Equity</t>
  </si>
  <si>
    <t>AVNT US Equity</t>
  </si>
  <si>
    <t>OEIMAC###Total</t>
  </si>
  <si>
    <t>SWAN#Equity#AU#Total</t>
  </si>
  <si>
    <t>SWAN#Equity#BR#Total</t>
  </si>
  <si>
    <t>SWAN#Equity#CA#Total</t>
  </si>
  <si>
    <t>SWAN#Equity#DK#Total</t>
  </si>
  <si>
    <t>SWAN#Equity#FR#Total</t>
  </si>
  <si>
    <t>SWAN#Equity#IT#Total</t>
  </si>
  <si>
    <t>SWAN#Equity#JP#Total</t>
  </si>
  <si>
    <t>SWAN#Equity#NL#Total</t>
  </si>
  <si>
    <t>SWAN#Equity#NO#Total</t>
  </si>
  <si>
    <t>SWAN#Equity#UNK#Total</t>
  </si>
  <si>
    <t>SWAN#Equity#ZA#Total</t>
  </si>
  <si>
    <t>SWAN#Equity#SE#Total</t>
  </si>
  <si>
    <t>SWAN#Equity#CH#Total</t>
  </si>
  <si>
    <t>SWAN#Equity#GB#Total</t>
  </si>
  <si>
    <t>SWAN#Equity#US#Total</t>
  </si>
  <si>
    <t>SWAN###Total</t>
  </si>
  <si>
    <t>OPUS##BE#Total</t>
  </si>
  <si>
    <t>OPUS##BR#Total</t>
  </si>
  <si>
    <t>OPUS##CA#Total</t>
  </si>
  <si>
    <t>OPUS##DK#Total</t>
  </si>
  <si>
    <t>OPUS##IE#Total</t>
  </si>
  <si>
    <t>OPUS##IT#Total</t>
  </si>
  <si>
    <t>OPUS##JP#Total</t>
  </si>
  <si>
    <t>OPUS##NO#Total</t>
  </si>
  <si>
    <t>OPUS##ZA#Total</t>
  </si>
  <si>
    <t>OPUS##SE#Total</t>
  </si>
  <si>
    <t>OPUS##GB#Total</t>
  </si>
  <si>
    <t>OPUS##US#Total</t>
  </si>
  <si>
    <t>OPUS###Total</t>
  </si>
  <si>
    <t>OPE##IT#Total</t>
  </si>
  <si>
    <t>OPE##JP#Total</t>
  </si>
  <si>
    <t>OPE##NO#Total</t>
  </si>
  <si>
    <t>OPE##SE#Total</t>
  </si>
  <si>
    <t>OPE##GB#Total</t>
  </si>
  <si>
    <t>OPE##US#Total</t>
  </si>
  <si>
    <t>OPE###Total</t>
  </si>
  <si>
    <t>FDXC##BE#Total</t>
  </si>
  <si>
    <t>FDXC##CA#Total</t>
  </si>
  <si>
    <t>FDXC##DK#Total</t>
  </si>
  <si>
    <t>FDXC##IT#Total</t>
  </si>
  <si>
    <t>FDXC##JP#Total</t>
  </si>
  <si>
    <t>FDXC##NO#Total</t>
  </si>
  <si>
    <t>FDXC##ZA#Total</t>
  </si>
  <si>
    <t>FDXC##SE#Total</t>
  </si>
  <si>
    <t>FDXC##GB#Total</t>
  </si>
  <si>
    <t>FDXC##US#Total</t>
  </si>
  <si>
    <t>FDXC###Total</t>
  </si>
  <si>
    <t>SWAN#Equity##Total</t>
  </si>
  <si>
    <t>SWAN#Macro##Total</t>
  </si>
  <si>
    <t>SWAN#FX##Total</t>
  </si>
  <si>
    <t>SWAN#Unhedged##Total</t>
  </si>
  <si>
    <t>MSGS US Equity</t>
  </si>
  <si>
    <t>MOCORP FH Equity</t>
  </si>
  <si>
    <t>DELT LN Equity</t>
  </si>
  <si>
    <t>EURCAD Curncy</t>
  </si>
  <si>
    <t>€/CAD</t>
  </si>
  <si>
    <t>Provident Financial</t>
  </si>
  <si>
    <t>ADYEY US Equity</t>
  </si>
  <si>
    <t>Adyen -ADR</t>
  </si>
  <si>
    <t>GILT</t>
  </si>
  <si>
    <t>GILT###Total</t>
  </si>
  <si>
    <t>GLB ID Equity</t>
  </si>
  <si>
    <t>Glanbia</t>
  </si>
  <si>
    <t>STLA IM Equity</t>
  </si>
  <si>
    <t>Stellantis</t>
  </si>
  <si>
    <t>Frasers Group</t>
  </si>
  <si>
    <t>Glencore</t>
  </si>
  <si>
    <t>ENT LN Equity</t>
  </si>
  <si>
    <t>TCAP LN Equity</t>
  </si>
  <si>
    <t>TP Icap Group</t>
  </si>
  <si>
    <t>ADAP US Equity</t>
  </si>
  <si>
    <t>Adaptimmune Therapeutics -ADR</t>
  </si>
  <si>
    <t>BLDP US Equity</t>
  </si>
  <si>
    <t>Ballard Power Systems</t>
  </si>
  <si>
    <t>BYND US Equity</t>
  </si>
  <si>
    <t>Beyond Meat</t>
  </si>
  <si>
    <t>PLTR US Equity</t>
  </si>
  <si>
    <t>Palantir Technologies</t>
  </si>
  <si>
    <t>GB00BNNGP775 Govt</t>
  </si>
  <si>
    <t>UKT 0 7/8 01/31/46</t>
  </si>
  <si>
    <t>VEEV US Equity</t>
  </si>
  <si>
    <t>Veeva Systems</t>
  </si>
  <si>
    <t>RKT LN Equity</t>
  </si>
  <si>
    <t>SONY US Equity</t>
  </si>
  <si>
    <t>Sony Group -ADR</t>
  </si>
  <si>
    <t>EMBRACB SS Equity</t>
  </si>
  <si>
    <t>SSRM US Equity</t>
  </si>
  <si>
    <t>SSR Mining - USD</t>
  </si>
  <si>
    <t>Entain</t>
  </si>
  <si>
    <t>EUCAR FP Equity</t>
  </si>
  <si>
    <t>Europcar Groupe</t>
  </si>
  <si>
    <t>HOLN SW Equity</t>
  </si>
  <si>
    <t>Anheuser-Busch InBev</t>
  </si>
  <si>
    <t>VAL US Equity</t>
  </si>
  <si>
    <t>BIM FP Equity</t>
  </si>
  <si>
    <t>BioMerieux</t>
  </si>
  <si>
    <t>AKRBP NO Equity</t>
  </si>
  <si>
    <t>ICP LN Equity</t>
  </si>
  <si>
    <t>Intermediate Capital Group</t>
  </si>
  <si>
    <t>TTE FP Equity</t>
  </si>
  <si>
    <t>TotalEnergies</t>
  </si>
  <si>
    <t>USDCNY Curncy</t>
  </si>
  <si>
    <t>$/CNY</t>
  </si>
  <si>
    <t>GB00BFMCN652 Govt</t>
  </si>
  <si>
    <t>UKT 1 5/8 10/22/71</t>
  </si>
  <si>
    <t>AMC US Equity</t>
  </si>
  <si>
    <t>AMC Entertainment</t>
  </si>
  <si>
    <t>ACCEL NA Equity</t>
  </si>
  <si>
    <t>Accell Group</t>
  </si>
  <si>
    <t>HFD LN Equity</t>
  </si>
  <si>
    <t>HALFORDS GROUP PLC</t>
  </si>
  <si>
    <t>TP ICAP Group</t>
  </si>
  <si>
    <t>BIG LN Equity</t>
  </si>
  <si>
    <t>Big Technologies</t>
  </si>
  <si>
    <t>JUMO WORLD LIMITED</t>
  </si>
  <si>
    <t>OPE##CA#Total</t>
  </si>
  <si>
    <t>VAL 8 1/4 04/30/28</t>
  </si>
  <si>
    <t>AVO LN Equity</t>
  </si>
  <si>
    <t>Advanced Oncotherapy</t>
  </si>
  <si>
    <t>OEIMAC - GBP B###Total</t>
  </si>
  <si>
    <t>OEIMAC - GBP B-MAN###Total</t>
  </si>
  <si>
    <t>UMG NA Equity</t>
  </si>
  <si>
    <t>Universal Music Group</t>
  </si>
  <si>
    <t>MCG US Equity</t>
  </si>
  <si>
    <t>Membership Collective Group</t>
  </si>
  <si>
    <t>CURY LN Equity</t>
  </si>
  <si>
    <t>Currys</t>
  </si>
  <si>
    <t>NEL NO Equity</t>
  </si>
  <si>
    <t>NEL</t>
  </si>
  <si>
    <t>Embracer Group</t>
  </si>
  <si>
    <t>CZOO US Equity</t>
  </si>
  <si>
    <t>Cazoo Group</t>
  </si>
  <si>
    <t>EURSEK Curncy</t>
  </si>
  <si>
    <t>€/SEK</t>
  </si>
  <si>
    <t>SEK</t>
  </si>
  <si>
    <t>ONT LN Equity</t>
  </si>
  <si>
    <t>Oxford Nanopore Technologies</t>
  </si>
  <si>
    <t>PHNX LN Equity</t>
  </si>
  <si>
    <t>Phoenix</t>
  </si>
  <si>
    <t>ROSN LI Equity</t>
  </si>
  <si>
    <t>Rosneft OAO -GDR</t>
  </si>
  <si>
    <t>CF US Equity</t>
  </si>
  <si>
    <t>CF Industries</t>
  </si>
  <si>
    <t>RE/ LN Equity</t>
  </si>
  <si>
    <t>REA - GBP</t>
  </si>
  <si>
    <t>TGA LN Equity</t>
  </si>
  <si>
    <t>Thungela Resources</t>
  </si>
  <si>
    <t>PEY CN Equity</t>
  </si>
  <si>
    <t>Peyto Exploration &amp; Development</t>
  </si>
  <si>
    <t>SIRIUS PETROLEUM PLC</t>
  </si>
  <si>
    <t>Meta Platforms</t>
  </si>
  <si>
    <t>USG9460GAA97 Corp</t>
  </si>
  <si>
    <t>LSEG LN Equity</t>
  </si>
  <si>
    <t>SNOW US Equity</t>
  </si>
  <si>
    <t>Snowflake</t>
  </si>
  <si>
    <t>AO/ LN Equity</t>
  </si>
  <si>
    <t>AO World</t>
  </si>
  <si>
    <t>Block</t>
  </si>
  <si>
    <t>IVG IM Equity</t>
  </si>
  <si>
    <t>Iveco Group</t>
  </si>
  <si>
    <t>Holcim</t>
  </si>
  <si>
    <t>LFLOPMG LN Equity</t>
  </si>
  <si>
    <t>BEFARMU ID Equity</t>
  </si>
  <si>
    <t>TKWY NA Equity</t>
  </si>
  <si>
    <t>Just Eat Takeaway.com</t>
  </si>
  <si>
    <t>ODCNRUM ID Equity</t>
  </si>
  <si>
    <t>ODESSGM ID Equity</t>
  </si>
  <si>
    <t>SOON SW Equity</t>
  </si>
  <si>
    <t>Sonova Holding</t>
  </si>
  <si>
    <t>MBG GY Equity</t>
  </si>
  <si>
    <t>Mercedes-Benz Group</t>
  </si>
  <si>
    <t>V US Equity</t>
  </si>
  <si>
    <t>Visa</t>
  </si>
  <si>
    <t>DLAR LN Equity</t>
  </si>
  <si>
    <t>De La Rue</t>
  </si>
  <si>
    <t>GB00BL68HG94 Govt</t>
  </si>
  <si>
    <t>UKT 0 1/8 01/31/23</t>
  </si>
  <si>
    <t>SHOP US Equity</t>
  </si>
  <si>
    <t>Shopify</t>
  </si>
  <si>
    <t>EDV CN Equity</t>
  </si>
  <si>
    <t>Endeavour Mining</t>
  </si>
  <si>
    <t>PARA US Equity</t>
  </si>
  <si>
    <t>Paramount Global-Non Voting</t>
  </si>
  <si>
    <t>SBBB SS Equity</t>
  </si>
  <si>
    <t>Samhallsbyggnadsbolaget i Norden</t>
  </si>
  <si>
    <t>EURNOK Curncy</t>
  </si>
  <si>
    <t>€/NOK</t>
  </si>
  <si>
    <t>NOK</t>
  </si>
  <si>
    <t>DE US Equity</t>
  </si>
  <si>
    <t>Deere &amp;</t>
  </si>
  <si>
    <t>PHAU LN Equity</t>
  </si>
  <si>
    <t>IGLN LN Equity</t>
  </si>
  <si>
    <t>iShares Physical Gold ETC</t>
  </si>
  <si>
    <t>MPE LN Equity</t>
  </si>
  <si>
    <t>MP Evans Group</t>
  </si>
  <si>
    <t>GGR SP Equity</t>
  </si>
  <si>
    <t>Golden Agri-Resources</t>
  </si>
  <si>
    <t>SWAN#Equity#SG#Total</t>
  </si>
  <si>
    <t>EBRO SQ Equity</t>
  </si>
  <si>
    <t>Ebro Foods</t>
  </si>
  <si>
    <t>SWAN#Equity#ES#Total</t>
  </si>
  <si>
    <t>OPUS##ES#Total</t>
  </si>
  <si>
    <t>OPE##ES#Total</t>
  </si>
  <si>
    <t>FDXC##ES#Total</t>
  </si>
  <si>
    <t>OEI#Equity#MY#Total</t>
  </si>
  <si>
    <t>Malaysia</t>
  </si>
  <si>
    <t>KLK MK Equity</t>
  </si>
  <si>
    <t>Kuala Lumpur Kepong Bhd</t>
  </si>
  <si>
    <t>SWAN#Equity#MY#Total</t>
  </si>
  <si>
    <t>POLY LN Equity</t>
  </si>
  <si>
    <t>Polymetal International</t>
  </si>
  <si>
    <t>SLR SQ Equity</t>
  </si>
  <si>
    <t>Solaria Energia y Medio Ambiente</t>
  </si>
  <si>
    <t>YCA LN Equity</t>
  </si>
  <si>
    <t>Yellow Cake</t>
  </si>
  <si>
    <t>JD US Equity</t>
  </si>
  <si>
    <t>JD.com -ADR</t>
  </si>
  <si>
    <t>XGLD LN Equity</t>
  </si>
  <si>
    <t>db Physical Gold ETC</t>
  </si>
  <si>
    <t>AEP LN Equity</t>
  </si>
  <si>
    <t>Anglo-Eastern Plantations</t>
  </si>
  <si>
    <t>AVO WARRANT 25P 30 MAR 2026</t>
  </si>
  <si>
    <t>AVO WARRANT 60P 25 FEB 2025</t>
  </si>
  <si>
    <t>BHP Group</t>
  </si>
  <si>
    <t>POOL US Equity</t>
  </si>
  <si>
    <t>Pool</t>
  </si>
  <si>
    <t>SMR AU Equity</t>
  </si>
  <si>
    <t>Stanmore Resources</t>
  </si>
  <si>
    <t>OPUS##AU#Total</t>
  </si>
  <si>
    <t>FDXC##AU#Total</t>
  </si>
  <si>
    <t>NEX US Equity</t>
  </si>
  <si>
    <t>NexTier Oilfield Solutions</t>
  </si>
  <si>
    <t>ARCH US Equity</t>
  </si>
  <si>
    <t>Arch Resources</t>
  </si>
  <si>
    <t>BTU US Equity</t>
  </si>
  <si>
    <t>Peabody Energy</t>
  </si>
  <si>
    <t>OPUS##SG#Total</t>
  </si>
  <si>
    <t>FDXC##SG#Total</t>
  </si>
  <si>
    <t>UBER US Equity</t>
  </si>
  <si>
    <t>Uber Technologies</t>
  </si>
  <si>
    <t>Reverse Repo: UKT 0 1/2 10/22/61 Rate = .350000%(ACT/365) Term=2022-07-11 Haircut=113</t>
  </si>
  <si>
    <t>Reverse Repo: UKT 0 5/8 10/22/50 Rate = .300000%(ACT/365) Term=2022-07-11 Haircut=113</t>
  </si>
  <si>
    <t>SDRY LN Equity</t>
  </si>
  <si>
    <t>Superdry</t>
  </si>
  <si>
    <t>WisdomTree Physical Gold</t>
  </si>
  <si>
    <t>OPUS##MY#Total</t>
  </si>
  <si>
    <t>SDPL MK Equity</t>
  </si>
  <si>
    <t>Sime Darby Plantation Bhd</t>
  </si>
  <si>
    <t>GCQ2 Comdty</t>
  </si>
  <si>
    <t>GOLD 100 OZ FUTR Aug22</t>
  </si>
  <si>
    <t>Reverse Repo: UKT 0 1/2 10/22/61 Rate = .300000%(ACT/365) Term=2022-07-27 Haircut=113</t>
  </si>
  <si>
    <t>Reverse Repo: UKT 0 5/8 10/22/50 Rate = .250000%(ACT/365) Term=2022-07-27 Haircut=113</t>
  </si>
  <si>
    <t>META US Equity</t>
  </si>
  <si>
    <t>Reverse Repo: UKT 0 1/2 10/22/61 Rate = .600000%(ACT/365) Term=2022-07-12 Haircut=113</t>
  </si>
  <si>
    <t>Reverse Repo: UKT 0 1/2 10/22/61 Rate = .600000%(ACT/365) Term=2022-08-11 Haircut=113</t>
  </si>
  <si>
    <t>Reverse Repo: UKT 0 5/8 10/22/50 Rate = .250000%(ACT/365) Term=2022-07-12 Haircut=113</t>
  </si>
  <si>
    <t>Reverse Repo: UKT 0 5/8 10/22/50 Rate = .300000%(ACT/365) Term=2022-08-11 Haircut=113</t>
  </si>
  <si>
    <t>Reverse Repo: UKT 0 1/2 10/22/61 Rate = .550000%(ACT/365) Term=2022-07-18 Haircut=113</t>
  </si>
  <si>
    <t>Reverse Repo: UKT 0 5/8 10/22/50 Rate = .450000%(ACT/365) Term=2022-07-18 Haircut=113</t>
  </si>
  <si>
    <t>HAPL MK Equity</t>
  </si>
  <si>
    <t>Hap Seng Plantations Holdings Bhd</t>
  </si>
  <si>
    <t>Reverse Repo: UKT 0 1/2 10/22/61 Rate = .800000%(ACT/365) Term=2022-08-30 Haircut=113</t>
  </si>
  <si>
    <t>Reverse Repo: UKT 0 5/8 10/22/50 Rate = .650000%(ACT/365) Term=2022-08-30 Haircut=113</t>
  </si>
  <si>
    <t>Reverse Repo: UKT 1 5/8 10/22/71 Rate = .900000%(ACT/365) Term=2022-08-30 Haircut=113</t>
  </si>
  <si>
    <t>GET FP Equity</t>
  </si>
  <si>
    <t>Getlink</t>
  </si>
  <si>
    <t>OPUS##FR#Total</t>
  </si>
  <si>
    <t>OPE##FR#Total</t>
  </si>
  <si>
    <t>FDXC##FR#Total</t>
  </si>
  <si>
    <t>ARMK US Equity</t>
  </si>
  <si>
    <t>Aramark</t>
  </si>
  <si>
    <t>GB00BM8Z2W66 Govt</t>
  </si>
  <si>
    <t>UKTI 0 1/8 03/22/2073</t>
  </si>
  <si>
    <t>GB00BNNGP882 Govt</t>
  </si>
  <si>
    <t>UKTI 0 1/8 03/22/51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</si>
</sst>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_-* #,##0_-;\-* #,##0_-;_-* &quot;-&quot;??_-;_-@_-"/>
    <numFmt numFmtId="166" formatCode="_-* #,##0.0000_-;\-* #,##0.0000_-;_-* &quot;-&quot;??_-;_-@_-"/>
    <numFmt numFmtId="167" formatCode="#,##0;[Red]#,##0"/>
    <numFmt numFmtId="168" formatCode="\+0.00%;[Red]\-0.00%"/>
    <numFmt numFmtId="169" formatCode="#,##0.00&quot; &quot;;[Red]\-#,##0.00&quot; &quot;"/>
    <numFmt numFmtId="170" formatCode="#,##0_ ;[Red]\-#,##0\ "/>
    <numFmt numFmtId="171" formatCode="0.0000"/>
    <numFmt numFmtId="172" formatCode="_(* #,##0_);_(* \(#,##0\);_(* &quot;-&quot;??_);_(@_)"/>
    <numFmt numFmtId="173" formatCode="_(* #,##0.0000_);_(* \(#,##0.0000\);_(* &quot;-&quot;??_);_(@_)"/>
  </numFmts>
  <fonts count="9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FF"/>
      <name val="Arial"/>
      <family val="2"/>
    </font>
    <font>
      <b/>
      <sz val="9"/>
      <color rgb="FF0000FF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5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2" fillId="0" borderId="0">
      <alignment horizontal="right"/>
    </xf>
    <xf numFmtId="170" fontId="2" fillId="0" borderId="0">
      <alignment horizontal="right"/>
    </xf>
    <xf numFmtId="168" fontId="6" fillId="0" borderId="0">
      <alignment horizontal="right"/>
    </xf>
    <xf numFmtId="166" fontId="2" fillId="0" borderId="0"/>
    <xf numFmtId="164" fontId="2" fillId="0" borderId="0"/>
    <xf numFmtId="2" fontId="2" fillId="0" borderId="0"/>
    <xf numFmtId="167" fontId="2" fillId="0" borderId="0"/>
    <xf numFmtId="169" fontId="6" fillId="0" borderId="0">
      <alignment horizontal="right"/>
    </xf>
    <xf numFmtId="169" fontId="3" fillId="0" borderId="0"/>
  </cellStyleXfs>
  <cellXfs count="440">
    <xf numFmtId="0" fontId="0" fillId="0" borderId="0" xfId="0"/>
    <xf numFmtId="0" fontId="2" fillId="0" borderId="0" xfId="0" applyFont="1"/>
    <xf numFmtId="164" fontId="2" fillId="0" borderId="0" xfId="1" applyFont="1"/>
    <xf numFmtId="165" fontId="2" fillId="0" borderId="0" xfId="1" applyNumberFormat="1" applyFont="1"/>
    <xf numFmtId="166" fontId="2" fillId="0" borderId="0" xfId="1" applyNumberFormat="1" applyFont="1"/>
    <xf numFmtId="0" fontId="4" fillId="0" borderId="0" xfId="0" applyFont="1"/>
    <xf numFmtId="164" fontId="2" fillId="0" borderId="1" xfId="1" applyFont="1" applyBorder="1"/>
    <xf numFmtId="167" fontId="2" fillId="0" borderId="0" xfId="1" applyNumberFormat="1" applyFont="1"/>
    <xf numFmtId="168" fontId="6" fillId="0" borderId="0" xfId="2" applyNumberFormat="1" applyFont="1"/>
    <xf numFmtId="169" fontId="3" fillId="0" borderId="0" xfId="1" applyNumberFormat="1" applyFont="1"/>
    <xf numFmtId="0" fontId="2" fillId="0" borderId="1" xfId="0" applyFont="1" applyBorder="1"/>
    <xf numFmtId="0" fontId="2" fillId="0" borderId="0" xfId="0" applyFont="1" applyBorder="1"/>
    <xf numFmtId="164" fontId="2" fillId="0" borderId="0" xfId="1" applyFont="1" applyBorder="1"/>
    <xf numFmtId="166" fontId="2" fillId="0" borderId="0" xfId="1" applyNumberFormat="1" applyFont="1" applyBorder="1"/>
    <xf numFmtId="169" fontId="6" fillId="0" borderId="0" xfId="1" applyNumberFormat="1" applyFont="1"/>
    <xf numFmtId="169" fontId="6" fillId="0" borderId="1" xfId="1" applyNumberFormat="1" applyFont="1" applyBorder="1"/>
    <xf numFmtId="169" fontId="6" fillId="0" borderId="0" xfId="1" applyNumberFormat="1" applyFont="1" applyBorder="1"/>
    <xf numFmtId="170" fontId="2" fillId="0" borderId="0" xfId="1" applyNumberFormat="1" applyFont="1" applyAlignment="1">
      <alignment horizontal="right"/>
    </xf>
    <xf numFmtId="170" fontId="4" fillId="0" borderId="0" xfId="1" applyNumberFormat="1" applyFont="1" applyAlignment="1">
      <alignment horizontal="right"/>
    </xf>
    <xf numFmtId="170" fontId="2" fillId="0" borderId="1" xfId="1" applyNumberFormat="1" applyFont="1" applyBorder="1" applyAlignment="1">
      <alignment horizontal="right"/>
    </xf>
    <xf numFmtId="170" fontId="2" fillId="0" borderId="0" xfId="1" applyNumberFormat="1" applyFont="1" applyBorder="1" applyAlignment="1">
      <alignment horizontal="right"/>
    </xf>
    <xf numFmtId="164" fontId="4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2" fontId="2" fillId="0" borderId="0" xfId="0" applyNumberFormat="1" applyFont="1"/>
    <xf numFmtId="2" fontId="4" fillId="0" borderId="0" xfId="0" applyNumberFormat="1" applyFont="1" applyAlignment="1">
      <alignment horizontal="right"/>
    </xf>
    <xf numFmtId="2" fontId="2" fillId="0" borderId="1" xfId="0" applyNumberFormat="1" applyFont="1" applyBorder="1"/>
    <xf numFmtId="2" fontId="2" fillId="0" borderId="0" xfId="0" applyNumberFormat="1" applyFont="1" applyBorder="1"/>
    <xf numFmtId="167" fontId="4" fillId="0" borderId="0" xfId="1" applyNumberFormat="1" applyFont="1" applyAlignment="1">
      <alignment horizontal="right"/>
    </xf>
    <xf numFmtId="2" fontId="4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9" fontId="3" fillId="0" borderId="1" xfId="1" applyNumberFormat="1" applyFont="1" applyBorder="1"/>
    <xf numFmtId="169" fontId="3" fillId="0" borderId="0" xfId="1" applyNumberFormat="1" applyFont="1" applyBorder="1"/>
    <xf numFmtId="164" fontId="2" fillId="0" borderId="0" xfId="1" applyFont="1" applyAlignment="1">
      <alignment horizontal="right"/>
    </xf>
    <xf numFmtId="2" fontId="2" fillId="0" borderId="0" xfId="0" applyNumberFormat="1" applyFont="1" applyAlignment="1">
      <alignment horizontal="right"/>
    </xf>
    <xf numFmtId="167" fontId="2" fillId="0" borderId="0" xfId="1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0" fontId="4" fillId="2" borderId="1" xfId="0" applyFont="1" applyFill="1" applyBorder="1"/>
    <xf numFmtId="164" fontId="2" fillId="2" borderId="4" xfId="1" applyFont="1" applyFill="1" applyBorder="1"/>
    <xf numFmtId="164" fontId="4" fillId="2" borderId="1" xfId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166" fontId="4" fillId="2" borderId="1" xfId="1" applyNumberFormat="1" applyFont="1" applyFill="1" applyBorder="1" applyAlignment="1">
      <alignment horizontal="right"/>
    </xf>
    <xf numFmtId="167" fontId="4" fillId="2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0" fontId="2" fillId="0" borderId="0" xfId="2" applyNumberFormat="1" applyFont="1"/>
    <xf numFmtId="10" fontId="3" fillId="0" borderId="0" xfId="2" applyNumberFormat="1" applyFont="1" applyAlignment="1">
      <alignment horizontal="right"/>
    </xf>
    <xf numFmtId="165" fontId="2" fillId="0" borderId="0" xfId="1" applyNumberFormat="1" applyFont="1" applyBorder="1"/>
    <xf numFmtId="165" fontId="4" fillId="2" borderId="1" xfId="1" applyNumberFormat="1" applyFont="1" applyFill="1" applyBorder="1" applyAlignment="1">
      <alignment horizontal="right"/>
    </xf>
    <xf numFmtId="169" fontId="3" fillId="0" borderId="5" xfId="1" applyNumberFormat="1" applyFont="1" applyBorder="1"/>
    <xf numFmtId="168" fontId="6" fillId="0" borderId="0" xfId="1" applyNumberFormat="1" applyFont="1" applyBorder="1" applyAlignment="1">
      <alignment horizontal="right"/>
    </xf>
    <xf numFmtId="169" fontId="7" fillId="3" borderId="0" xfId="0" applyNumberFormat="1" applyFont="1" applyFill="1" applyAlignment="1">
      <alignment horizontal="right"/>
    </xf>
    <xf numFmtId="165" fontId="2" fillId="3" borderId="0" xfId="1" applyNumberFormat="1" applyFont="1" applyFill="1" applyBorder="1"/>
    <xf numFmtId="169" fontId="6" fillId="3" borderId="0" xfId="0" applyNumberFormat="1" applyFont="1" applyFill="1" applyAlignment="1">
      <alignment horizontal="right"/>
    </xf>
    <xf numFmtId="166" fontId="2" fillId="3" borderId="0" xfId="1" applyNumberFormat="1" applyFont="1" applyFill="1" applyBorder="1"/>
    <xf numFmtId="169" fontId="6" fillId="3" borderId="0" xfId="1" applyNumberFormat="1" applyFont="1" applyFill="1"/>
    <xf numFmtId="169" fontId="6" fillId="3" borderId="1" xfId="1" applyNumberFormat="1" applyFont="1" applyFill="1" applyBorder="1"/>
    <xf numFmtId="169" fontId="6" fillId="3" borderId="0" xfId="1" applyNumberFormat="1" applyFont="1" applyFill="1" applyBorder="1"/>
    <xf numFmtId="164" fontId="2" fillId="0" borderId="0" xfId="0" applyNumberFormat="1" applyFont="1"/>
    <xf numFmtId="0" fontId="2" fillId="0" borderId="7" xfId="0" applyFont="1" applyBorder="1"/>
    <xf numFmtId="0" fontId="2" fillId="3" borderId="0" xfId="0" applyFont="1" applyFill="1" applyBorder="1"/>
    <xf numFmtId="164" fontId="2" fillId="3" borderId="0" xfId="1" applyFont="1" applyFill="1" applyAlignment="1">
      <alignment horizontal="right"/>
    </xf>
    <xf numFmtId="164" fontId="4" fillId="3" borderId="0" xfId="1" applyFont="1" applyFill="1" applyAlignment="1">
      <alignment horizontal="right"/>
    </xf>
    <xf numFmtId="164" fontId="2" fillId="3" borderId="1" xfId="1" applyFont="1" applyFill="1" applyBorder="1"/>
    <xf numFmtId="164" fontId="2" fillId="3" borderId="0" xfId="1" applyFont="1" applyFill="1" applyBorder="1"/>
    <xf numFmtId="168" fontId="6" fillId="3" borderId="0" xfId="1" applyNumberFormat="1" applyFont="1" applyFill="1" applyBorder="1" applyAlignment="1">
      <alignment horizontal="right"/>
    </xf>
    <xf numFmtId="0" fontId="2" fillId="0" borderId="4" xfId="0" applyFont="1" applyBorder="1"/>
    <xf numFmtId="165" fontId="3" fillId="0" borderId="0" xfId="1" applyNumberFormat="1" applyFont="1" applyAlignment="1">
      <alignment horizontal="right"/>
    </xf>
    <xf numFmtId="165" fontId="6" fillId="0" borderId="0" xfId="1" applyNumberFormat="1" applyFont="1" applyBorder="1" applyAlignment="1">
      <alignment horizontal="right"/>
    </xf>
    <xf numFmtId="165" fontId="4" fillId="2" borderId="3" xfId="1" applyNumberFormat="1" applyFont="1" applyFill="1" applyBorder="1" applyAlignment="1">
      <alignment horizontal="right"/>
    </xf>
    <xf numFmtId="165" fontId="6" fillId="3" borderId="0" xfId="1" applyNumberFormat="1" applyFont="1" applyFill="1" applyBorder="1" applyAlignment="1">
      <alignment horizontal="right"/>
    </xf>
    <xf numFmtId="166" fontId="2" fillId="0" borderId="0" xfId="0" applyNumberFormat="1" applyFont="1" applyBorder="1"/>
    <xf numFmtId="171" fontId="2" fillId="0" borderId="0" xfId="1" applyNumberFormat="1" applyFont="1" applyBorder="1"/>
    <xf numFmtId="171" fontId="2" fillId="0" borderId="0" xfId="0" applyNumberFormat="1" applyFont="1" applyBorder="1"/>
    <xf numFmtId="0" fontId="2" fillId="0" borderId="7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2" borderId="0" xfId="0" applyFont="1" applyFill="1" applyAlignment="1">
      <alignment horizontal="right"/>
    </xf>
    <xf numFmtId="0" fontId="4" fillId="0" borderId="0" xfId="0" applyFont="1" applyBorder="1"/>
    <xf numFmtId="164" fontId="2" fillId="0" borderId="0" xfId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169" fontId="6" fillId="0" borderId="0" xfId="0" applyNumberFormat="1" applyFont="1" applyBorder="1" applyAlignment="1">
      <alignment horizontal="right"/>
    </xf>
    <xf numFmtId="167" fontId="4" fillId="0" borderId="0" xfId="1" applyNumberFormat="1" applyFont="1" applyBorder="1" applyAlignment="1">
      <alignment horizontal="right"/>
    </xf>
    <xf numFmtId="10" fontId="5" fillId="0" borderId="0" xfId="2" applyNumberFormat="1" applyFont="1" applyBorder="1" applyAlignment="1">
      <alignment horizontal="right"/>
    </xf>
    <xf numFmtId="165" fontId="3" fillId="0" borderId="0" xfId="1" applyNumberFormat="1" applyFont="1" applyBorder="1" applyAlignment="1">
      <alignment horizontal="right"/>
    </xf>
    <xf numFmtId="164" fontId="2" fillId="3" borderId="0" xfId="1" applyFont="1" applyFill="1" applyBorder="1" applyAlignment="1">
      <alignment horizontal="right"/>
    </xf>
    <xf numFmtId="169" fontId="6" fillId="3" borderId="0" xfId="0" applyNumberFormat="1" applyFont="1" applyFill="1" applyBorder="1" applyAlignment="1">
      <alignment horizontal="right"/>
    </xf>
    <xf numFmtId="166" fontId="2" fillId="3" borderId="0" xfId="1" applyNumberFormat="1" applyFont="1" applyFill="1" applyBorder="1" applyAlignment="1">
      <alignment horizontal="right"/>
    </xf>
    <xf numFmtId="167" fontId="2" fillId="0" borderId="0" xfId="1" applyNumberFormat="1" applyFont="1" applyBorder="1" applyAlignment="1">
      <alignment horizontal="right"/>
    </xf>
    <xf numFmtId="169" fontId="3" fillId="0" borderId="0" xfId="1" applyNumberFormat="1" applyFont="1" applyBorder="1" applyAlignment="1">
      <alignment horizontal="right"/>
    </xf>
    <xf numFmtId="10" fontId="3" fillId="0" borderId="0" xfId="2" applyNumberFormat="1" applyFont="1" applyBorder="1" applyAlignment="1">
      <alignment horizontal="right"/>
    </xf>
    <xf numFmtId="14" fontId="2" fillId="0" borderId="0" xfId="0" applyNumberFormat="1" applyFont="1"/>
    <xf numFmtId="164" fontId="4" fillId="2" borderId="1" xfId="1" applyFont="1" applyFill="1" applyBorder="1" applyAlignment="1">
      <alignment horizontal="center"/>
    </xf>
    <xf numFmtId="167" fontId="2" fillId="0" borderId="0" xfId="1" applyNumberFormat="1" applyFont="1" applyBorder="1"/>
    <xf numFmtId="10" fontId="2" fillId="0" borderId="0" xfId="2" applyNumberFormat="1" applyFont="1" applyBorder="1"/>
    <xf numFmtId="167" fontId="4" fillId="2" borderId="1" xfId="1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70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10" xfId="1" applyFont="1" applyFill="1" applyBorder="1" applyAlignment="1">
      <alignment horizontal="right"/>
    </xf>
    <xf numFmtId="166" fontId="2" fillId="0" borderId="5" xfId="1" applyNumberFormat="1" applyFont="1" applyBorder="1"/>
    <xf numFmtId="168" fontId="6" fillId="0" borderId="12" xfId="2" applyNumberFormat="1" applyFont="1" applyBorder="1"/>
    <xf numFmtId="0" fontId="0" fillId="0" borderId="0" xfId="0"/>
    <xf numFmtId="0" fontId="4" fillId="2" borderId="0" xfId="0" applyFont="1" applyFill="1"/>
    <xf numFmtId="14" fontId="0" fillId="0" borderId="0" xfId="0" applyNumberFormat="1"/>
    <xf numFmtId="0" fontId="0" fillId="0" borderId="0" xfId="0" applyFont="1"/>
    <xf numFmtId="164" fontId="2" fillId="0" borderId="0" xfId="7" applyFont="1"/>
    <xf numFmtId="2" fontId="2" fillId="0" borderId="0" xfId="8" applyFont="1"/>
    <xf numFmtId="169" fontId="6" fillId="0" borderId="0" xfId="10" applyFont="1">
      <alignment horizontal="right"/>
    </xf>
    <xf numFmtId="170" fontId="2" fillId="0" borderId="0" xfId="3" applyFont="1">
      <alignment horizontal="right"/>
    </xf>
    <xf numFmtId="166" fontId="2" fillId="0" borderId="0" xfId="6" applyFont="1"/>
    <xf numFmtId="170" fontId="2" fillId="0" borderId="0" xfId="4" applyFont="1">
      <alignment horizontal="right"/>
    </xf>
    <xf numFmtId="168" fontId="6" fillId="0" borderId="0" xfId="5" applyFont="1">
      <alignment horizontal="right"/>
    </xf>
    <xf numFmtId="169" fontId="3" fillId="0" borderId="0" xfId="11" applyFont="1"/>
    <xf numFmtId="164" fontId="2" fillId="4" borderId="0" xfId="7" applyFont="1" applyFill="1"/>
    <xf numFmtId="2" fontId="2" fillId="4" borderId="0" xfId="8" applyFont="1" applyFill="1"/>
    <xf numFmtId="170" fontId="2" fillId="4" borderId="0" xfId="3" applyFont="1" applyFill="1">
      <alignment horizontal="right"/>
    </xf>
    <xf numFmtId="166" fontId="2" fillId="4" borderId="0" xfId="6" applyFont="1" applyFill="1"/>
    <xf numFmtId="0" fontId="0" fillId="4" borderId="0" xfId="0" applyFont="1" applyFill="1"/>
    <xf numFmtId="169" fontId="5" fillId="0" borderId="0" xfId="1" applyNumberFormat="1" applyFont="1" applyBorder="1" applyAlignment="1">
      <alignment horizontal="right"/>
    </xf>
    <xf numFmtId="170" fontId="4" fillId="0" borderId="0" xfId="4" applyFont="1">
      <alignment horizontal="right"/>
    </xf>
    <xf numFmtId="9" fontId="4" fillId="0" borderId="0" xfId="2" applyFont="1" applyAlignment="1">
      <alignment horizontal="right"/>
    </xf>
    <xf numFmtId="167" fontId="4" fillId="0" borderId="0" xfId="9" applyFont="1"/>
    <xf numFmtId="168" fontId="6" fillId="2" borderId="8" xfId="5" applyFill="1" applyBorder="1">
      <alignment horizontal="right"/>
    </xf>
    <xf numFmtId="169" fontId="6" fillId="4" borderId="0" xfId="10" applyFont="1" applyFill="1">
      <alignment horizontal="right"/>
    </xf>
    <xf numFmtId="164" fontId="0" fillId="2" borderId="11" xfId="1" applyFont="1" applyFill="1" applyBorder="1"/>
    <xf numFmtId="164" fontId="0" fillId="2" borderId="4" xfId="1" applyFont="1" applyFill="1" applyBorder="1"/>
    <xf numFmtId="164" fontId="2" fillId="2" borderId="6" xfId="1" applyFont="1" applyFill="1" applyBorder="1"/>
    <xf numFmtId="168" fontId="6" fillId="2" borderId="13" xfId="5" applyFill="1" applyBorder="1">
      <alignment horizontal="right"/>
    </xf>
    <xf numFmtId="168" fontId="6" fillId="2" borderId="0" xfId="5" applyFill="1">
      <alignment horizontal="right"/>
    </xf>
    <xf numFmtId="168" fontId="7" fillId="2" borderId="0" xfId="5" applyFont="1" applyFill="1">
      <alignment horizontal="right"/>
    </xf>
    <xf numFmtId="2" fontId="0" fillId="0" borderId="0" xfId="0" applyNumberFormat="1" applyFont="1"/>
    <xf numFmtId="164" fontId="0" fillId="2" borderId="16" xfId="1" applyFont="1" applyFill="1" applyBorder="1"/>
    <xf numFmtId="169" fontId="3" fillId="2" borderId="1" xfId="11" applyFill="1" applyBorder="1"/>
    <xf numFmtId="169" fontId="3" fillId="2" borderId="14" xfId="11" applyFill="1" applyBorder="1"/>
    <xf numFmtId="164" fontId="0" fillId="2" borderId="9" xfId="1" applyFont="1" applyFill="1" applyBorder="1"/>
    <xf numFmtId="164" fontId="0" fillId="0" borderId="0" xfId="1" applyFont="1" applyBorder="1"/>
    <xf numFmtId="164" fontId="6" fillId="0" borderId="0" xfId="1" applyFont="1" applyFill="1" applyAlignment="1">
      <alignment horizontal="right"/>
    </xf>
    <xf numFmtId="172" fontId="0" fillId="0" borderId="0" xfId="1" applyNumberFormat="1" applyFont="1"/>
    <xf numFmtId="170" fontId="4" fillId="2" borderId="7" xfId="1" applyNumberFormat="1" applyFont="1" applyFill="1" applyBorder="1" applyAlignment="1">
      <alignment horizontal="right"/>
    </xf>
    <xf numFmtId="167" fontId="4" fillId="2" borderId="15" xfId="1" applyNumberFormat="1" applyFont="1" applyFill="1" applyBorder="1" applyAlignment="1">
      <alignment horizontal="right"/>
    </xf>
    <xf numFmtId="172" fontId="2" fillId="2" borderId="10" xfId="1" applyNumberFormat="1" applyFont="1" applyFill="1" applyBorder="1"/>
    <xf numFmtId="172" fontId="2" fillId="2" borderId="15" xfId="1" applyNumberFormat="1" applyFont="1" applyFill="1" applyBorder="1"/>
    <xf numFmtId="168" fontId="7" fillId="2" borderId="14" xfId="5" applyFont="1" applyFill="1" applyBorder="1">
      <alignment horizontal="right"/>
    </xf>
    <xf numFmtId="10" fontId="2" fillId="2" borderId="13" xfId="2" applyNumberFormat="1" applyFont="1" applyFill="1" applyBorder="1" applyAlignment="1">
      <alignment horizontal="right"/>
    </xf>
    <xf numFmtId="0" fontId="8" fillId="0" borderId="0" xfId="0" applyFont="1"/>
    <xf numFmtId="173" fontId="2" fillId="0" borderId="0" xfId="0" applyNumberFormat="1" applyFont="1"/>
    <xf numFmtId="0" fontId="0" fillId="0" borderId="0" xfId="0" applyNumberFormat="1" applyFont="1" applyFill="1" applyBorder="1" applyAlignment="1" applyProtection="1"/>
    <xf numFmtId="164" fontId="2" fillId="0" borderId="0" xfId="7" applyNumberFormat="1" applyFont="1" applyFill="1" applyBorder="1" applyAlignment="1" applyProtection="1"/>
    <xf numFmtId="2" fontId="2" fillId="0" borderId="0" xfId="8" applyNumberFormat="1" applyFont="1" applyFill="1" applyBorder="1" applyAlignment="1" applyProtection="1"/>
    <xf numFmtId="169" fontId="6" fillId="0" borderId="0" xfId="10" applyNumberFormat="1" applyFont="1" applyFill="1" applyBorder="1" applyAlignment="1" applyProtection="1">
      <alignment horizontal="right"/>
    </xf>
    <xf numFmtId="170" fontId="2" fillId="0" borderId="0" xfId="3" applyNumberFormat="1" applyFont="1" applyFill="1" applyBorder="1" applyAlignment="1" applyProtection="1">
      <alignment horizontal="right"/>
    </xf>
    <xf numFmtId="170" fontId="2" fillId="0" borderId="0" xfId="4" applyNumberFormat="1" applyFont="1" applyFill="1" applyBorder="1" applyAlignment="1" applyProtection="1">
      <alignment horizontal="right"/>
    </xf>
    <xf numFmtId="168" fontId="6" fillId="0" borderId="0" xfId="5" applyNumberFormat="1" applyFont="1" applyFill="1" applyBorder="1" applyAlignment="1" applyProtection="1">
      <alignment horizontal="right"/>
    </xf>
    <xf numFmtId="167" fontId="2" fillId="0" borderId="0" xfId="9" applyNumberFormat="1" applyFont="1" applyFill="1" applyBorder="1" applyAlignment="1" applyProtection="1"/>
    <xf numFmtId="169" fontId="3" fillId="0" borderId="0" xfId="11" applyNumberFormat="1" applyFont="1" applyFill="1" applyBorder="1" applyAlignment="1" applyProtection="1"/>
    <xf numFmtId="0" fontId="2" fillId="0" borderId="0" xfId="1" applyNumberFormat="1" applyFont="1" applyFill="1" applyBorder="1" applyAlignment="1" applyProtection="1"/>
    <xf numFmtId="164" fontId="2" fillId="4" borderId="0" xfId="7" applyNumberFormat="1" applyFont="1" applyFill="1" applyBorder="1" applyAlignment="1" applyProtection="1"/>
    <xf numFmtId="169" fontId="6" fillId="4" borderId="0" xfId="10" applyNumberFormat="1" applyFont="1" applyFill="1" applyBorder="1" applyAlignment="1" applyProtection="1">
      <alignment horizontal="right"/>
    </xf>
    <xf numFmtId="170" fontId="2" fillId="4" borderId="0" xfId="3" applyNumberFormat="1" applyFont="1" applyFill="1" applyBorder="1" applyAlignment="1" applyProtection="1">
      <alignment horizontal="right"/>
    </xf>
    <xf numFmtId="166" fontId="2" fillId="4" borderId="0" xfId="6" applyNumberFormat="1" applyFont="1" applyFill="1" applyBorder="1" applyAlignment="1" applyProtection="1"/>
    <xf numFmtId="0" fontId="2" fillId="4" borderId="0" xfId="1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0" borderId="4" xfId="0" applyFont="1" applyBorder="1"/>
    <xf numFmtId="2" fontId="0" fillId="0" borderId="0" xfId="0" applyNumberFormat="1" applyFont="1" applyFill="1" applyBorder="1" applyAlignment="1" applyProtection="1"/>
    <xf numFmtId="169" fontId="6" fillId="0" borderId="0" xfId="0" applyNumberFormat="1" applyFont="1" applyFill="1" applyBorder="1" applyAlignment="1" applyProtection="1">
      <alignment horizontal="right"/>
    </xf>
    <xf numFmtId="164" fontId="0" fillId="4" borderId="0" xfId="0" applyNumberFormat="1" applyFont="1" applyFill="1" applyBorder="1" applyAlignment="1" applyProtection="1"/>
    <xf numFmtId="169" fontId="6" fillId="4" borderId="0" xfId="0" applyNumberFormat="1" applyFont="1" applyFill="1" applyBorder="1" applyAlignment="1" applyProtection="1">
      <alignment horizontal="right"/>
    </xf>
    <xf numFmtId="164" fontId="0" fillId="0" borderId="0" xfId="0" applyNumberFormat="1" applyFont="1" applyFill="1" applyBorder="1" applyAlignment="1" applyProtection="1"/>
    <xf numFmtId="170" fontId="0" fillId="0" borderId="0" xfId="0" applyNumberFormat="1" applyFont="1" applyFill="1" applyBorder="1" applyAlignment="1" applyProtection="1">
      <alignment horizontal="right"/>
    </xf>
    <xf numFmtId="167" fontId="0" fillId="0" borderId="0" xfId="0" applyNumberFormat="1" applyFont="1" applyFill="1" applyBorder="1" applyAlignment="1" applyProtection="1"/>
    <xf numFmtId="170" fontId="0" fillId="4" borderId="0" xfId="0" applyNumberFormat="1" applyFont="1" applyFill="1" applyBorder="1" applyAlignment="1" applyProtection="1">
      <alignment horizontal="right"/>
    </xf>
    <xf numFmtId="166" fontId="0" fillId="4" borderId="0" xfId="0" applyNumberFormat="1" applyFont="1" applyFill="1" applyBorder="1" applyAlignment="1" applyProtection="1"/>
    <xf numFmtId="164" fontId="4" fillId="2" borderId="1" xfId="1" applyFont="1" applyFill="1" applyBorder="1" applyAlignment="1">
      <alignment horizontal="center"/>
    </xf>
    <xf numFmtId="164" fontId="4" fillId="2" borderId="3" xfId="1" applyFont="1" applyFill="1" applyBorder="1" applyAlignment="1">
      <alignment horizontal="center"/>
    </xf>
    <xf numFmtId="164" fontId="4" fillId="2" borderId="11" xfId="1" applyFont="1" applyFill="1" applyBorder="1" applyAlignment="1">
      <alignment horizontal="center"/>
    </xf>
    <xf numFmtId="164" fontId="4" fillId="2" borderId="6" xfId="1" applyFont="1" applyFill="1" applyBorder="1" applyAlignment="1">
      <alignment horizontal="center"/>
    </xf>
    <xf numFmtId="164" fontId="4" fillId="2" borderId="8" xfId="1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10" xfId="0" applyNumberFormat="1" applyFont="1" applyFill="1" applyBorder="1" applyAlignment="1" applyProtection="1"/>
    <xf numFmtId="164" fontId="4" fillId="0" borderId="10" xfId="7" applyNumberFormat="1" applyFont="1" applyFill="1" applyBorder="1" applyAlignment="1" applyProtection="1"/>
    <xf numFmtId="2" fontId="4" fillId="0" borderId="10" xfId="8" applyNumberFormat="1" applyFont="1" applyFill="1" applyBorder="1" applyAlignment="1" applyProtection="1"/>
    <xf numFmtId="169" fontId="7" fillId="0" borderId="10" xfId="10" applyNumberFormat="1" applyFont="1" applyFill="1" applyBorder="1" applyAlignment="1" applyProtection="1">
      <alignment horizontal="right"/>
    </xf>
    <xf numFmtId="170" fontId="4" fillId="0" borderId="10" xfId="3" applyNumberFormat="1" applyFont="1" applyFill="1" applyBorder="1" applyAlignment="1" applyProtection="1">
      <alignment horizontal="right"/>
    </xf>
    <xf numFmtId="170" fontId="4" fillId="0" borderId="10" xfId="4" applyNumberFormat="1" applyFont="1" applyFill="1" applyBorder="1" applyAlignment="1" applyProtection="1">
      <alignment horizontal="right"/>
    </xf>
    <xf numFmtId="167" fontId="4" fillId="0" borderId="10" xfId="9" applyNumberFormat="1" applyFont="1" applyFill="1" applyBorder="1" applyAlignment="1" applyProtection="1"/>
    <xf numFmtId="169" fontId="5" fillId="0" borderId="10" xfId="11" applyNumberFormat="1" applyFont="1" applyFill="1" applyBorder="1" applyAlignment="1" applyProtection="1"/>
    <xf numFmtId="168" fontId="7" fillId="0" borderId="10" xfId="5" applyNumberFormat="1" applyFont="1" applyFill="1" applyBorder="1" applyAlignment="1" applyProtection="1">
      <alignment horizontal="right"/>
    </xf>
    <xf numFmtId="164" fontId="4" fillId="4" borderId="10" xfId="7" applyNumberFormat="1" applyFont="1" applyFill="1" applyBorder="1" applyAlignment="1" applyProtection="1"/>
    <xf numFmtId="169" fontId="7" fillId="4" borderId="10" xfId="10" applyNumberFormat="1" applyFont="1" applyFill="1" applyBorder="1" applyAlignment="1" applyProtection="1">
      <alignment horizontal="right"/>
    </xf>
    <xf numFmtId="170" fontId="4" fillId="4" borderId="10" xfId="3" applyNumberFormat="1" applyFont="1" applyFill="1" applyBorder="1" applyAlignment="1" applyProtection="1">
      <alignment horizontal="right"/>
    </xf>
    <xf numFmtId="166" fontId="4" fillId="4" borderId="10" xfId="6" applyNumberFormat="1" applyFont="1" applyFill="1" applyBorder="1" applyAlignment="1" applyProtection="1"/>
    <xf numFmtId="0" fontId="4" fillId="5" borderId="10" xfId="0" applyNumberFormat="1" applyFont="1" applyFill="1" applyBorder="1" applyAlignment="1" applyProtection="1"/>
    <xf numFmtId="164" fontId="4" fillId="5" borderId="10" xfId="7" applyNumberFormat="1" applyFont="1" applyFill="1" applyBorder="1" applyAlignment="1" applyProtection="1"/>
    <xf numFmtId="2" fontId="4" fillId="5" borderId="10" xfId="8" applyNumberFormat="1" applyFont="1" applyFill="1" applyBorder="1" applyAlignment="1" applyProtection="1"/>
    <xf numFmtId="169" fontId="7" fillId="5" borderId="10" xfId="10" applyNumberFormat="1" applyFont="1" applyFill="1" applyBorder="1" applyAlignment="1" applyProtection="1">
      <alignment horizontal="right"/>
    </xf>
    <xf numFmtId="170" fontId="4" fillId="5" borderId="10" xfId="3" applyNumberFormat="1" applyFont="1" applyFill="1" applyBorder="1" applyAlignment="1" applyProtection="1">
      <alignment horizontal="right"/>
    </xf>
    <xf numFmtId="166" fontId="4" fillId="5" borderId="10" xfId="6" applyNumberFormat="1" applyFont="1" applyFill="1" applyBorder="1" applyAlignment="1" applyProtection="1"/>
    <xf numFmtId="170" fontId="4" fillId="5" borderId="10" xfId="4" applyNumberFormat="1" applyFont="1" applyFill="1" applyBorder="1" applyAlignment="1" applyProtection="1">
      <alignment horizontal="right"/>
    </xf>
    <xf numFmtId="167" fontId="4" fillId="5" borderId="10" xfId="9" applyNumberFormat="1" applyFont="1" applyFill="1" applyBorder="1" applyAlignment="1" applyProtection="1"/>
    <xf numFmtId="169" fontId="5" fillId="5" borderId="10" xfId="11" applyNumberFormat="1" applyFont="1" applyFill="1" applyBorder="1" applyAlignment="1" applyProtection="1"/>
    <xf numFmtId="168" fontId="7" fillId="5" borderId="10" xfId="5" applyNumberFormat="1" applyFont="1" applyFill="1" applyBorder="1" applyAlignment="1" applyProtection="1">
      <alignment horizontal="right"/>
    </xf>
    <xf numFmtId="166" fontId="2" fillId="0" borderId="0" xfId="7" applyNumberFormat="1" applyFont="1" applyFill="1" applyBorder="1" applyAlignment="1" applyProtection="1"/>
    <xf numFmtId="166" fontId="2" fillId="0" borderId="0" xfId="8" applyNumberFormat="1" applyFont="1" applyFill="1" applyBorder="1" applyAlignment="1" applyProtection="1"/>
    <xf numFmtId="0" fontId="4" fillId="4" borderId="10" xfId="0" applyNumberFormat="1" applyFont="1" applyFill="1" applyBorder="1" applyAlignment="1" applyProtection="1"/>
    <xf numFmtId="0" fontId="4" fillId="5" borderId="2" xfId="0" applyNumberFormat="1" applyFont="1" applyFill="1" applyBorder="1" applyAlignment="1" applyProtection="1"/>
    <xf numFmtId="164" fontId="4" fillId="5" borderId="2" xfId="7" applyNumberFormat="1" applyFont="1" applyFill="1" applyBorder="1" applyAlignment="1" applyProtection="1"/>
    <xf numFmtId="2" fontId="4" fillId="5" borderId="2" xfId="8" applyNumberFormat="1" applyFont="1" applyFill="1" applyBorder="1" applyAlignment="1" applyProtection="1"/>
    <xf numFmtId="169" fontId="7" fillId="5" borderId="2" xfId="10" applyNumberFormat="1" applyFont="1" applyFill="1" applyBorder="1" applyAlignment="1" applyProtection="1">
      <alignment horizontal="right"/>
    </xf>
    <xf numFmtId="170" fontId="4" fillId="5" borderId="2" xfId="3" applyNumberFormat="1" applyFont="1" applyFill="1" applyBorder="1" applyAlignment="1" applyProtection="1">
      <alignment horizontal="right"/>
    </xf>
    <xf numFmtId="166" fontId="4" fillId="5" borderId="2" xfId="6" applyNumberFormat="1" applyFont="1" applyFill="1" applyBorder="1" applyAlignment="1" applyProtection="1"/>
    <xf numFmtId="170" fontId="4" fillId="5" borderId="2" xfId="4" applyNumberFormat="1" applyFont="1" applyFill="1" applyBorder="1" applyAlignment="1" applyProtection="1">
      <alignment horizontal="right"/>
    </xf>
    <xf numFmtId="170" fontId="2" fillId="0" borderId="0" xfId="1" applyNumberFormat="1" applyFont="1" applyFill="1" applyBorder="1" applyAlignment="1" applyProtection="1">
      <alignment horizontal="right"/>
    </xf>
    <xf numFmtId="168" fontId="6" fillId="0" borderId="0" xfId="2" applyNumberFormat="1" applyFont="1" applyFill="1" applyBorder="1" applyAlignment="1" applyProtection="1">
      <alignment horizontal="right"/>
    </xf>
    <xf numFmtId="169" fontId="3" fillId="0" borderId="0" xfId="0" applyNumberFormat="1" applyFont="1" applyFill="1" applyBorder="1" applyAlignment="1" applyProtection="1"/>
    <xf numFmtId="169" fontId="3" fillId="0" borderId="0" xfId="1" applyNumberFormat="1" applyFont="1" applyFill="1" applyBorder="1" applyAlignment="1" applyProtection="1"/>
    <xf numFmtId="168" fontId="6" fillId="0" borderId="0" xfId="0" applyNumberFormat="1" applyFont="1" applyFill="1" applyBorder="1" applyAlignment="1" applyProtection="1">
      <alignment horizontal="right"/>
    </xf>
    <xf numFmtId="164" fontId="2" fillId="4" borderId="0" xfId="1" applyNumberFormat="1" applyFont="1" applyFill="1" applyBorder="1" applyAlignment="1" applyProtection="1"/>
    <xf numFmtId="169" fontId="5" fillId="5" borderId="2" xfId="11" applyNumberFormat="1" applyFont="1" applyFill="1" applyBorder="1" applyAlignment="1" applyProtection="1"/>
    <xf numFmtId="168" fontId="7" fillId="5" borderId="2" xfId="5" applyNumberFormat="1" applyFont="1" applyFill="1" applyBorder="1" applyAlignment="1" applyProtection="1">
      <alignment horizontal="right"/>
    </xf>
    <xf numFmtId="166" fontId="2" fillId="0" borderId="0" xfId="6" applyNumberFormat="1" applyFont="1" applyFill="1" applyBorder="1" applyAlignment="1" applyProtection="1"/>
    <xf numFmtId="168" fontId="6" fillId="2" borderId="17" xfId="5" applyFill="1" applyBorder="1">
      <alignment horizontal="right"/>
    </xf>
    <xf numFmtId="10" fontId="2" fillId="2" borderId="17" xfId="2" applyNumberFormat="1" applyFont="1" applyFill="1" applyBorder="1" applyAlignment="1">
      <alignment horizontal="right"/>
    </xf>
    <xf numFmtId="164" fontId="4" fillId="0" borderId="10" xfId="0" applyNumberFormat="1" applyFont="1" applyFill="1" applyBorder="1" applyAlignment="1" applyProtection="1"/>
    <xf numFmtId="2" fontId="4" fillId="0" borderId="10" xfId="0" applyNumberFormat="1" applyFont="1" applyFill="1" applyBorder="1" applyAlignment="1" applyProtection="1"/>
    <xf numFmtId="169" fontId="7" fillId="0" borderId="10" xfId="0" applyNumberFormat="1" applyFont="1" applyFill="1" applyBorder="1" applyAlignment="1" applyProtection="1">
      <alignment horizontal="right"/>
    </xf>
    <xf numFmtId="170" fontId="4" fillId="0" borderId="10" xfId="0" applyNumberFormat="1" applyFont="1" applyFill="1" applyBorder="1" applyAlignment="1" applyProtection="1">
      <alignment horizontal="right"/>
    </xf>
    <xf numFmtId="167" fontId="4" fillId="0" borderId="10" xfId="0" applyNumberFormat="1" applyFont="1" applyFill="1" applyBorder="1" applyAlignment="1" applyProtection="1"/>
    <xf numFmtId="164" fontId="4" fillId="4" borderId="10" xfId="0" applyNumberFormat="1" applyFont="1" applyFill="1" applyBorder="1" applyAlignment="1" applyProtection="1"/>
    <xf numFmtId="169" fontId="7" fillId="4" borderId="10" xfId="0" applyNumberFormat="1" applyFont="1" applyFill="1" applyBorder="1" applyAlignment="1" applyProtection="1">
      <alignment horizontal="right"/>
    </xf>
    <xf numFmtId="170" fontId="4" fillId="4" borderId="10" xfId="0" applyNumberFormat="1" applyFont="1" applyFill="1" applyBorder="1" applyAlignment="1" applyProtection="1">
      <alignment horizontal="right"/>
    </xf>
    <xf numFmtId="166" fontId="4" fillId="4" borderId="10" xfId="0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167" fontId="2" fillId="0" borderId="0" xfId="1" applyNumberFormat="1" applyFont="1" applyFill="1" applyBorder="1" applyAlignment="1" applyProtection="1"/>
    <xf numFmtId="170" fontId="2" fillId="4" borderId="0" xfId="1" applyNumberFormat="1" applyFont="1" applyFill="1" applyBorder="1" applyAlignment="1" applyProtection="1">
      <alignment horizontal="right"/>
    </xf>
    <xf numFmtId="166" fontId="2" fillId="4" borderId="0" xfId="1" applyNumberFormat="1" applyFont="1" applyFill="1" applyBorder="1" applyAlignment="1" applyProtection="1"/>
    <xf numFmtId="164" fontId="4" fillId="5" borderId="2" xfId="0" applyNumberFormat="1" applyFont="1" applyFill="1" applyBorder="1" applyAlignment="1" applyProtection="1"/>
    <xf numFmtId="2" fontId="4" fillId="5" borderId="2" xfId="0" applyNumberFormat="1" applyFont="1" applyFill="1" applyBorder="1" applyAlignment="1" applyProtection="1"/>
    <xf numFmtId="169" fontId="7" fillId="5" borderId="2" xfId="0" applyNumberFormat="1" applyFont="1" applyFill="1" applyBorder="1" applyAlignment="1" applyProtection="1">
      <alignment horizontal="right"/>
    </xf>
    <xf numFmtId="170" fontId="4" fillId="5" borderId="2" xfId="0" applyNumberFormat="1" applyFont="1" applyFill="1" applyBorder="1" applyAlignment="1" applyProtection="1">
      <alignment horizontal="right"/>
    </xf>
    <xf numFmtId="166" fontId="4" fillId="5" borderId="2" xfId="0" applyNumberFormat="1" applyFont="1" applyFill="1" applyBorder="1" applyAlignment="1" applyProtection="1"/>
    <xf numFmtId="167" fontId="4" fillId="5" borderId="2" xfId="0" applyNumberFormat="1" applyFont="1" applyFill="1" applyBorder="1" applyAlignment="1" applyProtection="1"/>
    <xf numFmtId="169" fontId="5" fillId="5" borderId="2" xfId="0" applyNumberFormat="1" applyFont="1" applyFill="1" applyBorder="1" applyAlignment="1" applyProtection="1"/>
    <xf numFmtId="168" fontId="7" fillId="5" borderId="2" xfId="0" applyNumberFormat="1" applyFont="1" applyFill="1" applyBorder="1" applyAlignment="1" applyProtection="1">
      <alignment horizontal="right"/>
    </xf>
    <xf numFmtId="164" fontId="4" fillId="5" borderId="10" xfId="0" applyNumberFormat="1" applyFont="1" applyFill="1" applyBorder="1" applyAlignment="1" applyProtection="1"/>
    <xf numFmtId="2" fontId="4" fillId="5" borderId="10" xfId="0" applyNumberFormat="1" applyFont="1" applyFill="1" applyBorder="1" applyAlignment="1" applyProtection="1"/>
    <xf numFmtId="169" fontId="7" fillId="5" borderId="10" xfId="0" applyNumberFormat="1" applyFont="1" applyFill="1" applyBorder="1" applyAlignment="1" applyProtection="1">
      <alignment horizontal="right"/>
    </xf>
    <xf numFmtId="170" fontId="4" fillId="5" borderId="10" xfId="0" applyNumberFormat="1" applyFont="1" applyFill="1" applyBorder="1" applyAlignment="1" applyProtection="1">
      <alignment horizontal="right"/>
    </xf>
    <xf numFmtId="166" fontId="4" fillId="5" borderId="10" xfId="0" applyNumberFormat="1" applyFont="1" applyFill="1" applyBorder="1" applyAlignment="1" applyProtection="1"/>
    <xf numFmtId="167" fontId="4" fillId="5" borderId="10" xfId="0" applyNumberFormat="1" applyFont="1" applyFill="1" applyBorder="1" applyAlignment="1" applyProtection="1"/>
    <xf numFmtId="169" fontId="5" fillId="5" borderId="10" xfId="0" applyNumberFormat="1" applyFont="1" applyFill="1" applyBorder="1" applyAlignment="1" applyProtection="1"/>
    <xf numFmtId="168" fontId="7" fillId="5" borderId="10" xfId="0" applyNumberFormat="1" applyFont="1" applyFill="1" applyBorder="1" applyAlignment="1" applyProtection="1">
      <alignment horizontal="right"/>
    </xf>
    <xf numFmtId="169" fontId="5" fillId="0" borderId="10" xfId="0" applyNumberFormat="1" applyFont="1" applyFill="1" applyBorder="1" applyAlignment="1" applyProtection="1"/>
    <xf numFmtId="168" fontId="7" fillId="0" borderId="10" xfId="0" applyNumberFormat="1" applyFont="1" applyFill="1" applyBorder="1" applyAlignment="1" applyProtection="1">
      <alignment horizontal="right"/>
    </xf>
    <xf numFmtId="169" fontId="6" fillId="2" borderId="19" xfId="10" applyFill="1" applyBorder="1">
      <alignment horizontal="right"/>
    </xf>
    <xf numFmtId="169" fontId="2" fillId="2" borderId="18" xfId="10" applyFont="1" applyFill="1" applyBorder="1">
      <alignment horizontal="right"/>
    </xf>
    <xf numFmtId="0" fontId="4" fillId="4" borderId="20" xfId="0" applyNumberFormat="1" applyFont="1" applyFill="1" applyBorder="1" applyAlignment="1" applyProtection="1"/>
    <xf numFmtId="0" fontId="4" fillId="5" borderId="21" xfId="0" applyNumberFormat="1" applyFont="1" applyFill="1" applyBorder="1" applyAlignment="1" applyProtection="1"/>
    <xf numFmtId="164" fontId="2" fillId="0" borderId="0" xfId="0" applyNumberFormat="1" applyFont="1" applyBorder="1"/>
    <xf numFmtId="0" fontId="4" fillId="5" borderId="2" xfId="0" applyFont="1" applyFill="1" applyBorder="1"/>
    <xf numFmtId="164" fontId="4" fillId="5" borderId="2" xfId="7" applyFont="1" applyFill="1" applyBorder="1"/>
    <xf numFmtId="2" fontId="4" fillId="5" borderId="2" xfId="8" applyFont="1" applyFill="1" applyBorder="1"/>
    <xf numFmtId="169" fontId="7" fillId="5" borderId="2" xfId="10" applyFont="1" applyFill="1" applyBorder="1">
      <alignment horizontal="right"/>
    </xf>
    <xf numFmtId="170" fontId="4" fillId="5" borderId="2" xfId="3" applyFont="1" applyFill="1" applyBorder="1">
      <alignment horizontal="right"/>
    </xf>
    <xf numFmtId="166" fontId="4" fillId="5" borderId="2" xfId="6" applyFont="1" applyFill="1" applyBorder="1"/>
    <xf numFmtId="170" fontId="4" fillId="5" borderId="2" xfId="4" applyFont="1" applyFill="1" applyBorder="1">
      <alignment horizontal="right"/>
    </xf>
    <xf numFmtId="167" fontId="4" fillId="5" borderId="2" xfId="9" applyFont="1" applyFill="1" applyBorder="1"/>
    <xf numFmtId="169" fontId="5" fillId="5" borderId="2" xfId="11" applyFont="1" applyFill="1" applyBorder="1"/>
    <xf numFmtId="168" fontId="7" fillId="5" borderId="2" xfId="5" applyFont="1" applyFill="1" applyBorder="1">
      <alignment horizontal="right"/>
    </xf>
    <xf numFmtId="0" fontId="4" fillId="5" borderId="10" xfId="0" applyFont="1" applyFill="1" applyBorder="1"/>
    <xf numFmtId="164" fontId="4" fillId="5" borderId="10" xfId="7" applyFont="1" applyFill="1" applyBorder="1"/>
    <xf numFmtId="2" fontId="4" fillId="5" borderId="10" xfId="8" applyFont="1" applyFill="1" applyBorder="1"/>
    <xf numFmtId="169" fontId="7" fillId="5" borderId="10" xfId="10" applyFont="1" applyFill="1" applyBorder="1">
      <alignment horizontal="right"/>
    </xf>
    <xf numFmtId="170" fontId="4" fillId="5" borderId="10" xfId="3" applyFont="1" applyFill="1" applyBorder="1">
      <alignment horizontal="right"/>
    </xf>
    <xf numFmtId="166" fontId="4" fillId="5" borderId="10" xfId="6" applyFont="1" applyFill="1" applyBorder="1"/>
    <xf numFmtId="170" fontId="4" fillId="5" borderId="10" xfId="4" applyFont="1" applyFill="1" applyBorder="1">
      <alignment horizontal="right"/>
    </xf>
    <xf numFmtId="167" fontId="4" fillId="5" borderId="10" xfId="9" applyFont="1" applyFill="1" applyBorder="1"/>
    <xf numFmtId="169" fontId="5" fillId="5" borderId="10" xfId="11" applyFont="1" applyFill="1" applyBorder="1"/>
    <xf numFmtId="168" fontId="7" fillId="5" borderId="10" xfId="5" applyFont="1" applyFill="1" applyBorder="1">
      <alignment horizontal="right"/>
    </xf>
    <xf numFmtId="167" fontId="2" fillId="0" borderId="0" xfId="9" applyFont="1"/>
    <xf numFmtId="0" fontId="4" fillId="0" borderId="10" xfId="0" applyFont="1" applyBorder="1"/>
    <xf numFmtId="164" fontId="4" fillId="0" borderId="10" xfId="7" applyFont="1" applyBorder="1"/>
    <xf numFmtId="2" fontId="4" fillId="0" borderId="10" xfId="8" applyFont="1" applyBorder="1"/>
    <xf numFmtId="169" fontId="7" fillId="0" borderId="10" xfId="10" applyFont="1" applyBorder="1">
      <alignment horizontal="right"/>
    </xf>
    <xf numFmtId="170" fontId="4" fillId="0" borderId="10" xfId="3" applyFont="1" applyBorder="1">
      <alignment horizontal="right"/>
    </xf>
    <xf numFmtId="170" fontId="4" fillId="0" borderId="10" xfId="4" applyFont="1" applyBorder="1">
      <alignment horizontal="right"/>
    </xf>
    <xf numFmtId="167" fontId="4" fillId="0" borderId="10" xfId="9" applyFont="1" applyBorder="1"/>
    <xf numFmtId="164" fontId="4" fillId="4" borderId="10" xfId="7" applyFont="1" applyFill="1" applyBorder="1"/>
    <xf numFmtId="169" fontId="7" fillId="4" borderId="10" xfId="10" applyFont="1" applyFill="1" applyBorder="1">
      <alignment horizontal="right"/>
    </xf>
    <xf numFmtId="170" fontId="4" fillId="4" borderId="10" xfId="3" applyFont="1" applyFill="1" applyBorder="1">
      <alignment horizontal="right"/>
    </xf>
    <xf numFmtId="166" fontId="4" fillId="4" borderId="10" xfId="6" applyFont="1" applyFill="1" applyBorder="1"/>
    <xf numFmtId="0" fontId="4" fillId="4" borderId="10" xfId="0" applyFont="1" applyFill="1" applyBorder="1"/>
    <xf numFmtId="0" fontId="4" fillId="4" borderId="22" xfId="0" applyNumberFormat="1" applyFont="1" applyFill="1" applyBorder="1" applyAlignment="1" applyProtection="1"/>
    <xf numFmtId="167" fontId="4" fillId="5" borderId="2" xfId="9" applyNumberFormat="1" applyFont="1" applyFill="1" applyBorder="1" applyAlignment="1" applyProtection="1"/>
    <xf numFmtId="166" fontId="0" fillId="0" borderId="23" xfId="0" applyNumberFormat="1" applyFont="1" applyFill="1" applyBorder="1" applyAlignment="1" applyProtection="1"/>
    <xf numFmtId="166" fontId="4" fillId="0" borderId="24" xfId="0" applyNumberFormat="1" applyFont="1" applyFill="1" applyBorder="1" applyAlignment="1" applyProtection="1"/>
    <xf numFmtId="166" fontId="2" fillId="0" borderId="23" xfId="6" applyFont="1" applyBorder="1"/>
    <xf numFmtId="166" fontId="4" fillId="0" borderId="24" xfId="6" applyFont="1" applyBorder="1"/>
    <xf numFmtId="166" fontId="4" fillId="0" borderId="24" xfId="6" applyNumberFormat="1" applyFont="1" applyFill="1" applyBorder="1" applyAlignment="1" applyProtection="1"/>
    <xf numFmtId="166" fontId="4" fillId="5" borderId="25" xfId="6" applyNumberFormat="1" applyFont="1" applyFill="1" applyBorder="1" applyAlignment="1" applyProtection="1"/>
    <xf numFmtId="168" fontId="6" fillId="0" borderId="23" xfId="0" applyNumberFormat="1" applyFont="1" applyFill="1" applyBorder="1" applyAlignment="1" applyProtection="1">
      <alignment horizontal="right"/>
    </xf>
    <xf numFmtId="168" fontId="6" fillId="0" borderId="24" xfId="0" applyNumberFormat="1" applyFont="1" applyFill="1" applyBorder="1" applyAlignment="1" applyProtection="1">
      <alignment horizontal="right"/>
    </xf>
    <xf numFmtId="168" fontId="6" fillId="0" borderId="23" xfId="5" applyFont="1" applyBorder="1">
      <alignment horizontal="right"/>
    </xf>
    <xf numFmtId="168" fontId="6" fillId="0" borderId="24" xfId="5" applyFont="1" applyBorder="1">
      <alignment horizontal="right"/>
    </xf>
    <xf numFmtId="168" fontId="6" fillId="0" borderId="24" xfId="5" applyNumberFormat="1" applyFont="1" applyFill="1" applyBorder="1" applyAlignment="1" applyProtection="1">
      <alignment horizontal="right"/>
    </xf>
    <xf numFmtId="168" fontId="6" fillId="5" borderId="25" xfId="5" applyNumberFormat="1" applyFont="1" applyFill="1" applyBorder="1" applyAlignment="1" applyProtection="1">
      <alignment horizontal="right"/>
    </xf>
    <xf numFmtId="169" fontId="3" fillId="0" borderId="23" xfId="0" applyNumberFormat="1" applyFont="1" applyFill="1" applyBorder="1" applyAlignment="1" applyProtection="1"/>
    <xf numFmtId="169" fontId="5" fillId="0" borderId="24" xfId="0" applyNumberFormat="1" applyFont="1" applyFill="1" applyBorder="1" applyAlignment="1" applyProtection="1"/>
    <xf numFmtId="169" fontId="3" fillId="0" borderId="23" xfId="11" applyFont="1" applyBorder="1"/>
    <xf numFmtId="169" fontId="5" fillId="0" borderId="24" xfId="11" applyFont="1" applyBorder="1"/>
    <xf numFmtId="169" fontId="5" fillId="0" borderId="24" xfId="11" applyNumberFormat="1" applyFont="1" applyFill="1" applyBorder="1" applyAlignment="1" applyProtection="1"/>
    <xf numFmtId="169" fontId="5" fillId="5" borderId="25" xfId="11" applyNumberFormat="1" applyFont="1" applyFill="1" applyBorder="1" applyAlignment="1" applyProtection="1"/>
    <xf numFmtId="168" fontId="6" fillId="4" borderId="23" xfId="0" applyNumberFormat="1" applyFont="1" applyFill="1" applyBorder="1" applyAlignment="1" applyProtection="1">
      <alignment horizontal="right"/>
    </xf>
    <xf numFmtId="168" fontId="6" fillId="4" borderId="24" xfId="0" applyNumberFormat="1" applyFont="1" applyFill="1" applyBorder="1" applyAlignment="1" applyProtection="1">
      <alignment horizontal="right"/>
    </xf>
    <xf numFmtId="168" fontId="6" fillId="4" borderId="23" xfId="5" applyFont="1" applyFill="1" applyBorder="1">
      <alignment horizontal="right"/>
    </xf>
    <xf numFmtId="168" fontId="6" fillId="4" borderId="24" xfId="5" applyFont="1" applyFill="1" applyBorder="1">
      <alignment horizontal="right"/>
    </xf>
    <xf numFmtId="168" fontId="6" fillId="4" borderId="24" xfId="5" applyNumberFormat="1" applyFont="1" applyFill="1" applyBorder="1" applyAlignment="1" applyProtection="1">
      <alignment horizontal="right"/>
    </xf>
    <xf numFmtId="166" fontId="4" fillId="5" borderId="25" xfId="6" applyFont="1" applyFill="1" applyBorder="1"/>
    <xf numFmtId="168" fontId="6" fillId="5" borderId="25" xfId="5" applyFont="1" applyFill="1" applyBorder="1">
      <alignment horizontal="right"/>
    </xf>
    <xf numFmtId="169" fontId="5" fillId="5" borderId="25" xfId="11" applyFont="1" applyFill="1" applyBorder="1"/>
    <xf numFmtId="166" fontId="0" fillId="0" borderId="26" xfId="0" applyNumberFormat="1" applyFont="1" applyFill="1" applyBorder="1" applyAlignment="1" applyProtection="1"/>
    <xf numFmtId="166" fontId="4" fillId="0" borderId="27" xfId="0" applyNumberFormat="1" applyFont="1" applyFill="1" applyBorder="1" applyAlignment="1" applyProtection="1"/>
    <xf numFmtId="166" fontId="2" fillId="0" borderId="26" xfId="6" applyFont="1" applyBorder="1"/>
    <xf numFmtId="166" fontId="4" fillId="0" borderId="27" xfId="6" applyFont="1" applyBorder="1"/>
    <xf numFmtId="166" fontId="4" fillId="0" borderId="27" xfId="6" applyNumberFormat="1" applyFont="1" applyFill="1" applyBorder="1" applyAlignment="1" applyProtection="1"/>
    <xf numFmtId="166" fontId="4" fillId="5" borderId="28" xfId="6" applyNumberFormat="1" applyFont="1" applyFill="1" applyBorder="1" applyAlignment="1" applyProtection="1"/>
    <xf numFmtId="168" fontId="6" fillId="0" borderId="26" xfId="0" applyNumberFormat="1" applyFont="1" applyFill="1" applyBorder="1" applyAlignment="1" applyProtection="1">
      <alignment horizontal="right"/>
    </xf>
    <xf numFmtId="168" fontId="6" fillId="0" borderId="27" xfId="0" applyNumberFormat="1" applyFont="1" applyFill="1" applyBorder="1" applyAlignment="1" applyProtection="1">
      <alignment horizontal="right"/>
    </xf>
    <xf numFmtId="168" fontId="6" fillId="0" borderId="26" xfId="5" applyFont="1" applyBorder="1">
      <alignment horizontal="right"/>
    </xf>
    <xf numFmtId="168" fontId="6" fillId="0" borderId="27" xfId="5" applyFont="1" applyBorder="1">
      <alignment horizontal="right"/>
    </xf>
    <xf numFmtId="168" fontId="6" fillId="0" borderId="27" xfId="5" applyNumberFormat="1" applyFont="1" applyFill="1" applyBorder="1" applyAlignment="1" applyProtection="1">
      <alignment horizontal="right"/>
    </xf>
    <xf numFmtId="168" fontId="6" fillId="5" borderId="28" xfId="5" applyNumberFormat="1" applyFont="1" applyFill="1" applyBorder="1" applyAlignment="1" applyProtection="1">
      <alignment horizontal="right"/>
    </xf>
    <xf numFmtId="169" fontId="3" fillId="0" borderId="26" xfId="0" applyNumberFormat="1" applyFont="1" applyFill="1" applyBorder="1" applyAlignment="1" applyProtection="1"/>
    <xf numFmtId="169" fontId="5" fillId="0" borderId="27" xfId="0" applyNumberFormat="1" applyFont="1" applyFill="1" applyBorder="1" applyAlignment="1" applyProtection="1"/>
    <xf numFmtId="169" fontId="3" fillId="0" borderId="26" xfId="11" applyFont="1" applyBorder="1"/>
    <xf numFmtId="169" fontId="5" fillId="0" borderId="27" xfId="11" applyFont="1" applyBorder="1"/>
    <xf numFmtId="169" fontId="5" fillId="0" borderId="27" xfId="11" applyNumberFormat="1" applyFont="1" applyFill="1" applyBorder="1" applyAlignment="1" applyProtection="1"/>
    <xf numFmtId="169" fontId="5" fillId="5" borderId="28" xfId="11" applyNumberFormat="1" applyFont="1" applyFill="1" applyBorder="1" applyAlignment="1" applyProtection="1"/>
    <xf numFmtId="168" fontId="6" fillId="4" borderId="26" xfId="0" applyNumberFormat="1" applyFont="1" applyFill="1" applyBorder="1" applyAlignment="1" applyProtection="1">
      <alignment horizontal="right"/>
    </xf>
    <xf numFmtId="168" fontId="6" fillId="4" borderId="27" xfId="0" applyNumberFormat="1" applyFont="1" applyFill="1" applyBorder="1" applyAlignment="1" applyProtection="1">
      <alignment horizontal="right"/>
    </xf>
    <xf numFmtId="168" fontId="6" fillId="4" borderId="26" xfId="5" applyFont="1" applyFill="1" applyBorder="1">
      <alignment horizontal="right"/>
    </xf>
    <xf numFmtId="168" fontId="6" fillId="4" borderId="27" xfId="5" applyFont="1" applyFill="1" applyBorder="1">
      <alignment horizontal="right"/>
    </xf>
    <xf numFmtId="168" fontId="6" fillId="4" borderId="27" xfId="5" applyNumberFormat="1" applyFont="1" applyFill="1" applyBorder="1" applyAlignment="1" applyProtection="1">
      <alignment horizontal="right"/>
    </xf>
    <xf numFmtId="164" fontId="2" fillId="0" borderId="0" xfId="1" applyNumberFormat="1" applyFont="1" applyFill="1" applyBorder="1" applyAlignment="1" applyProtection="1"/>
    <xf numFmtId="0" fontId="4" fillId="4" borderId="29" xfId="0" applyNumberFormat="1" applyFont="1" applyFill="1" applyBorder="1" applyAlignment="1" applyProtection="1"/>
    <xf numFmtId="0" fontId="4" fillId="4" borderId="30" xfId="0" applyNumberFormat="1" applyFont="1" applyFill="1" applyBorder="1" applyAlignment="1" applyProtection="1"/>
    <xf numFmtId="0" fontId="4" fillId="5" borderId="31" xfId="0" applyNumberFormat="1" applyFont="1" applyFill="1" applyBorder="1" applyAlignment="1" applyProtection="1"/>
    <xf numFmtId="0" fontId="4" fillId="4" borderId="32" xfId="0" applyNumberFormat="1" applyFont="1" applyFill="1" applyBorder="1" applyAlignment="1" applyProtection="1"/>
    <xf numFmtId="14" fontId="4" fillId="0" borderId="0" xfId="0" applyNumberFormat="1" applyFont="1" applyAlignment="1">
      <alignment horizontal="left"/>
    </xf>
    <xf numFmtId="169" fontId="5" fillId="0" borderId="10" xfId="11" applyFont="1" applyBorder="1"/>
    <xf numFmtId="168" fontId="7" fillId="0" borderId="10" xfId="5" applyFont="1" applyBorder="1">
      <alignment horizontal="right"/>
    </xf>
    <xf numFmtId="0" fontId="4" fillId="4" borderId="33" xfId="0" applyFont="1" applyFill="1" applyBorder="1"/>
    <xf numFmtId="0" fontId="4" fillId="5" borderId="1" xfId="0" applyFont="1" applyFill="1" applyBorder="1" applyAlignment="1">
      <alignment horizontal="left"/>
    </xf>
    <xf numFmtId="0" fontId="4" fillId="4" borderId="34" xfId="0" applyFont="1" applyFill="1" applyBorder="1"/>
    <xf numFmtId="0" fontId="4" fillId="4" borderId="35" xfId="0" applyFont="1" applyFill="1" applyBorder="1"/>
    <xf numFmtId="0" fontId="4" fillId="5" borderId="36" xfId="0" applyFont="1" applyFill="1" applyBorder="1"/>
    <xf numFmtId="0" fontId="4" fillId="4" borderId="37" xfId="0" applyFont="1" applyFill="1" applyBorder="1"/>
    <xf numFmtId="0" fontId="4" fillId="5" borderId="38" xfId="0" applyFont="1" applyFill="1" applyBorder="1"/>
    <xf numFmtId="0" fontId="4" fillId="4" borderId="39" xfId="0" applyFont="1" applyFill="1" applyBorder="1"/>
    <xf numFmtId="0" fontId="4" fillId="4" borderId="40" xfId="0" applyFont="1" applyFill="1" applyBorder="1"/>
    <xf numFmtId="0" fontId="4" fillId="4" borderId="41" xfId="0" applyFont="1" applyFill="1" applyBorder="1"/>
    <xf numFmtId="0" fontId="4" fillId="4" borderId="42" xfId="0" applyFont="1" applyFill="1" applyBorder="1"/>
    <xf numFmtId="0" fontId="4" fillId="4" borderId="43" xfId="0" applyFont="1" applyFill="1" applyBorder="1"/>
    <xf numFmtId="0" fontId="4" fillId="4" borderId="44" xfId="0" applyFont="1" applyFill="1" applyBorder="1"/>
    <xf numFmtId="0" fontId="4" fillId="5" borderId="45" xfId="0" applyFont="1" applyFill="1" applyBorder="1"/>
    <xf numFmtId="166" fontId="2" fillId="0" borderId="46" xfId="6" applyFont="1" applyBorder="1"/>
    <xf numFmtId="0" fontId="4" fillId="5" borderId="47" xfId="0" applyFont="1" applyFill="1" applyBorder="1" applyAlignment="1">
      <alignment horizontal="center"/>
    </xf>
    <xf numFmtId="166" fontId="4" fillId="0" borderId="48" xfId="6" applyFont="1" applyBorder="1"/>
    <xf numFmtId="166" fontId="0" fillId="0" borderId="46" xfId="0" applyNumberFormat="1" applyFont="1" applyFill="1" applyBorder="1" applyAlignment="1" applyProtection="1"/>
    <xf numFmtId="166" fontId="4" fillId="0" borderId="48" xfId="0" applyNumberFormat="1" applyFont="1" applyFill="1" applyBorder="1" applyAlignment="1" applyProtection="1"/>
    <xf numFmtId="166" fontId="4" fillId="5" borderId="49" xfId="6" applyFont="1" applyFill="1" applyBorder="1"/>
    <xf numFmtId="0" fontId="0" fillId="0" borderId="46" xfId="0" applyBorder="1"/>
    <xf numFmtId="168" fontId="6" fillId="0" borderId="46" xfId="5" applyFont="1" applyBorder="1">
      <alignment horizontal="right"/>
    </xf>
    <xf numFmtId="168" fontId="6" fillId="0" borderId="48" xfId="5" applyFont="1" applyBorder="1">
      <alignment horizontal="right"/>
    </xf>
    <xf numFmtId="168" fontId="6" fillId="0" borderId="46" xfId="0" applyNumberFormat="1" applyFont="1" applyFill="1" applyBorder="1" applyAlignment="1" applyProtection="1">
      <alignment horizontal="right"/>
    </xf>
    <xf numFmtId="168" fontId="6" fillId="0" borderId="48" xfId="0" applyNumberFormat="1" applyFont="1" applyFill="1" applyBorder="1" applyAlignment="1" applyProtection="1">
      <alignment horizontal="right"/>
    </xf>
    <xf numFmtId="168" fontId="6" fillId="5" borderId="49" xfId="5" applyFont="1" applyFill="1" applyBorder="1">
      <alignment horizontal="right"/>
    </xf>
    <xf numFmtId="169" fontId="3" fillId="0" borderId="46" xfId="11" applyFont="1" applyBorder="1"/>
    <xf numFmtId="169" fontId="5" fillId="0" borderId="48" xfId="11" applyFont="1" applyBorder="1"/>
    <xf numFmtId="169" fontId="3" fillId="0" borderId="46" xfId="0" applyNumberFormat="1" applyFont="1" applyFill="1" applyBorder="1" applyAlignment="1" applyProtection="1"/>
    <xf numFmtId="169" fontId="5" fillId="0" borderId="48" xfId="0" applyNumberFormat="1" applyFont="1" applyFill="1" applyBorder="1" applyAlignment="1" applyProtection="1"/>
    <xf numFmtId="169" fontId="5" fillId="5" borderId="49" xfId="11" applyFont="1" applyFill="1" applyBorder="1"/>
    <xf numFmtId="168" fontId="6" fillId="4" borderId="46" xfId="5" applyFont="1" applyFill="1" applyBorder="1">
      <alignment horizontal="right"/>
    </xf>
    <xf numFmtId="168" fontId="6" fillId="4" borderId="48" xfId="5" applyFont="1" applyFill="1" applyBorder="1">
      <alignment horizontal="right"/>
    </xf>
    <xf numFmtId="168" fontId="6" fillId="4" borderId="46" xfId="0" applyNumberFormat="1" applyFont="1" applyFill="1" applyBorder="1" applyAlignment="1" applyProtection="1">
      <alignment horizontal="right"/>
    </xf>
    <xf numFmtId="168" fontId="6" fillId="4" borderId="48" xfId="0" applyNumberFormat="1" applyFont="1" applyFill="1" applyBorder="1" applyAlignment="1" applyProtection="1">
      <alignment horizontal="right"/>
    </xf>
    <xf numFmtId="166" fontId="4" fillId="0" borderId="48" xfId="6" applyNumberFormat="1" applyFont="1" applyFill="1" applyBorder="1" applyAlignment="1" applyProtection="1"/>
    <xf numFmtId="166" fontId="2" fillId="0" borderId="46" xfId="6" applyNumberFormat="1" applyFont="1" applyFill="1" applyBorder="1" applyAlignment="1" applyProtection="1"/>
    <xf numFmtId="168" fontId="6" fillId="0" borderId="48" xfId="5" applyNumberFormat="1" applyFont="1" applyFill="1" applyBorder="1" applyAlignment="1" applyProtection="1">
      <alignment horizontal="right"/>
    </xf>
    <xf numFmtId="168" fontId="6" fillId="0" borderId="46" xfId="5" applyNumberFormat="1" applyFont="1" applyFill="1" applyBorder="1" applyAlignment="1" applyProtection="1">
      <alignment horizontal="right"/>
    </xf>
    <xf numFmtId="169" fontId="5" fillId="0" borderId="48" xfId="11" applyNumberFormat="1" applyFont="1" applyFill="1" applyBorder="1" applyAlignment="1" applyProtection="1"/>
    <xf numFmtId="169" fontId="3" fillId="0" borderId="46" xfId="11" applyNumberFormat="1" applyFont="1" applyFill="1" applyBorder="1" applyAlignment="1" applyProtection="1"/>
    <xf numFmtId="168" fontId="6" fillId="4" borderId="48" xfId="5" applyNumberFormat="1" applyFont="1" applyFill="1" applyBorder="1" applyAlignment="1" applyProtection="1">
      <alignment horizontal="right"/>
    </xf>
    <xf numFmtId="168" fontId="6" fillId="4" borderId="46" xfId="5" applyNumberFormat="1" applyFont="1" applyFill="1" applyBorder="1" applyAlignment="1" applyProtection="1">
      <alignment horizontal="right"/>
    </xf>
    <xf numFmtId="166" fontId="4" fillId="5" borderId="48" xfId="6" applyFont="1" applyFill="1" applyBorder="1"/>
    <xf numFmtId="166" fontId="4" fillId="5" borderId="48" xfId="0" applyNumberFormat="1" applyFont="1" applyFill="1" applyBorder="1" applyAlignment="1" applyProtection="1"/>
    <xf numFmtId="166" fontId="4" fillId="5" borderId="49" xfId="0" applyNumberFormat="1" applyFont="1" applyFill="1" applyBorder="1" applyAlignment="1" applyProtection="1"/>
    <xf numFmtId="168" fontId="6" fillId="5" borderId="48" xfId="5" applyFont="1" applyFill="1" applyBorder="1">
      <alignment horizontal="right"/>
    </xf>
    <xf numFmtId="168" fontId="6" fillId="5" borderId="48" xfId="0" applyNumberFormat="1" applyFont="1" applyFill="1" applyBorder="1" applyAlignment="1" applyProtection="1">
      <alignment horizontal="right"/>
    </xf>
    <xf numFmtId="168" fontId="6" fillId="5" borderId="49" xfId="0" applyNumberFormat="1" applyFont="1" applyFill="1" applyBorder="1" applyAlignment="1" applyProtection="1">
      <alignment horizontal="right"/>
    </xf>
    <xf numFmtId="169" fontId="5" fillId="5" borderId="48" xfId="11" applyFont="1" applyFill="1" applyBorder="1"/>
    <xf numFmtId="169" fontId="5" fillId="5" borderId="48" xfId="0" applyNumberFormat="1" applyFont="1" applyFill="1" applyBorder="1" applyAlignment="1" applyProtection="1"/>
    <xf numFmtId="169" fontId="5" fillId="5" borderId="49" xfId="0" applyNumberFormat="1" applyFont="1" applyFill="1" applyBorder="1" applyAlignment="1" applyProtection="1"/>
    <xf numFmtId="166" fontId="2" fillId="0" borderId="46" xfId="1" applyNumberFormat="1" applyFont="1" applyBorder="1"/>
    <xf numFmtId="166" fontId="4" fillId="2" borderId="47" xfId="1" applyNumberFormat="1" applyFont="1" applyFill="1" applyBorder="1" applyAlignment="1">
      <alignment horizontal="center"/>
    </xf>
    <xf numFmtId="166" fontId="4" fillId="0" borderId="46" xfId="1" applyNumberFormat="1" applyFont="1" applyBorder="1" applyAlignment="1">
      <alignment horizontal="right"/>
    </xf>
    <xf numFmtId="166" fontId="2" fillId="0" borderId="46" xfId="1" applyNumberFormat="1" applyFont="1" applyBorder="1" applyAlignment="1">
      <alignment horizontal="right"/>
    </xf>
    <xf numFmtId="166" fontId="2" fillId="0" borderId="46" xfId="1" applyNumberFormat="1" applyFont="1" applyFill="1" applyBorder="1" applyAlignment="1" applyProtection="1"/>
    <xf numFmtId="166" fontId="2" fillId="0" borderId="47" xfId="1" applyNumberFormat="1" applyFont="1" applyBorder="1"/>
    <xf numFmtId="166" fontId="4" fillId="5" borderId="48" xfId="6" applyNumberFormat="1" applyFont="1" applyFill="1" applyBorder="1" applyAlignment="1" applyProtection="1"/>
    <xf numFmtId="166" fontId="4" fillId="5" borderId="49" xfId="6" applyNumberFormat="1" applyFont="1" applyFill="1" applyBorder="1" applyAlignment="1" applyProtection="1"/>
    <xf numFmtId="168" fontId="6" fillId="0" borderId="46" xfId="2" applyNumberFormat="1" applyFont="1" applyBorder="1"/>
    <xf numFmtId="167" fontId="4" fillId="2" borderId="47" xfId="1" applyNumberFormat="1" applyFont="1" applyFill="1" applyBorder="1" applyAlignment="1">
      <alignment horizontal="center"/>
    </xf>
    <xf numFmtId="168" fontId="7" fillId="0" borderId="46" xfId="1" applyNumberFormat="1" applyFont="1" applyBorder="1" applyAlignment="1">
      <alignment horizontal="right"/>
    </xf>
    <xf numFmtId="168" fontId="6" fillId="0" borderId="46" xfId="1" applyNumberFormat="1" applyFont="1" applyBorder="1" applyAlignment="1">
      <alignment horizontal="right"/>
    </xf>
    <xf numFmtId="168" fontId="6" fillId="0" borderId="46" xfId="1" applyNumberFormat="1" applyFont="1" applyFill="1" applyBorder="1" applyAlignment="1" applyProtection="1">
      <alignment horizontal="right"/>
    </xf>
    <xf numFmtId="168" fontId="6" fillId="5" borderId="48" xfId="5" applyNumberFormat="1" applyFont="1" applyFill="1" applyBorder="1" applyAlignment="1" applyProtection="1">
      <alignment horizontal="right"/>
    </xf>
    <xf numFmtId="168" fontId="7" fillId="5" borderId="49" xfId="5" applyNumberFormat="1" applyFont="1" applyFill="1" applyBorder="1" applyAlignment="1" applyProtection="1">
      <alignment horizontal="right"/>
    </xf>
    <xf numFmtId="168" fontId="6" fillId="0" borderId="49" xfId="5" applyFont="1" applyBorder="1">
      <alignment horizontal="right"/>
    </xf>
    <xf numFmtId="169" fontId="3" fillId="0" borderId="46" xfId="1" applyNumberFormat="1" applyFont="1" applyBorder="1"/>
    <xf numFmtId="169" fontId="5" fillId="0" borderId="46" xfId="1" applyNumberFormat="1" applyFont="1" applyBorder="1"/>
    <xf numFmtId="164" fontId="5" fillId="0" borderId="46" xfId="1" applyFont="1" applyBorder="1" applyAlignment="1">
      <alignment horizontal="right"/>
    </xf>
    <xf numFmtId="169" fontId="3" fillId="0" borderId="46" xfId="1" applyNumberFormat="1" applyFont="1" applyFill="1" applyBorder="1" applyAlignment="1" applyProtection="1"/>
    <xf numFmtId="164" fontId="3" fillId="0" borderId="46" xfId="1" applyFont="1" applyBorder="1" applyAlignment="1">
      <alignment horizontal="right"/>
    </xf>
    <xf numFmtId="169" fontId="3" fillId="0" borderId="47" xfId="1" applyNumberFormat="1" applyFont="1" applyBorder="1"/>
    <xf numFmtId="169" fontId="5" fillId="5" borderId="48" xfId="11" applyNumberFormat="1" applyFont="1" applyFill="1" applyBorder="1" applyAlignment="1" applyProtection="1"/>
    <xf numFmtId="169" fontId="5" fillId="5" borderId="49" xfId="11" applyNumberFormat="1" applyFont="1" applyFill="1" applyBorder="1" applyAlignment="1" applyProtection="1"/>
    <xf numFmtId="169" fontId="5" fillId="0" borderId="46" xfId="1" applyNumberFormat="1" applyFont="1" applyBorder="1" applyAlignment="1">
      <alignment horizontal="right"/>
    </xf>
    <xf numFmtId="169" fontId="3" fillId="0" borderId="46" xfId="1" applyNumberFormat="1" applyFont="1" applyBorder="1" applyAlignment="1">
      <alignment horizontal="right"/>
    </xf>
    <xf numFmtId="164" fontId="4" fillId="2" borderId="47" xfId="1" applyFont="1" applyFill="1" applyBorder="1" applyAlignment="1">
      <alignment horizontal="right"/>
    </xf>
    <xf numFmtId="168" fontId="6" fillId="3" borderId="46" xfId="1" applyNumberFormat="1" applyFont="1" applyFill="1" applyBorder="1" applyAlignment="1">
      <alignment horizontal="right"/>
    </xf>
    <xf numFmtId="168" fontId="7" fillId="3" borderId="46" xfId="1" applyNumberFormat="1" applyFont="1" applyFill="1" applyBorder="1" applyAlignment="1">
      <alignment horizontal="right"/>
    </xf>
    <xf numFmtId="168" fontId="6" fillId="4" borderId="46" xfId="1" applyNumberFormat="1" applyFont="1" applyFill="1" applyBorder="1" applyAlignment="1" applyProtection="1">
      <alignment horizontal="right"/>
    </xf>
  </cellXfs>
  <cellStyles count="12">
    <cellStyle name="CO_ContributionPercentage" xfId="5" xr:uid="{00000000-0005-0000-0000-000000000000}"/>
    <cellStyle name="CO_Exposure" xfId="9" xr:uid="{00000000-0005-0000-0000-000001000000}"/>
    <cellStyle name="CO_ExposurePercentage" xfId="11" xr:uid="{00000000-0005-0000-0000-000002000000}"/>
    <cellStyle name="CO_FXRate" xfId="6" xr:uid="{00000000-0005-0000-0000-000003000000}"/>
    <cellStyle name="CO_PercentageChange" xfId="10" xr:uid="{00000000-0005-0000-0000-000004000000}"/>
    <cellStyle name="CO_PNL" xfId="4" xr:uid="{00000000-0005-0000-0000-000005000000}"/>
    <cellStyle name="CO_Price" xfId="7" xr:uid="{00000000-0005-0000-0000-000006000000}"/>
    <cellStyle name="CO_PriceChange" xfId="8" xr:uid="{00000000-0005-0000-0000-000007000000}"/>
    <cellStyle name="CO_Units" xfId="3" xr:uid="{00000000-0005-0000-0000-000008000000}"/>
    <cellStyle name="Comma" xfId="1" builtinId="3"/>
    <cellStyle name="Normal" xfId="0" builtinId="0" customBuiltin="1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Requesting Data...</v>
        <stp/>
        <stp>##V3_BDPV12</stp>
        <stp>ABX CN Equity</stp>
        <stp>LAST_PRICE</stp>
        <stp>[Crispin Spreadsheet.xlsx]FDXC!R9C7</stp>
        <tr r="G9" s="8"/>
      </tp>
      <tp t="s">
        <v>#N/A Requesting Data...</v>
        <stp/>
        <stp>##V3_BDPV12</stp>
        <stp>SJM US Equity</stp>
        <stp>LAST_PRICE</stp>
        <stp>[Crispin Spreadsheet.xlsx]OEI!R734C7</stp>
        <tr r="G734" s="1"/>
      </tp>
      <tp t="s">
        <v>#N/A Requesting Data...</v>
        <stp/>
        <stp>##V3_BDPV12</stp>
        <stp>PHM US Equity</stp>
        <stp>LAST_PRICE</stp>
        <stp>[Crispin Spreadsheet.xlsx]OEI!R784C7</stp>
        <tr r="G784" s="1"/>
      </tp>
      <tp t="s">
        <v>#N/A Requesting Data...</v>
        <stp/>
        <stp>##V3_BDPV12</stp>
        <stp>SAN SQ Equity</stp>
        <stp>LAST_PRICE</stp>
        <stp>[Crispin Spreadsheet.xlsx]OEI!R377C7</stp>
        <tr r="G377" s="1"/>
      </tp>
      <tp t="s">
        <v>#N/A Requesting Data...</v>
        <stp/>
        <stp>##V3_BDPV12</stp>
        <stp>FRO NO Equity</stp>
        <stp>LAST_PRICE</stp>
        <stp>[Crispin Spreadsheet.xlsx]OEI!R336C7</stp>
        <tr r="G336" s="1"/>
      </tp>
      <tp t="s">
        <v>#N/A Requesting Data...</v>
        <stp/>
        <stp>##V3_BDPV12</stp>
        <stp>ECM LN Equity</stp>
        <stp>LAST_PRICE</stp>
        <stp>[Crispin Spreadsheet.xlsx]OEI!R504C7</stp>
        <tr r="G504" s="1"/>
      </tp>
      <tp t="s">
        <v>#N/A Requesting Data...</v>
        <stp/>
        <stp>##V3_BDPV12</stp>
        <stp>TKA GY Equity</stp>
        <stp>LAST_PRICE</stp>
        <stp>[Crispin Spreadsheet.xlsx]OEI!R188C7</stp>
        <tr r="G188" s="1"/>
      </tp>
      <tp t="s">
        <v>#N/A Requesting Data...</v>
        <stp/>
        <stp>##V3_BDPV12</stp>
        <stp>RIO LN Equity</stp>
        <stp>LAST_PRICE</stp>
        <stp>[Crispin Spreadsheet.xlsx]OEI!R596C7</stp>
        <tr r="G596" s="1"/>
      </tp>
      <tp t="s">
        <v>#N/A Requesting Data...</v>
        <stp/>
        <stp>##V3_BDPV12</stp>
        <stp>SFOR LN Equity</stp>
        <stp>LAST_PRICE</stp>
        <stp>[Crispin Spreadsheet.xlsx]OEI!R495C7</stp>
        <tr r="G495" s="1"/>
      </tp>
      <tp t="s">
        <v>#N/A Requesting Data...</v>
        <stp/>
        <stp>##V3_BDPV12</stp>
        <stp>ADYEN NA Equity</stp>
        <stp>LAST_PRICE</stp>
        <stp>[Crispin Spreadsheet.xlsx]OEI!R318C7</stp>
        <tr r="G318" s="1"/>
      </tp>
      <tp t="s">
        <v>#N/A Requesting Data...</v>
        <stp/>
        <stp>##V3_BDPV12</stp>
        <stp>TMUS US Equity</stp>
        <stp>LAST_PRICE</stp>
        <stp>[Crispin Spreadsheet.xlsx]OEI!R804C7</stp>
        <tr r="G804" s="1"/>
      </tp>
      <tp t="s">
        <v>#N/A Requesting Data...</v>
        <stp/>
        <stp>##V3_BDPV12</stp>
        <stp>TRIP US Equity</stp>
        <stp>LAST_PRICE</stp>
        <stp>[Crispin Spreadsheet.xlsx]OEI!R807C7</stp>
        <tr r="G807" s="1"/>
      </tp>
      <tp t="s">
        <v>#N/A Requesting Data...</v>
        <stp/>
        <stp>##V3_BDPV12</stp>
        <stp>RICHT HB Equity</stp>
        <stp>LAST_PRICE</stp>
        <stp>[Crispin Spreadsheet.xlsx]OEI!R221C7</stp>
        <tr r="G221" s="1"/>
      </tp>
      <tp t="s">
        <v>#N/A Requesting Data...</v>
        <stp/>
        <stp>##V3_BDPV12</stp>
        <stp>8001 JT Equity</stp>
        <stp>LAST_PRICE</stp>
        <stp>[Crispin Spreadsheet.xlsx]FDXC!R94C7</stp>
        <tr r="G94" s="8"/>
      </tp>
      <tp t="s">
        <v>#N/A Requesting Data...</v>
        <stp/>
        <stp>##V3_BDPV12</stp>
        <stp>BATS LN Equity</stp>
        <stp>LAST_PRICE</stp>
        <stp>[Crispin Spreadsheet.xlsx]OEI!R474C7</stp>
        <tr r="G474" s="1"/>
      </tp>
      <tp t="s">
        <v>#N/A Requesting Data...</v>
        <stp/>
        <stp>##V3_BDPV12</stp>
        <stp>ALIV SS Equity</stp>
        <stp>LAST_PRICE</stp>
        <stp>[Crispin Spreadsheet.xlsx]OEI!R391C7</stp>
        <tr r="G391" s="1"/>
      </tp>
      <tp t="s">
        <v>JPY</v>
        <stp/>
        <stp>##V3_BDPV12</stp>
        <stp>8035 JT Equity</stp>
        <stp>CRNCY</stp>
        <stp>[Crispin Spreadsheet.xlsx]OEI!R304C4</stp>
        <tr r="D304" s="1"/>
      </tp>
      <tp t="s">
        <v>JPY</v>
        <stp/>
        <stp>##V3_BDPV12</stp>
        <stp>2975 JT Equity</stp>
        <stp>CRNCY</stp>
        <stp>[Crispin Spreadsheet.xlsx]OEI!R300C4</stp>
        <tr r="D300" s="1"/>
      </tp>
      <tp t="s">
        <v>JPY</v>
        <stp/>
        <stp>##V3_BDPV12</stp>
        <stp>8604 JT Equity</stp>
        <stp>CRNCY</stp>
        <stp>[Crispin Spreadsheet.xlsx]OEI!R287C4</stp>
        <tr r="D287" s="1"/>
      </tp>
      <tp t="s">
        <v>JPY</v>
        <stp/>
        <stp>##V3_BDPV12</stp>
        <stp>7224 JT Equity</stp>
        <stp>CRNCY</stp>
        <stp>[Crispin Spreadsheet.xlsx]OEI!R295C4</stp>
        <tr r="D295" s="1"/>
      </tp>
      <tp t="s">
        <v>#N/A Requesting Data...</v>
        <stp/>
        <stp>##V3_BDPV12</stp>
        <stp>MKS LN Equity</stp>
        <stp>LAST_PRICE</stp>
        <stp>[Crispin Spreadsheet.xlsx]OPUS!R140C7</stp>
        <tr r="G140" s="6"/>
      </tp>
      <tp>
        <v>32</v>
        <stp/>
        <stp>##V3_BDPV12</stp>
        <stp>NODL NO Equity</stp>
        <stp>PX_YEST_CLOSE</stp>
        <stp>[Crispin Spreadsheet.xlsx]OPUS!R34C6</stp>
        <tr r="F34" s="6"/>
      </tp>
      <tp>
        <v>18.72</v>
        <stp/>
        <stp>##V3_BDPV12</stp>
        <stp>1928 HK Equity</stp>
        <stp>PX_YEST_CLOSE</stp>
        <stp>[Crispin Spreadsheet.xlsx]OEI!R214C6</stp>
        <tr r="F214" s="1"/>
      </tp>
      <tp t="s">
        <v>JPY</v>
        <stp/>
        <stp>##V3_BDPV12</stp>
        <stp>4911 JT Equity</stp>
        <stp>CRNCY</stp>
        <stp>[Crispin Spreadsheet.xlsx]OEI!R296C4</stp>
        <tr r="D296" s="1"/>
      </tp>
      <tp>
        <v>7.43</v>
        <stp/>
        <stp>##V3_BDPV12</stp>
        <stp>ERIC US Equity</stp>
        <stp>PX_YEST_CLOSE</stp>
        <stp>[Crispin Spreadsheet.xlsx]FDXC!R75C6</stp>
        <tr r="F75" s="8"/>
      </tp>
      <tp t="s">
        <v>JPY</v>
        <stp/>
        <stp>##V3_BDPV12</stp>
        <stp>8953 JT Equity</stp>
        <stp>CRNCY</stp>
        <stp>[Crispin Spreadsheet.xlsx]OEI!R272C4</stp>
        <tr r="D272" s="1"/>
      </tp>
      <tp>
        <v>160.03</v>
        <stp/>
        <stp>##V3_BDPV12</stp>
        <stp>META US Equity</stp>
        <stp>LAST_PRICE</stp>
        <stp>[Crispin Spreadsheet.xlsx]SWAN!R132C7</stp>
        <tr r="G132" s="3"/>
      </tp>
      <tp t="s">
        <v>JPY</v>
        <stp/>
        <stp>##V3_BDPV12</stp>
        <stp>5019 JT Equity</stp>
        <stp>CRNCY</stp>
        <stp>[Crispin Spreadsheet.xlsx]OEI!R266C4</stp>
        <tr r="D266" s="1"/>
      </tp>
      <tp t="s">
        <v>JPY</v>
        <stp/>
        <stp>##V3_BDPV12</stp>
        <stp>4208 JT Equity</stp>
        <stp>CRNCY</stp>
        <stp>[Crispin Spreadsheet.xlsx]OEI!R307C4</stp>
        <tr r="D307" s="1"/>
      </tp>
      <tp>
        <v>1.65</v>
        <stp/>
        <stp>##V3_BDPV12</stp>
        <stp>3333 HK Equity</stp>
        <stp>PX_YEST_CLOSE</stp>
        <stp>[Crispin Spreadsheet.xlsx]OEI!R205C6</stp>
        <tr r="F205" s="1"/>
      </tp>
      <tp>
        <v>18.760000000000002</v>
        <stp/>
        <stp>##V3_BDPV12</stp>
        <stp>SBBB SS Equity</stp>
        <stp>PX_YEST_CLOSE</stp>
        <stp>[Crispin Spreadsheet.xlsx]SWAN!R63C6</stp>
        <tr r="F63" s="3"/>
      </tp>
      <tp t="s">
        <v>EUR</v>
        <stp/>
        <stp>##V3_BDPV12</stp>
        <stp>CNHI IM Equity</stp>
        <stp>CRNCY</stp>
        <stp>[Crispin Spreadsheet.xlsx]SWAN!R29C4</stp>
        <tr r="D29" s="3"/>
      </tp>
      <tp>
        <v>85.28</v>
        <stp/>
        <stp>##V3_BDPV12</stp>
        <stp>CF US Equity</stp>
        <stp>PX_YEST_CLOSE</stp>
        <stp>[Crispin Spreadsheet.xlsx]SWAN!R124C6</stp>
        <tr r="F124" s="3"/>
      </tp>
      <tp t="s">
        <v>#N/A Requesting Data...</v>
        <stp/>
        <stp>##V3_BDPV12</stp>
        <stp>VOD LN Equity</stp>
        <stp>LAST_PRICE</stp>
        <stp>[Crispin Spreadsheet.xlsx]OPUS!R150C7</stp>
        <tr r="G150" s="6"/>
      </tp>
      <tp t="s">
        <v>#N/A Requesting Data...</v>
        <stp/>
        <stp>##V3_BDPV12</stp>
        <stp>EMG LN Equity</stp>
        <stp>LAST_PRICE</stp>
        <stp>[Crispin Spreadsheet.xlsx]FDXC!R119C7</stp>
        <tr r="G119" s="8"/>
      </tp>
      <tp t="s">
        <v>#N/A Requesting Data...</v>
        <stp/>
        <stp>##V3_BDPV12</stp>
        <stp>TCAP LN Equity</stp>
        <stp>LAST_PRICE</stp>
        <stp>[Crispin Spreadsheet.xlsx]OPUS!R147C7</stp>
        <tr r="G147" s="6"/>
      </tp>
      <tp t="s">
        <v>#N/A Requesting Data...</v>
        <stp/>
        <stp>##V3_BDPV12</stp>
        <stp>GBPBRL Curncy</stp>
        <stp>LAST_PRICE</stp>
        <stp>[Crispin Spreadsheet.xlsx]OPUS!R95C13</stp>
        <tr r="M95" s="6"/>
      </tp>
      <tp t="s">
        <v>#N/A Invalid Security</v>
        <stp/>
        <stp>##V3_BDPV12</stp>
        <stp>GBP#N/A Requesting Data... Curncy</stp>
        <stp>QUOTE_FACTOR</stp>
        <stp>[Crispin Spreadsheet.xlsx]GILT!R10C12</stp>
        <tr r="L10" s="4"/>
      </tp>
      <tp t="s">
        <v>#N/A Invalid Security</v>
        <stp/>
        <stp>##V3_BDPV12</stp>
        <stp>GBP#N/A Requesting Data... Curncy</stp>
        <stp>QUOTE_FACTOR</stp>
        <stp>[Crispin Spreadsheet.xlsx]GILT!R11C12</stp>
        <tr r="L11" s="4"/>
      </tp>
      <tp t="s">
        <v>#N/A Requesting Data...</v>
        <stp/>
        <stp>##V3_BDPV12</stp>
        <stp>WGX AU Equity</stp>
        <stp>LAST_PRICE</stp>
        <stp>[Crispin Spreadsheet.xlsx]OEI!R26C7</stp>
        <tr r="G26" s="1"/>
      </tp>
      <tp t="s">
        <v>#N/A Requesting Data...</v>
        <stp/>
        <stp>##V3_BDPV12</stp>
        <stp>ABX CN Equity</stp>
        <stp>LAST_PRICE</stp>
        <stp>[Crispin Spreadsheet.xlsx]OPE!R6C7</stp>
        <tr r="G6" s="7"/>
      </tp>
      <tp t="s">
        <v>GBP</v>
        <stp/>
        <stp>##V3_BDPV12</stp>
        <stp>Z A Index</stp>
        <stp>CRNCY</stp>
        <stp>[Crispin Spreadsheet.xlsx]OEI!R444C4</stp>
        <tr r="D444" s="1"/>
      </tp>
      <tp t="s">
        <v>#N/A Requesting Data...</v>
        <stp/>
        <stp>##V3_BDPV12</stp>
        <stp>SRP LN Equity</stp>
        <stp>LAST_PRICE</stp>
        <stp>[Crispin Spreadsheet.xlsx]OPE!R54C7</stp>
        <tr r="G54" s="7"/>
      </tp>
      <tp t="s">
        <v>#N/A Requesting Data...</v>
        <stp/>
        <stp>##V3_BDPV12</stp>
        <stp>EURAUD Curncy</stp>
        <stp>LAST_PRICE</stp>
        <stp>[Crispin Spreadsheet.xlsx]SWAN!R6C13</stp>
        <tr r="M6" s="3"/>
      </tp>
      <tp t="s">
        <v>#N/A Requesting Data...</v>
        <stp/>
        <stp>##V3_BDPV12</stp>
        <stp>EURAUD Curncy</stp>
        <stp>LAST_PRICE</stp>
        <stp>[Crispin Spreadsheet.xlsx]SWAN!R7C13</stp>
        <tr r="M7" s="3"/>
      </tp>
      <tp t="s">
        <v>#N/A Requesting Data...</v>
        <stp/>
        <stp>##V3_BDPV12</stp>
        <stp>RBI AV Equity</stp>
        <stp>LAST_PRICE</stp>
        <stp>[Crispin Spreadsheet.xlsx]OEI!R30C7</stp>
        <tr r="G30" s="1"/>
      </tp>
      <tp t="s">
        <v>#N/A Requesting Data...</v>
        <stp/>
        <stp>##V3_BDPV12</stp>
        <stp>CPI LN Equity</stp>
        <stp>LAST_PRICE</stp>
        <stp>[Crispin Spreadsheet.xlsx]OPE!R36C7</stp>
        <tr r="G36" s="7"/>
      </tp>
      <tp t="s">
        <v>#N/A Requesting Data...</v>
        <stp/>
        <stp>##V3_BDPV12</stp>
        <stp>BA/ LN Equity</stp>
        <stp>LAST_PRICE</stp>
        <stp>[Crispin Spreadsheet.xlsx]FDXC!R44C7</stp>
        <tr r="G44" s="8"/>
      </tp>
      <tp t="s">
        <v>#N/A Requesting Data...</v>
        <stp/>
        <stp>##V3_BDPV12</stp>
        <stp>LRE LN Equity</stp>
        <stp>LAST_PRICE</stp>
        <stp>[Crispin Spreadsheet.xlsx]OPE!R44C7</stp>
        <tr r="G44" s="7"/>
      </tp>
      <tp t="s">
        <v>#N/A Requesting Data...</v>
        <stp/>
        <stp>##V3_BDPV12</stp>
        <stp>KLK MK Equity</stp>
        <stp>LAST_PRICE</stp>
        <stp>[Crispin Spreadsheet.xlsx]OEI!R313C7</stp>
        <tr r="G313" s="1"/>
      </tp>
      <tp t="s">
        <v>#N/A Requesting Data...</v>
        <stp/>
        <stp>##V3_BDPV12</stp>
        <stp>ORA FP Equity</stp>
        <stp>LAST_PRICE</stp>
        <stp>[Crispin Spreadsheet.xlsx]OEI!R119C7</stp>
        <tr r="G119" s="1"/>
      </tp>
      <tp t="s">
        <v>#N/A Requesting Data...</v>
        <stp/>
        <stp>##V3_BDPV12</stp>
        <stp>BGN IM Equity</stp>
        <stp>LAST_PRICE</stp>
        <stp>[Crispin Spreadsheet.xlsx]OEI!R236C7</stp>
        <tr r="G236" s="1"/>
      </tp>
      <tp t="s">
        <v>#N/A Requesting Data...</v>
        <stp/>
        <stp>##V3_BDPV12</stp>
        <stp>LHA GY Equity</stp>
        <stp>LAST_PRICE</stp>
        <stp>[Crispin Spreadsheet.xlsx]OEI!R159C7</stp>
        <tr r="G159" s="1"/>
      </tp>
      <tp t="s">
        <v>#N/A Requesting Data...</v>
        <stp/>
        <stp>##V3_BDPV12</stp>
        <stp>CRH LN Equity</stp>
        <stp>LAST_PRICE</stp>
        <stp>[Crispin Spreadsheet.xlsx]OEI!R490C7</stp>
        <tr r="G490" s="1"/>
      </tp>
      <tp t="s">
        <v>#N/A Requesting Data...</v>
        <stp/>
        <stp>##V3_BDPV12</stp>
        <stp>CNA US Equity</stp>
        <stp>LAST_PRICE</stp>
        <stp>[Crispin Spreadsheet.xlsx]OEI!R689C7</stp>
        <tr r="G689" s="1"/>
      </tp>
      <tp t="s">
        <v>#N/A Requesting Data...</v>
        <stp/>
        <stp>##V3_BDPV12</stp>
        <stp>YCA LN Equity</stp>
        <stp>LAST_PRICE</stp>
        <stp>[Crispin Spreadsheet.xlsx]OEI!R639C7</stp>
        <tr r="G639" s="1"/>
      </tp>
      <tp t="s">
        <v>#N/A Requesting Data...</v>
        <stp/>
        <stp>##V3_BDPV12</stp>
        <stp>JPM US Equity</stp>
        <stp>LAST_PRICE</stp>
        <stp>[Crispin Spreadsheet.xlsx]OEI!R735C7</stp>
        <tr r="G735" s="1"/>
      </tp>
      <tp t="s">
        <v>#N/A Requesting Data...</v>
        <stp/>
        <stp>##V3_BDPV12</stp>
        <stp>RYA ID Equity</stp>
        <stp>LAST_PRICE</stp>
        <stp>[Crispin Spreadsheet.xlsx]OEI!R229C7</stp>
        <tr r="G229" s="1"/>
      </tp>
      <tp t="s">
        <v>#N/A Requesting Data...</v>
        <stp/>
        <stp>##V3_BDPV12</stp>
        <stp>SPI LN Equity</stp>
        <stp>LAST_PRICE</stp>
        <stp>[Crispin Spreadsheet.xlsx]OEI!R611C7</stp>
        <tr r="G611" s="1"/>
      </tp>
      <tp t="s">
        <v>#N/A Requesting Data...</v>
        <stp/>
        <stp>##V3_BDPV12</stp>
        <stp>PSN LN Equity</stp>
        <stp>LAST_PRICE</stp>
        <stp>[Crispin Spreadsheet.xlsx]OEI!R576C7</stp>
        <tr r="G576" s="1"/>
      </tp>
      <tp t="s">
        <v>#N/A Requesting Data...</v>
        <stp/>
        <stp>##V3_BDPV12</stp>
        <stp>WEIR LN Equity</stp>
        <stp>LAST_PRICE</stp>
        <stp>[Crispin Spreadsheet.xlsx]OEI!R624C7</stp>
        <tr r="G624" s="1"/>
      </tp>
      <tp t="s">
        <v>#N/A Requesting Data...</v>
        <stp/>
        <stp>##V3_BDPV12</stp>
        <stp>TCAP LN Equity</stp>
        <stp>LAST_PRICE</stp>
        <stp>[Crispin Spreadsheet.xlsx]OEI!R626C7</stp>
        <tr r="G626" s="1"/>
      </tp>
      <tp t="s">
        <v>#N/A Requesting Data...</v>
        <stp/>
        <stp>##V3_BDPV12</stp>
        <stp>ALPHA GA Equity</stp>
        <stp>LAST_PRICE</stp>
        <stp>[Crispin Spreadsheet.xlsx]OEI!R196C7</stp>
        <tr r="G196" s="1"/>
      </tp>
      <tp t="s">
        <v>#N/A Requesting Data...</v>
        <stp/>
        <stp>##V3_BDPV12</stp>
        <stp>CRUS US Equity</stp>
        <stp>LAST_PRICE</stp>
        <stp>[Crispin Spreadsheet.xlsx]OEI!R685C7</stp>
        <tr r="G685" s="1"/>
      </tp>
      <tp t="s">
        <v>#N/A Requesting Data...</v>
        <stp/>
        <stp>##V3_BDPV12</stp>
        <stp>BAER SW Equity</stp>
        <stp>LAST_PRICE</stp>
        <stp>[Crispin Spreadsheet.xlsx]OEI!R424C7</stp>
        <tr r="G424" s="1"/>
      </tp>
      <tp t="s">
        <v>#N/A Requesting Data...</v>
        <stp/>
        <stp>##V3_BDPV12</stp>
        <stp>EQNR NO Equity</stp>
        <stp>LAST_PRICE</stp>
        <stp>[Crispin Spreadsheet.xlsx]OEI!R344C7</stp>
        <tr r="G344" s="1"/>
      </tp>
      <tp t="s">
        <v>#N/A Requesting Data...</v>
        <stp/>
        <stp>##V3_BDPV12</stp>
        <stp>DLAR LN Equity</stp>
        <stp>LAST_PRICE</stp>
        <stp>[Crispin Spreadsheet.xlsx]OEI!R494C7</stp>
        <tr r="G494" s="1"/>
      </tp>
      <tp t="s">
        <v>#N/A Requesting Data...</v>
        <stp/>
        <stp>##V3_BDPV12</stp>
        <stp>MTDR US Equity</stp>
        <stp>LAST_PRICE</stp>
        <stp>[Crispin Spreadsheet.xlsx]OEI!R754C7</stp>
        <tr r="G754" s="1"/>
      </tp>
      <tp t="s">
        <v>JPY</v>
        <stp/>
        <stp>##V3_BDPV12</stp>
        <stp>6954 JT Equity</stp>
        <stp>CRNCY</stp>
        <stp>[Crispin Spreadsheet.xlsx]OEI!R263C4</stp>
        <tr r="D263" s="1"/>
      </tp>
      <tp>
        <v>65.95</v>
        <stp/>
        <stp>##V3_BDPV12</stp>
        <stp>JD US Equity</stp>
        <stp>LAST_PRICE</stp>
        <stp>[Crispin Spreadsheet.xlsx]SWAN!R130C7</stp>
        <tr r="G130" s="3"/>
      </tp>
      <tp t="s">
        <v>JPY</v>
        <stp/>
        <stp>##V3_BDPV12</stp>
        <stp>8951 JT Equity</stp>
        <stp>CRNCY</stp>
        <stp>[Crispin Spreadsheet.xlsx]OEI!R283C4</stp>
        <tr r="D283" s="1"/>
      </tp>
      <tp>
        <v>10.96</v>
        <stp/>
        <stp>##V3_BDPV12</stp>
        <stp>1919 HK Equity</stp>
        <stp>PX_YEST_CLOSE</stp>
        <stp>[Crispin Spreadsheet.xlsx]OEI!R206C6</stp>
        <tr r="F206" s="1"/>
      </tp>
      <tp t="s">
        <v>JPY</v>
        <stp/>
        <stp>##V3_BDPV12</stp>
        <stp>2503 JT Equity</stp>
        <stp>CRNCY</stp>
        <stp>[Crispin Spreadsheet.xlsx]OEI!R276C4</stp>
        <tr r="D276" s="1"/>
      </tp>
      <tp t="s">
        <v>JPY</v>
        <stp/>
        <stp>##V3_BDPV12</stp>
        <stp>7203 JT Equity</stp>
        <stp>CRNCY</stp>
        <stp>[Crispin Spreadsheet.xlsx]OEI!R306C4</stp>
        <tr r="D306" s="1"/>
      </tp>
      <tp t="s">
        <v>JPY</v>
        <stp/>
        <stp>##V3_BDPV12</stp>
        <stp>6963 JT Equity</stp>
        <stp>CRNCY</stp>
        <stp>[Crispin Spreadsheet.xlsx]OEI!R290C4</stp>
        <tr r="D290" s="1"/>
      </tp>
      <tp t="s">
        <v>JPY</v>
        <stp/>
        <stp>##V3_BDPV12</stp>
        <stp>6113 JT Equity</stp>
        <stp>CRNCY</stp>
        <stp>[Crispin Spreadsheet.xlsx]OEI!R257C4</stp>
        <tr r="D257" s="1"/>
      </tp>
      <tp t="s">
        <v>NOK</v>
        <stp/>
        <stp>##V3_BDPV12</stp>
        <stp>AKRBP NO Equity</stp>
        <stp>CRNCY</stp>
        <stp>[Crispin Spreadsheet.xlsx]OPUS!R32C4</stp>
        <tr r="D32" s="6"/>
      </tp>
      <tp t="s">
        <v>#N/A Requesting Data...</v>
        <stp/>
        <stp>##V3_BDPV12</stp>
        <stp>VOD LN Equity</stp>
        <stp>LAST_PRICE</stp>
        <stp>[Crispin Spreadsheet.xlsx]FDXC!R128C7</stp>
        <tr r="G128" s="8"/>
      </tp>
      <tp t="s">
        <v>#N/A Requesting Data...</v>
        <stp/>
        <stp>##V3_BDPV12</stp>
        <stp>PSON LN Equity</stp>
        <stp>LAST_PRICE</stp>
        <stp>[Crispin Spreadsheet.xlsx]OPUS!R142C7</stp>
        <tr r="G142" s="6"/>
      </tp>
      <tp t="s">
        <v>#N/A Requesting Data...</v>
        <stp/>
        <stp>##V3_BDPV12</stp>
        <stp>JSE LN Equity</stp>
        <stp>LAST_PRICE</stp>
        <stp>[Crispin Spreadsheet.xlsx]FDXC!R118C7</stp>
        <tr r="G118" s="8"/>
      </tp>
      <tp t="s">
        <v>#N/A Requesting Data...</v>
        <stp/>
        <stp>##V3_BDPV12</stp>
        <stp>ANG SJ Equity</stp>
        <stp>LAST_PRICE</stp>
        <stp>[Crispin Spreadsheet.xlsx]OPUS!R121C7</stp>
        <tr r="G121" s="6"/>
      </tp>
      <tp>
        <v>301.63</v>
        <stp/>
        <stp>##V3_BDPV12</stp>
        <stp>DE US Equity</stp>
        <stp>PX_YEST_CLOSE</stp>
        <stp>[Crispin Spreadsheet.xlsx]SWAN!R126C6</stp>
        <tr r="F126" s="3"/>
      </tp>
      <tp>
        <v>81.48</v>
        <stp/>
        <stp>##V3_BDPV12</stp>
        <stp>TEMN SW Equity</stp>
        <stp>PX_YEST_CLOSE</stp>
        <stp>[Crispin Spreadsheet.xlsx]SWAN!R69C6</stp>
        <tr r="F69" s="3"/>
      </tp>
      <tp t="s">
        <v>#N/A Requesting Data...</v>
        <stp/>
        <stp>##V3_BDPV12</stp>
        <stp>USDJPY Curncy</stp>
        <stp>LAST_PRICE</stp>
        <stp>[Crispin Spreadsheet.xlsx]FDXC!R94C13</stp>
        <tr r="M94" s="8"/>
      </tp>
      <tp t="s">
        <v>#N/A Requesting Data...</v>
        <stp/>
        <stp>##V3_BDPV12</stp>
        <stp>USDJPY Curncy</stp>
        <stp>LAST_PRICE</stp>
        <stp>[Crispin Spreadsheet.xlsx]FDXC!R95C13</stp>
        <tr r="M95" s="8"/>
      </tp>
      <tp t="s">
        <v>#N/A Requesting Data...</v>
        <stp/>
        <stp>##V3_BDPV12</stp>
        <stp>USDJPY Curncy</stp>
        <stp>LAST_PRICE</stp>
        <stp>[Crispin Spreadsheet.xlsx]FDXC!R21C13</stp>
        <tr r="M21" s="8"/>
      </tp>
      <tp t="s">
        <v>#N/A Requesting Data...</v>
        <stp/>
        <stp>##V3_BDPV12</stp>
        <stp>GBPCAD Curncy</stp>
        <stp>LAST_PRICE</stp>
        <stp>[Crispin Spreadsheet.xlsx]OPUS!R98C13</stp>
        <tr r="M98" s="6"/>
      </tp>
      <tp t="s">
        <v>#N/A Requesting Data...</v>
        <stp/>
        <stp>##V3_BDPV12</stp>
        <stp>GBPCAD Curncy</stp>
        <stp>LAST_PRICE</stp>
        <stp>[Crispin Spreadsheet.xlsx]OPUS!R99C13</stp>
        <tr r="M99" s="6"/>
      </tp>
      <tp t="s">
        <v>#N/A Requesting Data...</v>
        <stp/>
        <stp>##V3_BDPV12</stp>
        <stp>GBPCAD Curncy</stp>
        <stp>LAST_PRICE</stp>
        <stp>[Crispin Spreadsheet.xlsx]OPUS!R14C13</stp>
        <tr r="M14" s="6"/>
      </tp>
      <tp t="s">
        <v>#N/A Requesting Data...</v>
        <stp/>
        <stp>##V3_BDPV12</stp>
        <stp>GBPCAD Curncy</stp>
        <stp>LAST_PRICE</stp>
        <stp>[Crispin Spreadsheet.xlsx]OPUS!R15C13</stp>
        <tr r="M15" s="6"/>
      </tp>
      <tp t="s">
        <v>#N/A Requesting Data...</v>
        <stp/>
        <stp>##V3_BDPV12</stp>
        <stp>GBPCAD Curncy</stp>
        <stp>LAST_PRICE</stp>
        <stp>[Crispin Spreadsheet.xlsx]OPUS!R12C13</stp>
        <tr r="M12" s="6"/>
      </tp>
      <tp t="s">
        <v>#N/A Requesting Data...</v>
        <stp/>
        <stp>##V3_BDPV12</stp>
        <stp>GBPCAD Curncy</stp>
        <stp>LAST_PRICE</stp>
        <stp>[Crispin Spreadsheet.xlsx]OPUS!R13C13</stp>
        <tr r="M13" s="6"/>
      </tp>
      <tp t="s">
        <v>#N/A Requesting Data...</v>
        <stp/>
        <stp>##V3_BDPV12</stp>
        <stp>WES AU Equity</stp>
        <stp>LAST_PRICE</stp>
        <stp>[Crispin Spreadsheet.xlsx]OEI!R25C7</stp>
        <tr r="G25" s="1"/>
      </tp>
      <tp t="s">
        <v>#N/A Requesting Data...</v>
        <stp/>
        <stp>##V3_BDPV12</stp>
        <stp>VWS DC Equity</stp>
        <stp>LAST_PRICE</stp>
        <stp>[Crispin Spreadsheet.xlsx]OEI!R71C7</stp>
        <tr r="G71" s="1"/>
      </tp>
      <tp t="s">
        <v>#N/A Requesting Data...</v>
        <stp/>
        <stp>##V3_BDPV12</stp>
        <stp>SLCJY US Equity</stp>
        <stp>LAST_PRICE</stp>
        <stp>[Crispin Spreadsheet.xlsx]FDXC!R135C7</stp>
        <tr r="G135" s="8"/>
      </tp>
      <tp t="s">
        <v>#N/A Requesting Data...</v>
        <stp/>
        <stp>##V3_BDPV12</stp>
        <stp>VLO US Equity</stp>
        <stp>LAST_PRICE</stp>
        <stp>[Crispin Spreadsheet.xlsx]OEI!R704C7</stp>
        <tr r="G704" s="1"/>
      </tp>
      <tp t="s">
        <v>#N/A Requesting Data...</v>
        <stp/>
        <stp>##V3_BDPV12</stp>
        <stp>CPI LN Equity</stp>
        <stp>LAST_PRICE</stp>
        <stp>[Crispin Spreadsheet.xlsx]OEI!R482C7</stp>
        <tr r="G482" s="1"/>
      </tp>
      <tp t="s">
        <v>#N/A Requesting Data...</v>
        <stp/>
        <stp>##V3_BDPV12</stp>
        <stp>EZJ LN Equity</stp>
        <stp>LAST_PRICE</stp>
        <stp>[Crispin Spreadsheet.xlsx]OEI!R501C7</stp>
        <tr r="G501" s="1"/>
      </tp>
      <tp t="s">
        <v>#N/A Requesting Data...</v>
        <stp/>
        <stp>##V3_BDPV12</stp>
        <stp>GSK LN Equity</stp>
        <stp>LAST_PRICE</stp>
        <stp>[Crispin Spreadsheet.xlsx]OEI!R510C7</stp>
        <tr r="G510" s="1"/>
      </tp>
      <tp t="s">
        <v>#N/A Requesting Data...</v>
        <stp/>
        <stp>##V3_BDPV12</stp>
        <stp>ENI IM Equity</stp>
        <stp>LAST_PRICE</stp>
        <stp>[Crispin Spreadsheet.xlsx]OEI!R242C7</stp>
        <tr r="G242" s="1"/>
      </tp>
      <tp t="s">
        <v>#N/A Requesting Data...</v>
        <stp/>
        <stp>##V3_BDPV12</stp>
        <stp>AAL US Equity</stp>
        <stp>LAST_PRICE</stp>
        <stp>[Crispin Spreadsheet.xlsx]OEI!R657C7</stp>
        <tr r="G657" s="1"/>
      </tp>
      <tp t="s">
        <v>#N/A Requesting Data...</v>
        <stp/>
        <stp>##V3_BDPV12</stp>
        <stp>PSM GY Equity</stp>
        <stp>LAST_PRICE</stp>
        <stp>[Crispin Spreadsheet.xlsx]OEI!R176C7</stp>
        <tr r="G176" s="1"/>
      </tp>
      <tp t="s">
        <v>#N/A Requesting Data...</v>
        <stp/>
        <stp>##V3_BDPV12</stp>
        <stp>SPM IM Equity</stp>
        <stp>LAST_PRICE</stp>
        <stp>[Crispin Spreadsheet.xlsx]OEI!R246C7</stp>
        <tr r="G246" s="1"/>
      </tp>
      <tp t="s">
        <v>#N/A Requesting Data...</v>
        <stp/>
        <stp>##V3_BDPV12</stp>
        <stp>KGC US Equity</stp>
        <stp>LAST_PRICE</stp>
        <stp>[Crispin Spreadsheet.xlsx]OEI!R738C7</stp>
        <tr r="G738" s="1"/>
      </tp>
      <tp t="s">
        <v>#N/A Requesting Data...</v>
        <stp/>
        <stp>##V3_BDPV12</stp>
        <stp>TEL NO Equity</stp>
        <stp>LAST_PRICE</stp>
        <stp>[Crispin Spreadsheet.xlsx]OEI!R347C7</stp>
        <tr r="G347" s="1"/>
      </tp>
      <tp t="s">
        <v>#N/A Requesting Data...</v>
        <stp/>
        <stp>##V3_BDPV12</stp>
        <stp>HAL US Equity</stp>
        <stp>LAST_PRICE</stp>
        <stp>[Crispin Spreadsheet.xlsx]OEI!R727C7</stp>
        <tr r="G727" s="1"/>
      </tp>
      <tp t="s">
        <v>#N/A Requesting Data...</v>
        <stp/>
        <stp>##V3_BDPV12</stp>
        <stp>LYB US Equity</stp>
        <stp>LAST_PRICE</stp>
        <stp>[Crispin Spreadsheet.xlsx]OEI!R749C7</stp>
        <tr r="G749" s="1"/>
      </tp>
      <tp t="s">
        <v>#N/A Requesting Data...</v>
        <stp/>
        <stp>##V3_BDPV12</stp>
        <stp>ADAP US Equity</stp>
        <stp>LAST_PRICE</stp>
        <stp>[Crispin Spreadsheet.xlsx]OEI!R645C7</stp>
        <tr r="G645" s="1"/>
      </tp>
      <tp t="s">
        <v>#N/A Requesting Data...</v>
        <stp/>
        <stp>##V3_BDPV12</stp>
        <stp>AVNT US Equity</stp>
        <stp>LAST_PRICE</stp>
        <stp>[Crispin Spreadsheet.xlsx]OEI!R781C7</stp>
        <tr r="G781" s="1"/>
      </tp>
      <tp t="s">
        <v>#N/A Requesting Data...</v>
        <stp/>
        <stp>##V3_BDPV12</stp>
        <stp>SSW SJ Equity</stp>
        <stp>LAST_PRICE</stp>
        <stp>[Crispin Spreadsheet.xlsx]OPUS!R122C7</stp>
        <tr r="G122" s="6"/>
      </tp>
      <tp t="s">
        <v>JPY</v>
        <stp/>
        <stp>##V3_BDPV12</stp>
        <stp>6201 JT Equity</stp>
        <stp>CRNCY</stp>
        <stp>[Crispin Spreadsheet.xlsx]OEI!R305C4</stp>
        <tr r="D305" s="1"/>
      </tp>
      <tp t="s">
        <v>JPY</v>
        <stp/>
        <stp>##V3_BDPV12</stp>
        <stp>6141 JT Equity</stp>
        <stp>CRNCY</stp>
        <stp>[Crispin Spreadsheet.xlsx]OEI!R261C4</stp>
        <tr r="D261" s="1"/>
      </tp>
      <tp t="s">
        <v>JPY</v>
        <stp/>
        <stp>##V3_BDPV12</stp>
        <stp>5401 JT Equity</stp>
        <stp>CRNCY</stp>
        <stp>[Crispin Spreadsheet.xlsx]OEI!R285C4</stp>
        <tr r="D285" s="1"/>
      </tp>
      <tp>
        <v>179.95</v>
        <stp/>
        <stp>##V3_BDPV12</stp>
        <stp>NFLX US Equity</stp>
        <stp>LAST_PRICE</stp>
        <stp>[Crispin Spreadsheet.xlsx]SWAN!R133C7</stp>
        <tr r="G133" s="3"/>
      </tp>
      <tp t="s">
        <v>JPY</v>
        <stp/>
        <stp>##V3_BDPV12</stp>
        <stp>8750 JT Equity</stp>
        <stp>CRNCY</stp>
        <stp>[Crispin Spreadsheet.xlsx]OEI!R260C4</stp>
        <tr r="D260" s="1"/>
      </tp>
      <tp t="s">
        <v>#N/A Requesting Data...</v>
        <stp/>
        <stp>##V3_BDPV12</stp>
        <stp>DC/ LN Equity</stp>
        <stp>LAST_PRICE</stp>
        <stp>[Crispin Spreadsheet.xlsx]OPUS!R132C7</stp>
        <tr r="G132" s="6"/>
      </tp>
      <tp t="s">
        <v>JPY</v>
        <stp/>
        <stp>##V3_BDPV12</stp>
        <stp>8919 JT Equity</stp>
        <stp>CRNCY</stp>
        <stp>[Crispin Spreadsheet.xlsx]OEI!R274C4</stp>
        <tr r="D274" s="1"/>
      </tp>
      <tp t="s">
        <v>JPY</v>
        <stp/>
        <stp>##V3_BDPV12</stp>
        <stp>1808 JT Equity</stp>
        <stp>CRNCY</stp>
        <stp>[Crispin Spreadsheet.xlsx]OEI!R265C4</stp>
        <tr r="D265" s="1"/>
      </tp>
      <tp>
        <v>2.6</v>
        <stp/>
        <stp>##V3_BDPV12</stp>
        <stp>1233 HK Equity</stp>
        <stp>PX_YEST_CLOSE</stp>
        <stp>[Crispin Spreadsheet.xlsx]OEI!R217C6</stp>
        <tr r="F217" s="1"/>
      </tp>
      <tp t="s">
        <v>NOK</v>
        <stp/>
        <stp>##V3_BDPV12</stp>
        <stp>NODL NO Equity</stp>
        <stp>CRNCY</stp>
        <stp>[Crispin Spreadsheet.xlsx]SWAN!R45C4</stp>
        <tr r="D45" s="3"/>
      </tp>
      <tp>
        <v>55.7667</v>
        <stp/>
        <stp>##V3_BDPV12</stp>
        <stp>USDRUB Curncy</stp>
        <stp>LAST_PRICE</stp>
        <stp>[Crispin Spreadsheet.xlsx]OEI!R878C7</stp>
        <tr r="G878" s="1"/>
      </tp>
      <tp t="s">
        <v>#N/A Requesting Data...</v>
        <stp/>
        <stp>##V3_BDPV12</stp>
        <stp>CAP FP Equity</stp>
        <stp>LAST_PRICE</stp>
        <stp>[Crispin Spreadsheet.xlsx]OEI!R97C7</stp>
        <tr r="G97" s="1"/>
      </tp>
      <tp>
        <v>6.6943999999999999</v>
        <stp/>
        <stp>##V3_BDPV12</stp>
        <stp>USDCNY Curncy</stp>
        <stp>LAST_PRICE</stp>
        <stp>[Crispin Spreadsheet.xlsx]OEI!R908C7</stp>
        <tr r="G908" s="1"/>
      </tp>
      <tp t="s">
        <v>#N/A Requesting Data...</v>
        <stp/>
        <stp>##V3_BDPV12</stp>
        <stp>WLL US Equity</stp>
        <stp>LAST_PRICE</stp>
        <stp>[Crispin Spreadsheet.xlsx]OEI!R826C7</stp>
        <tr r="G826" s="1"/>
      </tp>
      <tp t="s">
        <v>#N/A Requesting Data...</v>
        <stp/>
        <stp>##V3_BDPV12</stp>
        <stp>WCH GY Equity</stp>
        <stp>LAST_PRICE</stp>
        <stp>[Crispin Spreadsheet.xlsx]OEI!R192C7</stp>
        <tr r="G192" s="1"/>
      </tp>
      <tp t="s">
        <v>#N/A Requesting Data...</v>
        <stp/>
        <stp>##V3_BDPV12</stp>
        <stp>BVN US Equity</stp>
        <stp>LAST_PRICE</stp>
        <stp>[Crispin Spreadsheet.xlsx]OEI!R684C7</stp>
        <tr r="G684" s="1"/>
      </tp>
      <tp t="s">
        <v>#N/A Requesting Data...</v>
        <stp/>
        <stp>##V3_BDPV12</stp>
        <stp>SAN FP Equity</stp>
        <stp>LAST_PRICE</stp>
        <stp>[Crispin Spreadsheet.xlsx]OEI!R124C7</stp>
        <tr r="G124" s="1"/>
      </tp>
      <tp t="s">
        <v>#N/A Requesting Data...</v>
        <stp/>
        <stp>##V3_BDPV12</stp>
        <stp>DAL US Equity</stp>
        <stp>LAST_PRICE</stp>
        <stp>[Crispin Spreadsheet.xlsx]OEI!R696C7</stp>
        <tr r="G696" s="1"/>
      </tp>
      <tp t="s">
        <v>#N/A Requesting Data...</v>
        <stp/>
        <stp>##V3_BDPV12</stp>
        <stp>DAN US Equity</stp>
        <stp>LAST_PRICE</stp>
        <stp>[Crispin Spreadsheet.xlsx]OEI!R694C7</stp>
        <tr r="G694" s="1"/>
      </tp>
      <tp t="s">
        <v>#N/A Requesting Data...</v>
        <stp/>
        <stp>##V3_BDPV12</stp>
        <stp>HMB SS Equity</stp>
        <stp>LAST_PRICE</stp>
        <stp>[Crispin Spreadsheet.xlsx]OEI!R398C7</stp>
        <tr r="G398" s="1"/>
      </tp>
      <tp t="s">
        <v>#N/A Requesting Data...</v>
        <stp/>
        <stp>##V3_BDPV12</stp>
        <stp>RTN LN Equity</stp>
        <stp>LAST_PRICE</stp>
        <stp>[Crispin Spreadsheet.xlsx]OEI!R594C7</stp>
        <tr r="G594" s="1"/>
      </tp>
      <tp t="s">
        <v>#N/A Requesting Data...</v>
        <stp/>
        <stp>##V3_BDPV12</stp>
        <stp>PANW US Equity</stp>
        <stp>LAST_PRICE</stp>
        <stp>[Crispin Spreadsheet.xlsx]OEI!R773C7</stp>
        <tr r="G773" s="1"/>
      </tp>
      <tp>
        <v>254</v>
        <stp/>
        <stp>##V3_BDPV12</stp>
        <stp>8848 JT Equity</stp>
        <stp>LAST_PRICE</stp>
        <stp>[Crispin Spreadsheet.xlsx]SWAN!R33C7</stp>
        <tr r="G33" s="3"/>
      </tp>
      <tp t="s">
        <v>#N/A Requesting Data...</v>
        <stp/>
        <stp>##V3_BDPV12</stp>
        <stp>VSAT US Equity</stp>
        <stp>LAST_PRICE</stp>
        <stp>[Crispin Spreadsheet.xlsx]OEI!R820C7</stp>
        <tr r="G820" s="1"/>
      </tp>
      <tp t="s">
        <v>#N/A Requesting Data...</v>
        <stp/>
        <stp>##V3_BDPV12</stp>
        <stp>UNVR US Equity</stp>
        <stp>LAST_PRICE</stp>
        <stp>[Crispin Spreadsheet.xlsx]OEI!R816C7</stp>
        <tr r="G816" s="1"/>
      </tp>
      <tp t="s">
        <v>#N/A Requesting Data...</v>
        <stp/>
        <stp>##V3_BDPV12</stp>
        <stp>SMR AU Equity</stp>
        <stp>LAST_PRICE</stp>
        <stp>[Crispin Spreadsheet.xlsx]SWAN!R7C7</stp>
        <tr r="G7" s="3"/>
      </tp>
      <tp t="s">
        <v>#N/A Requesting Data...</v>
        <stp/>
        <stp>##V3_BDPV12</stp>
        <stp>ELUXB SS Equity</stp>
        <stp>LAST_PRICE</stp>
        <stp>[Crispin Spreadsheet.xlsx]OEI!R393C7</stp>
        <tr r="G393" s="1"/>
      </tp>
      <tp t="s">
        <v>#N/A Requesting Data...</v>
        <stp/>
        <stp>##V3_BDPV12</stp>
        <stp>AVST LN Equity</stp>
        <stp>LAST_PRICE</stp>
        <stp>[Crispin Spreadsheet.xlsx]OEI!R460C7</stp>
        <tr r="G460" s="1"/>
      </tp>
      <tp t="s">
        <v>#N/A Requesting Data...</v>
        <stp/>
        <stp>##V3_BDPV12</stp>
        <stp>FEVR LN Equity</stp>
        <stp>LAST_PRICE</stp>
        <stp>[Crispin Spreadsheet.xlsx]OEI!R506C7</stp>
        <tr r="G506" s="1"/>
      </tp>
      <tp t="s">
        <v>NOK</v>
        <stp/>
        <stp>##V3_BDPV12</stp>
        <stp>NODL NO Equity</stp>
        <stp>CRNCY</stp>
        <stp>[Crispin Spreadsheet.xlsx]FDXC!R99C4</stp>
        <tr r="D99" s="8"/>
      </tp>
      <tp t="s">
        <v>JPY</v>
        <stp/>
        <stp>##V3_BDPV12</stp>
        <stp>2331 JT Equity</stp>
        <stp>CRNCY</stp>
        <stp>[Crispin Spreadsheet.xlsx]OEI!R297C4</stp>
        <tr r="D297" s="1"/>
      </tp>
      <tp t="s">
        <v>JPY</v>
        <stp/>
        <stp>##V3_BDPV12</stp>
        <stp>1820 JT Equity</stp>
        <stp>CRNCY</stp>
        <stp>[Crispin Spreadsheet.xlsx]OEI!R286C4</stp>
        <tr r="D286" s="1"/>
      </tp>
      <tp t="s">
        <v>JPY</v>
        <stp/>
        <stp>##V3_BDPV12</stp>
        <stp>6740 JT Equity</stp>
        <stp>CRNCY</stp>
        <stp>[Crispin Spreadsheet.xlsx]OEI!R270C4</stp>
        <tr r="D270" s="1"/>
      </tp>
      <tp t="s">
        <v>EUR</v>
        <stp/>
        <stp>##V3_BDPV12</stp>
        <stp>CNHI IM Equity</stp>
        <stp>CRNCY</stp>
        <stp>[Crispin Spreadsheet.xlsx]FDXC!R17C4</stp>
        <tr r="D17" s="8"/>
      </tp>
      <tp t="s">
        <v>JPY</v>
        <stp/>
        <stp>##V3_BDPV12</stp>
        <stp>7012 JT Equity</stp>
        <stp>CRNCY</stp>
        <stp>[Crispin Spreadsheet.xlsx]OEI!R275C4</stp>
        <tr r="D275" s="1"/>
      </tp>
      <tp t="s">
        <v>JPY</v>
        <stp/>
        <stp>##V3_BDPV12</stp>
        <stp>5202 JT Equity</stp>
        <stp>CRNCY</stp>
        <stp>[Crispin Spreadsheet.xlsx]OEI!R284C4</stp>
        <tr r="D284" s="1"/>
      </tp>
      <tp t="s">
        <v>EUR</v>
        <stp/>
        <stp>##V3_BDPV12</stp>
        <stp>EURN BB Equity</stp>
        <stp>CRNCY</stp>
        <stp>[Crispin Spreadsheet.xlsx]OPUS!R92C4</stp>
        <tr r="D92" s="6"/>
      </tp>
      <tp t="s">
        <v>MYR</v>
        <stp/>
        <stp>##V3_BDPV12</stp>
        <stp>SDPL MK Equity</stp>
        <stp>CRNCY</stp>
        <stp>[Crispin Spreadsheet.xlsx]OPUS!R29C4</stp>
        <tr r="D29" s="6"/>
      </tp>
      <tp>
        <v>335.2</v>
        <stp/>
        <stp>##V3_BDPV12</stp>
        <stp>AKRBP NO Equity</stp>
        <stp>PX_YEST_CLOSE</stp>
        <stp>[Crispin Spreadsheet.xlsx]SWAN!R43C6</stp>
        <tr r="F43" s="3"/>
      </tp>
      <tp t="s">
        <v>GBp</v>
        <stp/>
        <stp>##V3_BDPV12</stp>
        <stp>FLTR LN Equity</stp>
        <stp>CRNCY</stp>
        <stp>[Crispin Spreadsheet.xlsx]OPUS!R58C4</stp>
        <tr r="D58" s="6"/>
      </tp>
      <tp t="s">
        <v>GBp</v>
        <stp/>
        <stp>##V3_BDPV12</stp>
        <stp>PLUS LN Equity</stp>
        <stp>CRNCY</stp>
        <stp>[Crispin Spreadsheet.xlsx]OPUS!R69C4</stp>
        <tr r="D69" s="6"/>
      </tp>
      <tp>
        <v>35.332500000000003</v>
        <stp/>
        <stp>##V3_BDPV12</stp>
        <stp>IGLN LN Equity</stp>
        <stp>LAST_PRICE</stp>
        <stp>[Crispin Spreadsheet.xlsx]SWAN!R155C7</stp>
        <tr r="G155" s="3"/>
      </tp>
      <tp t="s">
        <v>GBp</v>
        <stp/>
        <stp>##V3_BDPV12</stp>
        <stp>LSEG LN Equity</stp>
        <stp>CRNCY</stp>
        <stp>[Crispin Spreadsheet.xlsx]SWAN!R94C4</stp>
        <tr r="D94" s="3"/>
      </tp>
      <tp t="s">
        <v>#N/A Requesting Data...</v>
        <stp/>
        <stp>##V3_BDPV12</stp>
        <stp>PDG LN Equity</stp>
        <stp>LAST_PRICE</stp>
        <stp>[Crispin Spreadsheet.xlsx]OPUS!R143C7</stp>
        <tr r="G143" s="6"/>
      </tp>
      <tp>
        <v>44.16</v>
        <stp/>
        <stp>##V3_BDPV12</stp>
        <stp>SLCE3 BS Equity</stp>
        <stp>PX_YEST_CLOSE</stp>
        <stp>[Crispin Spreadsheet.xlsx]OPUS!R95C6</stp>
        <tr r="F95" s="6"/>
      </tp>
      <tp t="s">
        <v>#N/A Requesting Data...</v>
        <stp/>
        <stp>##V3_BDPV12</stp>
        <stp>SRS IM Equity</stp>
        <stp>LAST_PRICE</stp>
        <stp>[Crispin Spreadsheet.xlsx]OPE!R14C7</stp>
        <tr r="G14" s="7"/>
      </tp>
      <tp t="s">
        <v>#N/A Requesting Data...</v>
        <stp/>
        <stp>##V3_BDPV12</stp>
        <stp>IMM LN Equity</stp>
        <stp>LAST_PRICE</stp>
        <stp>[Crispin Spreadsheet.xlsx]OEI!R530C7</stp>
        <tr r="G530" s="1"/>
      </tp>
      <tp t="s">
        <v>#N/A Requesting Data...</v>
        <stp/>
        <stp>##V3_BDPV12</stp>
        <stp>PXD US Equity</stp>
        <stp>LAST_PRICE</stp>
        <stp>[Crispin Spreadsheet.xlsx]OEI!R779C7</stp>
        <tr r="G779" s="1"/>
      </tp>
      <tp t="s">
        <v>#N/A Requesting Data...</v>
        <stp/>
        <stp>##V3_BDPV12</stp>
        <stp>PVH US Equity</stp>
        <stp>LAST_PRICE</stp>
        <stp>[Crispin Spreadsheet.xlsx]OEI!R785C7</stp>
        <tr r="G785" s="1"/>
      </tp>
      <tp t="s">
        <v>#N/A Requesting Data...</v>
        <stp/>
        <stp>##V3_BDPV12</stp>
        <stp>BEI GY Equity</stp>
        <stp>LAST_PRICE</stp>
        <stp>[Crispin Spreadsheet.xlsx]OEI!R154C7</stp>
        <tr r="G154" s="1"/>
      </tp>
      <tp t="s">
        <v>#N/A Requesting Data...</v>
        <stp/>
        <stp>##V3_BDPV12</stp>
        <stp>CBK GY Equity</stp>
        <stp>LAST_PRICE</stp>
        <stp>[Crispin Spreadsheet.xlsx]OEI!R156C7</stp>
        <tr r="G156" s="1"/>
      </tp>
      <tp t="s">
        <v>#N/A Requesting Data...</v>
        <stp/>
        <stp>##V3_BDPV12</stp>
        <stp>OBD LN Equity</stp>
        <stp>LAST_PRICE</stp>
        <stp>[Crispin Spreadsheet.xlsx]OEI!R569C7</stp>
        <tr r="G569" s="1"/>
      </tp>
      <tp t="s">
        <v>#N/A Requesting Data...</v>
        <stp/>
        <stp>##V3_BDPV12</stp>
        <stp>TTM US Equity</stp>
        <stp>LAST_PRICE</stp>
        <stp>[Crispin Spreadsheet.xlsx]OEI!R800C7</stp>
        <tr r="G800" s="1"/>
      </tp>
      <tp t="s">
        <v>#N/A Requesting Data...</v>
        <stp/>
        <stp>##V3_BDPV12</stp>
        <stp>AAL LN Equity</stp>
        <stp>LAST_PRICE</stp>
        <stp>[Crispin Spreadsheet.xlsx]OEI!R451C7</stp>
        <tr r="G451" s="1"/>
      </tp>
      <tp t="s">
        <v>#N/A Requesting Data...</v>
        <stp/>
        <stp>##V3_BDPV12</stp>
        <stp>BOO LN Equity</stp>
        <stp>LAST_PRICE</stp>
        <stp>[Crispin Spreadsheet.xlsx]OEI!R472C7</stp>
        <tr r="G472" s="1"/>
      </tp>
      <tp t="s">
        <v>#N/A Requesting Data...</v>
        <stp/>
        <stp>##V3_BDPV12</stp>
        <stp>SNAP US Equity</stp>
        <stp>LAST_PRICE</stp>
        <stp>[Crispin Spreadsheet.xlsx]OEI!R793C7</stp>
        <tr r="G793" s="1"/>
      </tp>
      <tp t="s">
        <v>#N/A Requesting Data...</v>
        <stp/>
        <stp>##V3_BDPV12</stp>
        <stp>SNOW US Equity</stp>
        <stp>LAST_PRICE</stp>
        <stp>[Crispin Spreadsheet.xlsx]OEI!R794C7</stp>
        <tr r="G794" s="1"/>
      </tp>
      <tp t="s">
        <v>#N/A Requesting Data...</v>
        <stp/>
        <stp>##V3_BDPV12</stp>
        <stp>CME US Equity</stp>
        <stp>LAST_PRICE</stp>
        <stp>[Crispin Spreadsheet.xlsx]OEI!R688C7</stp>
        <tr r="G688" s="1"/>
      </tp>
      <tp t="s">
        <v>#N/A Requesting Data...</v>
        <stp/>
        <stp>##V3_BDPV12</stp>
        <stp>WLN FP Equity</stp>
        <stp>LAST_PRICE</stp>
        <stp>[Crispin Spreadsheet.xlsx]OEI!R143C7</stp>
        <tr r="G143" s="1"/>
      </tp>
      <tp t="s">
        <v>#N/A Requesting Data...</v>
        <stp/>
        <stp>##V3_BDPV12</stp>
        <stp>CRM US Equity</stp>
        <stp>LAST_PRICE</stp>
        <stp>[Crispin Spreadsheet.xlsx]OEI!R790C7</stp>
        <tr r="G790" s="1"/>
      </tp>
      <tp t="s">
        <v>#N/A Requesting Data...</v>
        <stp/>
        <stp>##V3_BDPV12</stp>
        <stp>TFI FP Equity</stp>
        <stp>LAST_PRICE</stp>
        <stp>[Crispin Spreadsheet.xlsx]OEI!R134C7</stp>
        <tr r="G134" s="1"/>
      </tp>
      <tp t="s">
        <v>#N/A Requesting Data...</v>
        <stp/>
        <stp>##V3_BDPV12</stp>
        <stp>RNO FP Equity</stp>
        <stp>LAST_PRICE</stp>
        <stp>[Crispin Spreadsheet.xlsx]OEI!R122C7</stp>
        <tr r="G122" s="1"/>
      </tp>
      <tp t="s">
        <v>#N/A Requesting Data...</v>
        <stp/>
        <stp>##V3_BDPV12</stp>
        <stp>SMDS LN Equity</stp>
        <stp>LAST_PRICE</stp>
        <stp>[Crispin Spreadsheet.xlsx]OEI!R500C7</stp>
        <tr r="G500" s="1"/>
      </tp>
      <tp t="s">
        <v>#N/A Requesting Data...</v>
        <stp/>
        <stp>##V3_BDPV12</stp>
        <stp>EEM US Equity</stp>
        <stp>LAST_PRICE</stp>
        <stp>[Crispin Spreadsheet.xlsx]OEI!R850C7</stp>
        <tr r="G850" s="1"/>
      </tp>
      <tp t="s">
        <v>#N/A Requesting Data...</v>
        <stp/>
        <stp>##V3_BDPV12</stp>
        <stp>REL LN Equity</stp>
        <stp>LAST_PRICE</stp>
        <stp>[Crispin Spreadsheet.xlsx]OEI!R591C7</stp>
        <tr r="G591" s="1"/>
      </tp>
      <tp t="s">
        <v>#N/A Requesting Data...</v>
        <stp/>
        <stp>##V3_BDPV12</stp>
        <stp>LEN US Equity</stp>
        <stp>LAST_PRICE</stp>
        <stp>[Crispin Spreadsheet.xlsx]OEI!R743C7</stp>
        <tr r="G743" s="1"/>
      </tp>
      <tp t="s">
        <v>#N/A Requesting Data...</v>
        <stp/>
        <stp>##V3_BDPV12</stp>
        <stp>PCAR US Equity</stp>
        <stp>LAST_PRICE</stp>
        <stp>[Crispin Spreadsheet.xlsx]OEI!R771C7</stp>
        <tr r="G771" s="1"/>
      </tp>
      <tp t="s">
        <v>#N/A Requesting Data...</v>
        <stp/>
        <stp>##V3_BDPV12</stp>
        <stp>PLUS LN Equity</stp>
        <stp>LAST_PRICE</stp>
        <stp>[Crispin Spreadsheet.xlsx]OEI!R580C7</stp>
        <tr r="G580" s="1"/>
      </tp>
      <tp t="s">
        <v>#N/A Requesting Data...</v>
        <stp/>
        <stp>##V3_BDPV12</stp>
        <stp>HEXAB SS Equity</stp>
        <stp>LAST_PRICE</stp>
        <stp>[Crispin Spreadsheet.xlsx]OEI!R399C7</stp>
        <tr r="G399" s="1"/>
      </tp>
      <tp t="s">
        <v>#N/A Requesting Data...</v>
        <stp/>
        <stp>##V3_BDPV12</stp>
        <stp>VEEV US Equity</stp>
        <stp>LAST_PRICE</stp>
        <stp>[Crispin Spreadsheet.xlsx]OEI!R705C7</stp>
        <tr r="G705" s="1"/>
      </tp>
      <tp t="s">
        <v>#N/A Requesting Data...</v>
        <stp/>
        <stp>##V3_BDPV12</stp>
        <stp>TIPS LN Equity</stp>
        <stp>LAST_PRICE</stp>
        <stp>[Crispin Spreadsheet.xlsx]OEI!R610C7</stp>
        <tr r="G610" s="1"/>
      </tp>
      <tp t="s">
        <v>#N/A Requesting Data...</v>
        <stp/>
        <stp>##V3_BDPV12</stp>
        <stp>EKTAB SS Equity</stp>
        <stp>LAST_PRICE</stp>
        <stp>[Crispin Spreadsheet.xlsx]OEI!R394C7</stp>
        <tr r="G394" s="1"/>
      </tp>
      <tp t="s">
        <v>#N/A Requesting Data...</v>
        <stp/>
        <stp>##V3_BDPV12</stp>
        <stp>CMCSA US Equity</stp>
        <stp>LAST_PRICE</stp>
        <stp>[Crispin Spreadsheet.xlsx]OEI!R691C7</stp>
        <tr r="G691" s="1"/>
      </tp>
      <tp t="s">
        <v>#N/A Requesting Data...</v>
        <stp/>
        <stp>##V3_BDPV12</stp>
        <stp>BOSS GY Equity</stp>
        <stp>LAST_PRICE</stp>
        <stp>[Crispin Spreadsheet.xlsx]OEI!R170C7</stp>
        <tr r="G170" s="1"/>
      </tp>
      <tp t="s">
        <v>#N/A Requesting Data...</v>
        <stp/>
        <stp>##V3_BDPV12</stp>
        <stp>ASSAB SS Equity</stp>
        <stp>LAST_PRICE</stp>
        <stp>[Crispin Spreadsheet.xlsx]OEI!R390C7</stp>
        <tr r="G390" s="1"/>
      </tp>
      <tp t="s">
        <v>#N/A Requesting Data...</v>
        <stp/>
        <stp>##V3_BDPV12</stp>
        <stp>FLTR LN Equity</stp>
        <stp>LAST_PRICE</stp>
        <stp>[Crispin Spreadsheet.xlsx]OEI!R571C7</stp>
        <tr r="G571" s="1"/>
      </tp>
      <tp t="s">
        <v>#N/A Requesting Data...</v>
        <stp/>
        <stp>##V3_BDPV12</stp>
        <stp>DELT LN Equity</stp>
        <stp>LAST_PRICE</stp>
        <stp>[Crispin Spreadsheet.xlsx]OEI!R487C7</stp>
        <tr r="G487" s="1"/>
      </tp>
      <tp t="s">
        <v>#N/A Requesting Data...</v>
        <stp/>
        <stp>##V3_BDPV12</stp>
        <stp>HUNT NO Equity</stp>
        <stp>LAST_PRICE</stp>
        <stp>[Crispin Spreadsheet.xlsx]OEI!R337C7</stp>
        <tr r="G337" s="1"/>
      </tp>
      <tp t="s">
        <v>#N/A Requesting Data...</v>
        <stp/>
        <stp>##V3_BDPV12</stp>
        <stp>MSGS US Equity</stp>
        <stp>LAST_PRICE</stp>
        <stp>[Crispin Spreadsheet.xlsx]OEI!R750C7</stp>
        <tr r="G750" s="1"/>
      </tp>
      <tp t="s">
        <v>#N/A Requesting Data...</v>
        <stp/>
        <stp>##V3_BDPV12</stp>
        <stp>LAMR US Equity</stp>
        <stp>LAST_PRICE</stp>
        <stp>[Crispin Spreadsheet.xlsx]OEI!R741C7</stp>
        <tr r="G741" s="1"/>
      </tp>
      <tp t="s">
        <v>JPY</v>
        <stp/>
        <stp>##V3_BDPV12</stp>
        <stp>6857 JT Equity</stp>
        <stp>CRNCY</stp>
        <stp>[Crispin Spreadsheet.xlsx]OEI!R256C4</stp>
        <tr r="D256" s="1"/>
      </tp>
      <tp t="s">
        <v>#N/A Requesting Data...</v>
        <stp/>
        <stp>##V3_BDPV12</stp>
        <stp>VSAT US Equity</stp>
        <stp>LAST_PRICE</stp>
        <stp>[Crispin Spreadsheet.xlsx]FDXC!R138C7</stp>
        <tr r="G138" s="8"/>
      </tp>
      <tp t="s">
        <v>JPY</v>
        <stp/>
        <stp>##V3_BDPV12</stp>
        <stp>8871 JT Equity</stp>
        <stp>CRNCY</stp>
        <stp>[Crispin Spreadsheet.xlsx]OEI!R264C4</stp>
        <tr r="D264" s="1"/>
      </tp>
      <tp t="s">
        <v>EUR</v>
        <stp/>
        <stp>##V3_BDPV12</stp>
        <stp>CNHI IM Equity</stp>
        <stp>CRNCY</stp>
        <stp>[Crispin Spreadsheet.xlsx]FDXC!R90C4</stp>
        <tr r="D90" s="8"/>
      </tp>
      <tp t="s">
        <v>JPY</v>
        <stp/>
        <stp>##V3_BDPV12</stp>
        <stp>9719 JT Equity</stp>
        <stp>CRNCY</stp>
        <stp>[Crispin Spreadsheet.xlsx]OEI!R292C4</stp>
        <tr r="D292" s="1"/>
      </tp>
      <tp t="s">
        <v>JPY</v>
        <stp/>
        <stp>##V3_BDPV12</stp>
        <stp>8848 JT Equity</stp>
        <stp>CRNCY</stp>
        <stp>[Crispin Spreadsheet.xlsx]OEI!R277C4</stp>
        <tr r="D277" s="1"/>
      </tp>
      <tp t="s">
        <v>USD</v>
        <stp/>
        <stp>##V3_BDPV12</stp>
        <stp>SLCJY US Equity</stp>
        <stp>CRNCY</stp>
        <stp>[Crispin Spreadsheet.xlsx]FDXC!R73C4</stp>
        <tr r="D73" s="8"/>
      </tp>
      <tp t="s">
        <v>#N/A Requesting Data...</v>
        <stp/>
        <stp>##V3_BDPV12</stp>
        <stp>EURZAr Curncy</stp>
        <stp>LAST_PRICE</stp>
        <stp>[Crispin Spreadsheet.xlsx]SWAN!R56C13</stp>
        <tr r="M56" s="3"/>
      </tp>
      <tp t="s">
        <v>#N/A Requesting Data...</v>
        <stp/>
        <stp>##V3_BDPV12</stp>
        <stp>EURZAr Curncy</stp>
        <stp>LAST_PRICE</stp>
        <stp>[Crispin Spreadsheet.xlsx]SWAN!R55C13</stp>
        <tr r="M55" s="3"/>
      </tp>
      <tp t="s">
        <v>#N/A Requesting Data...</v>
        <stp/>
        <stp>##V3_BDPV12</stp>
        <stp>AIR FP Equity</stp>
        <stp>LAST_PRICE</stp>
        <stp>[Crispin Spreadsheet.xlsx]OEI!R89C7</stp>
        <tr r="G89" s="1"/>
      </tp>
      <tp t="s">
        <v>#N/A Requesting Data...</v>
        <stp/>
        <stp>##V3_BDPV12</stp>
        <stp>GMA AU Equity</stp>
        <stp>LAST_PRICE</stp>
        <stp>[Crispin Spreadsheet.xlsx]OEI!R18C7</stp>
        <tr r="G18" s="1"/>
      </tp>
      <tp t="s">
        <v>#N/A Requesting Data...</v>
        <stp/>
        <stp>##V3_BDPV12</stp>
        <stp>ITM LN Equity</stp>
        <stp>LAST_PRICE</stp>
        <stp>[Crispin Spreadsheet.xlsx]OEI!R541C7</stp>
        <tr r="G541" s="1"/>
      </tp>
      <tp t="s">
        <v>#N/A Requesting Data...</v>
        <stp/>
        <stp>##V3_BDPV12</stp>
        <stp>URI US Equity</stp>
        <stp>LAST_PRICE</stp>
        <stp>[Crispin Spreadsheet.xlsx]OEI!R815C7</stp>
        <tr r="G815" s="1"/>
      </tp>
      <tp t="s">
        <v>#N/A Requesting Data...</v>
        <stp/>
        <stp>##V3_BDPV12</stp>
        <stp>SHOP US Equity</stp>
        <stp>LAST_PRICE</stp>
        <stp>[Crispin Spreadsheet.xlsx]OEI!R792C7</stp>
        <tr r="G792" s="1"/>
      </tp>
      <tp t="s">
        <v>#N/A Requesting Data...</v>
        <stp/>
        <stp>##V3_BDPV12</stp>
        <stp>STJ LN Equity</stp>
        <stp>LAST_PRICE</stp>
        <stp>[Crispin Spreadsheet.xlsx]OEI!R616C7</stp>
        <tr r="G616" s="1"/>
      </tp>
      <tp t="s">
        <v>#N/A Requesting Data...</v>
        <stp/>
        <stp>##V3_BDPV12</stp>
        <stp>HPE US Equity</stp>
        <stp>LAST_PRICE</stp>
        <stp>[Crispin Spreadsheet.xlsx]OEI!R729C7</stp>
        <tr r="G729" s="1"/>
      </tp>
      <tp t="s">
        <v>#N/A Requesting Data...</v>
        <stp/>
        <stp>##V3_BDPV12</stp>
        <stp>RTO LN Equity</stp>
        <stp>LAST_PRICE</stp>
        <stp>[Crispin Spreadsheet.xlsx]OEI!R593C7</stp>
        <tr r="G593" s="1"/>
      </tp>
      <tp t="s">
        <v>#N/A Requesting Data...</v>
        <stp/>
        <stp>##V3_BDPV12</stp>
        <stp>TPK LN Equity</stp>
        <stp>LAST_PRICE</stp>
        <stp>[Crispin Spreadsheet.xlsx]OEI!R627C7</stp>
        <tr r="G627" s="1"/>
      </tp>
      <tp t="s">
        <v>#N/A Requesting Data...</v>
        <stp/>
        <stp>##V3_BDPV12</stp>
        <stp>GETIB SS Equity</stp>
        <stp>LAST_PRICE</stp>
        <stp>[Crispin Spreadsheet.xlsx]OEI!R397C7</stp>
        <tr r="G397" s="1"/>
      </tp>
      <tp t="s">
        <v>#N/A Requesting Data...</v>
        <stp/>
        <stp>##V3_BDPV12</stp>
        <stp>CHTR US Equity</stp>
        <stp>LAST_PRICE</stp>
        <stp>[Crispin Spreadsheet.xlsx]OEI!R680C7</stp>
        <tr r="G680" s="1"/>
      </tp>
      <tp t="s">
        <v>#N/A Requesting Data...</v>
        <stp/>
        <stp>##V3_BDPV12</stp>
        <stp>COHR US Equity</stp>
        <stp>LAST_PRICE</stp>
        <stp>[Crispin Spreadsheet.xlsx]OEI!R690C7</stp>
        <tr r="G690" s="1"/>
      </tp>
      <tp t="s">
        <v>#N/A Requesting Data...</v>
        <stp/>
        <stp>##V3_BDPV12</stp>
        <stp>IBST LN Equity</stp>
        <stp>LAST_PRICE</stp>
        <stp>[Crispin Spreadsheet.xlsx]OEI!R526C7</stp>
        <tr r="G526" s="1"/>
      </tp>
      <tp t="s">
        <v>EUR</v>
        <stp/>
        <stp>##V3_BDPV12</stp>
        <stp>EBRO SQ Equity</stp>
        <stp>CRNCY</stp>
        <stp>[Crispin Spreadsheet.xlsx]FDXC!R37C4</stp>
        <tr r="D37" s="8"/>
      </tp>
      <tp>
        <v>85.28</v>
        <stp/>
        <stp>##V3_BDPV12</stp>
        <stp>CF US Equity</stp>
        <stp>LAST_PRICE</stp>
        <stp>[Crispin Spreadsheet.xlsx]SWAN!R124C7</stp>
        <tr r="G124" s="3"/>
      </tp>
      <tp t="s">
        <v>JPY</v>
        <stp/>
        <stp>##V3_BDPV12</stp>
        <stp>4536 JT Equity</stp>
        <stp>CRNCY</stp>
        <stp>[Crispin Spreadsheet.xlsx]OEI!R291C4</stp>
        <tr r="D291" s="1"/>
      </tp>
      <tp t="s">
        <v>JPY</v>
        <stp/>
        <stp>##V3_BDPV12</stp>
        <stp>2670 JT Equity</stp>
        <stp>CRNCY</stp>
        <stp>[Crispin Spreadsheet.xlsx]OEI!R255C4</stp>
        <tr r="D255" s="1"/>
      </tp>
      <tp>
        <v>335.2</v>
        <stp/>
        <stp>##V3_BDPV12</stp>
        <stp>AKRBP NO Equity</stp>
        <stp>PX_YEST_CLOSE</stp>
        <stp>[Crispin Spreadsheet.xlsx]FDXC!R98C6</stp>
        <tr r="F98" s="8"/>
      </tp>
      <tp t="s">
        <v>#N/A Requesting Data...</v>
        <stp/>
        <stp>##V3_BDPV12</stp>
        <stp>GN DC Equity</stp>
        <stp>LAST_PRICE</stp>
        <stp>[Crispin Spreadsheet.xlsx]OEI!R67C7</stp>
        <tr r="G67" s="1"/>
      </tp>
      <tp>
        <v>8282</v>
        <stp/>
        <stp>##V3_BDPV12</stp>
        <stp>FLTR LN Equity</stp>
        <stp>PX_YEST_CLOSE</stp>
        <stp>[Crispin Spreadsheet.xlsx]FDXC!R50C6</stp>
        <tr r="F50" s="8"/>
      </tp>
      <tp t="s">
        <v>GBp</v>
        <stp/>
        <stp>##V3_BDPV12</stp>
        <stp>FRAN LN Equity</stp>
        <stp>CRNCY</stp>
        <stp>[Crispin Spreadsheet.xlsx]SWAN!R86C4</stp>
        <tr r="D86" s="3"/>
      </tp>
      <tp t="s">
        <v>#N/A Requesting Data...</v>
        <stp/>
        <stp>##V3_BDPV12</stp>
        <stp>BMA US Equity</stp>
        <stp>LAST_PRICE</stp>
        <stp>[Crispin Spreadsheet.xlsx]OPUS!R155C7</stp>
        <tr r="G155" s="6"/>
      </tp>
      <tp t="s">
        <v>#N/A Requesting Data...</v>
        <stp/>
        <stp>##V3_BDPV12</stp>
        <stp>VSAT US Equity</stp>
        <stp>LAST_PRICE</stp>
        <stp>[Crispin Spreadsheet.xlsx]OPUS!R160C7</stp>
        <tr r="G160" s="6"/>
      </tp>
      <tp t="s">
        <v>#N/A Requesting Data...</v>
        <stp/>
        <stp>##V3_BDPV12</stp>
        <stp>SKG ID Equity</stp>
        <stp>LAST_PRICE</stp>
        <stp>[Crispin Spreadsheet.xlsx]OPUS!R105C7</stp>
        <tr r="G105" s="6"/>
      </tp>
      <tp t="s">
        <v>#N/A Requesting Data...</v>
        <stp/>
        <stp>##V3_BDPV12</stp>
        <stp>PFG LN Equity</stp>
        <stp>LAST_PRICE</stp>
        <stp>[Crispin Spreadsheet.xlsx]OPUS!R145C7</stp>
        <tr r="G145" s="6"/>
      </tp>
      <tp t="s">
        <v>BRL</v>
        <stp/>
        <stp>##V3_BDPV12</stp>
        <stp>SLCE3 BS Equity</stp>
        <stp>CRNCY</stp>
        <stp>[Crispin Spreadsheet.xlsx]SWAN!R10C4</stp>
        <tr r="D10" s="3"/>
      </tp>
      <tp t="s">
        <v>GBp</v>
        <stp/>
        <stp>##V3_BDPV12</stp>
        <stp>BT/A LN Equity</stp>
        <stp>CRNCY</stp>
        <stp>[Crispin Spreadsheet.xlsx]OEI!R477C4</stp>
        <tr r="D477" s="1"/>
      </tp>
      <tp t="s">
        <v>#N/A Requesting Data...</v>
        <stp/>
        <stp>##V3_BDPV12</stp>
        <stp>USDNOK Curncy</stp>
        <stp>LAST_PRICE</stp>
        <stp>[Crispin Spreadsheet.xlsx]FDXC!R98C13</stp>
        <tr r="M98" s="8"/>
      </tp>
      <tp t="s">
        <v>#N/A Requesting Data...</v>
        <stp/>
        <stp>##V3_BDPV12</stp>
        <stp>USDNOK Curncy</stp>
        <stp>LAST_PRICE</stp>
        <stp>[Crispin Spreadsheet.xlsx]FDXC!R99C13</stp>
        <tr r="M99" s="8"/>
      </tp>
      <tp t="s">
        <v>#N/A Requesting Data...</v>
        <stp/>
        <stp>##V3_BDPV12</stp>
        <stp>USDNOK Curncy</stp>
        <stp>LAST_PRICE</stp>
        <stp>[Crispin Spreadsheet.xlsx]FDXC!R24C13</stp>
        <tr r="M24" s="8"/>
      </tp>
      <tp t="s">
        <v>#N/A Requesting Data...</v>
        <stp/>
        <stp>##V3_BDPV12</stp>
        <stp>USDNOK Curncy</stp>
        <stp>LAST_PRICE</stp>
        <stp>[Crispin Spreadsheet.xlsx]FDXC!R25C13</stp>
        <tr r="M25" s="8"/>
      </tp>
      <tp t="s">
        <v>#N/A Requesting Data...</v>
        <stp/>
        <stp>##V3_BDPV12</stp>
        <stp>USDNOK Curncy</stp>
        <stp>LAST_PRICE</stp>
        <stp>[Crispin Spreadsheet.xlsx]FDXC!R26C13</stp>
        <tr r="M26" s="8"/>
      </tp>
      <tp t="s">
        <v>#N/A Requesting Data...</v>
        <stp/>
        <stp>##V3_BDPV12</stp>
        <stp>USDNOK Curncy</stp>
        <stp>LAST_PRICE</stp>
        <stp>[Crispin Spreadsheet.xlsx]FDXC!R27C13</stp>
        <tr r="M27" s="8"/>
      </tp>
      <tp t="s">
        <v>#N/A Requesting Data...</v>
        <stp/>
        <stp>##V3_BDPV12</stp>
        <stp>RE/ LN Equity</stp>
        <stp>LAST_PRICE</stp>
        <stp>[Crispin Spreadsheet.xlsx]FDXC!R61C7</stp>
        <tr r="G61" s="8"/>
      </tp>
      <tp t="s">
        <v>#N/A Requesting Data...</v>
        <stp/>
        <stp>##V3_BDPV12</stp>
        <stp>CBA AU Equity</stp>
        <stp>LAST_PRICE</stp>
        <stp>[Crispin Spreadsheet.xlsx]OEI!R16C7</stp>
        <tr r="G16" s="1"/>
      </tp>
      <tp t="s">
        <v>#N/A Requesting Data...</v>
        <stp/>
        <stp>##V3_BDPV12</stp>
        <stp>GLJ GY Equity</stp>
        <stp>LAST_PRICE</stp>
        <stp>[Crispin Spreadsheet.xlsx]OEI!R165C7</stp>
        <tr r="G165" s="1"/>
      </tp>
      <tp t="s">
        <v>#N/A Requesting Data...</v>
        <stp/>
        <stp>##V3_BDPV12</stp>
        <stp>III LN Equity</stp>
        <stp>LAST_PRICE</stp>
        <stp>[Crispin Spreadsheet.xlsx]OEI!R446C7</stp>
        <tr r="G446" s="1"/>
      </tp>
      <tp t="s">
        <v>#N/A Requesting Data...</v>
        <stp/>
        <stp>##V3_BDPV12</stp>
        <stp>XPO US Equity</stp>
        <stp>LAST_PRICE</stp>
        <stp>[Crispin Spreadsheet.xlsx]OEI!R830C7</stp>
        <tr r="G830" s="1"/>
      </tp>
      <tp t="s">
        <v>#N/A Requesting Data...</v>
        <stp/>
        <stp>##V3_BDPV12</stp>
        <stp>BKG LN Equity</stp>
        <stp>LAST_PRICE</stp>
        <stp>[Crispin Spreadsheet.xlsx]OEI!R468C7</stp>
        <tr r="G468" s="1"/>
      </tp>
      <tp t="s">
        <v>#N/A Requesting Data...</v>
        <stp/>
        <stp>##V3_BDPV12</stp>
        <stp>CRN LN Equity</stp>
        <stp>LAST_PRICE</stp>
        <stp>[Crispin Spreadsheet.xlsx]OEI!R481C7</stp>
        <tr r="G481" s="1"/>
      </tp>
      <tp t="s">
        <v>#N/A Requesting Data...</v>
        <stp/>
        <stp>##V3_BDPV12</stp>
        <stp>CCL LN Equity</stp>
        <stp>LAST_PRICE</stp>
        <stp>[Crispin Spreadsheet.xlsx]OEI!R483C7</stp>
        <tr r="G483" s="1"/>
      </tp>
      <tp t="s">
        <v>#N/A Requesting Data...</v>
        <stp/>
        <stp>##V3_BDPV12</stp>
        <stp>GAM SW Equity</stp>
        <stp>LAST_PRICE</stp>
        <stp>[Crispin Spreadsheet.xlsx]OEI!R422C7</stp>
        <tr r="G422" s="1"/>
      </tp>
      <tp t="s">
        <v>#N/A Requesting Data...</v>
        <stp/>
        <stp>##V3_BDPV12</stp>
        <stp>RXL FP Equity</stp>
        <stp>LAST_PRICE</stp>
        <stp>[Crispin Spreadsheet.xlsx]OEI!R123C7</stp>
        <tr r="G123" s="1"/>
      </tp>
      <tp t="s">
        <v>#N/A Requesting Data...</v>
        <stp/>
        <stp>##V3_BDPV12</stp>
        <stp>SRG IM Equity</stp>
        <stp>LAST_PRICE</stp>
        <stp>[Crispin Spreadsheet.xlsx]OEI!R248C7</stp>
        <tr r="G248" s="1"/>
      </tp>
      <tp t="s">
        <v>#N/A Requesting Data...</v>
        <stp/>
        <stp>##V3_BDPV12</stp>
        <stp>POG LN Equity</stp>
        <stp>LAST_PRICE</stp>
        <stp>[Crispin Spreadsheet.xlsx]OEI!R578C7</stp>
        <tr r="G578" s="1"/>
      </tp>
      <tp t="s">
        <v>#N/A Requesting Data...</v>
        <stp/>
        <stp>##V3_BDPV12</stp>
        <stp>IBM US Equity</stp>
        <stp>LAST_PRICE</stp>
        <stp>[Crispin Spreadsheet.xlsx]OEI!R732C7</stp>
        <tr r="G732" s="1"/>
      </tp>
      <tp t="s">
        <v>#N/A Requesting Data...</v>
        <stp/>
        <stp>##V3_BDPV12</stp>
        <stp>RKH LN Equity</stp>
        <stp>LAST_PRICE</stp>
        <stp>[Crispin Spreadsheet.xlsx]OEI!R597C7</stp>
        <tr r="G597" s="1"/>
      </tp>
      <tp t="s">
        <v>#N/A Requesting Data...</v>
        <stp/>
        <stp>##V3_BDPV12</stp>
        <stp>ZAL GY Equity</stp>
        <stp>LAST_PRICE</stp>
        <stp>[Crispin Spreadsheet.xlsx]OEI!R193C7</stp>
        <tr r="G193" s="1"/>
      </tp>
      <tp t="s">
        <v>#N/A Requesting Data...</v>
        <stp/>
        <stp>##V3_BDPV12</stp>
        <stp>PHNX LN Equity</stp>
        <stp>LAST_PRICE</stp>
        <stp>[Crispin Spreadsheet.xlsx]OEI!R579C7</stp>
        <tr r="G579" s="1"/>
      </tp>
      <tp t="s">
        <v>#N/A Requesting Data...</v>
        <stp/>
        <stp>##V3_BDPV12</stp>
        <stp>WDAY US Equity</stp>
        <stp>LAST_PRICE</stp>
        <stp>[Crispin Spreadsheet.xlsx]OEI!R828C7</stp>
        <tr r="G828" s="1"/>
      </tp>
      <tp t="s">
        <v>#N/A Requesting Data...</v>
        <stp/>
        <stp>##V3_BDPV12</stp>
        <stp>UBER US Equity</stp>
        <stp>LAST_PRICE</stp>
        <stp>[Crispin Spreadsheet.xlsx]OEI!R813C7</stp>
        <tr r="G813" s="1"/>
      </tp>
      <tp t="s">
        <v>#N/A Requesting Data...</v>
        <stp/>
        <stp>##V3_BDPV12</stp>
        <stp>BRBY LN Equity</stp>
        <stp>LAST_PRICE</stp>
        <stp>[Crispin Spreadsheet.xlsx]OEI!R478C7</stp>
        <tr r="G478" s="1"/>
      </tp>
      <tp t="s">
        <v>JPY</v>
        <stp/>
        <stp>##V3_BDPV12</stp>
        <stp>9684 JT Equity</stp>
        <stp>CRNCY</stp>
        <stp>[Crispin Spreadsheet.xlsx]OEI!R299C4</stp>
        <tr r="D299" s="1"/>
      </tp>
      <tp t="s">
        <v>JPY</v>
        <stp/>
        <stp>##V3_BDPV12</stp>
        <stp>5727 JT Equity</stp>
        <stp>CRNCY</stp>
        <stp>[Crispin Spreadsheet.xlsx]OEI!R303C4</stp>
        <tr r="D303" s="1"/>
      </tp>
      <tp t="s">
        <v>JPY</v>
        <stp/>
        <stp>##V3_BDPV12</stp>
        <stp>8591 JT Equity</stp>
        <stp>CRNCY</stp>
        <stp>[Crispin Spreadsheet.xlsx]OEI!R288C4</stp>
        <tr r="D288" s="1"/>
      </tp>
      <tp t="s">
        <v>JPY</v>
        <stp/>
        <stp>##V3_BDPV12</stp>
        <stp>8801 JT Equity</stp>
        <stp>CRNCY</stp>
        <stp>[Crispin Spreadsheet.xlsx]OEI!R281C4</stp>
        <tr r="D281" s="1"/>
      </tp>
      <tp>
        <v>9.61</v>
        <stp/>
        <stp>##V3_BDPV12</stp>
        <stp>2899 HK Equity</stp>
        <stp>PX_YEST_CLOSE</stp>
        <stp>[Crispin Spreadsheet.xlsx]OEI!R209C6</stp>
        <tr r="F209" s="1"/>
      </tp>
      <tp t="s">
        <v>JPY</v>
        <stp/>
        <stp>##V3_BDPV12</stp>
        <stp>2730 JT Equity</stp>
        <stp>CRNCY</stp>
        <stp>[Crispin Spreadsheet.xlsx]OEI!R262C4</stp>
        <tr r="D262" s="1"/>
      </tp>
      <tp t="s">
        <v>JPY</v>
        <stp/>
        <stp>##V3_BDPV12</stp>
        <stp>5020 JT Equity</stp>
        <stp>CRNCY</stp>
        <stp>[Crispin Spreadsheet.xlsx]OEI!R273C4</stp>
        <tr r="D273" s="1"/>
      </tp>
      <tp>
        <v>153.19999999999999</v>
        <stp/>
        <stp>##V3_BDPV12</stp>
        <stp>BARC LN Equity</stp>
        <stp>PX_YEST_CLOSE</stp>
        <stp>[Crispin Spreadsheet.xlsx]FDXC!R45C6</stp>
        <tr r="F45" s="8"/>
      </tp>
      <tp t="s">
        <v>JPY</v>
        <stp/>
        <stp>##V3_BDPV12</stp>
        <stp>6753 JT Equity</stp>
        <stp>CRNCY</stp>
        <stp>[Crispin Spreadsheet.xlsx]OEI!R294C4</stp>
        <tr r="D294" s="1"/>
      </tp>
      <tp t="s">
        <v>JPY</v>
        <stp/>
        <stp>##V3_BDPV12</stp>
        <stp>6383 JT Equity</stp>
        <stp>CRNCY</stp>
        <stp>[Crispin Spreadsheet.xlsx]OEI!R259C4</stp>
        <tr r="D259" s="1"/>
      </tp>
      <tp>
        <v>16.88</v>
        <stp/>
        <stp>##V3_BDPV12</stp>
        <stp>2823 HK Equity</stp>
        <stp>PX_YEST_CLOSE</stp>
        <stp>[Crispin Spreadsheet.xlsx]OEI!R202C6</stp>
        <tr r="F202" s="1"/>
      </tp>
      <tp>
        <v>153.19999999999999</v>
        <stp/>
        <stp>##V3_BDPV12</stp>
        <stp>BARC LN Equity</stp>
        <stp>PX_YEST_CLOSE</stp>
        <stp>[Crispin Spreadsheet.xlsx]SWAN!R78C6</stp>
        <tr r="F78" s="3"/>
      </tp>
      <tp t="s">
        <v>#N/A Requesting Data...</v>
        <stp/>
        <stp>##V3_BDPV12</stp>
        <stp>FMC US Equity</stp>
        <stp>LAST_PRICE</stp>
        <stp>[Crispin Spreadsheet.xlsx]OPUS!R156C7</stp>
        <tr r="G156" s="6"/>
      </tp>
      <tp>
        <v>65.95</v>
        <stp/>
        <stp>##V3_BDPV12</stp>
        <stp>JD US Equity</stp>
        <stp>PX_YEST_CLOSE</stp>
        <stp>[Crispin Spreadsheet.xlsx]SWAN!R130C6</stp>
        <tr r="F130" s="3"/>
      </tp>
      <tp t="s">
        <v>EUR</v>
        <stp/>
        <stp>##V3_BDPV12</stp>
        <stp>EBRO SQ Equity</stp>
        <stp>CRNCY</stp>
        <stp>[Crispin Spreadsheet.xlsx]SWAN!R59C4</stp>
        <tr r="D59" s="3"/>
      </tp>
      <tp t="s">
        <v>US LONG BOND(CBT) Sep22</v>
        <stp/>
        <stp>##V3_BDPV12</stp>
        <stp>USA Comdty</stp>
        <stp>NAME</stp>
        <stp>[Crispin Spreadsheet.xlsx]OEI!R842C5</stp>
        <tr r="E842" s="1"/>
      </tp>
      <tp t="s">
        <v>#N/A Requesting Data...</v>
        <stp/>
        <stp>##V3_BDPV12</stp>
        <stp>SRP LN Equity</stp>
        <stp>LAST_PRICE</stp>
        <stp>[Crispin Spreadsheet.xlsx]OPUS!R146C7</stp>
        <tr r="G146" s="6"/>
      </tp>
      <tp>
        <v>45.79</v>
        <stp/>
        <stp>##V3_BDPV12</stp>
        <stp>EDEN FP Equity</stp>
        <stp>PX_YEST_CLOSE</stp>
        <stp>[Crispin Spreadsheet.xlsx]SWAN!R21C6</stp>
        <tr r="F21" s="3"/>
      </tp>
      <tp>
        <v>81.680000000000007</v>
        <stp/>
        <stp>##V3_BDPV12</stp>
        <stp>SONY US Equity</stp>
        <stp>PX_YEST_CLOSE</stp>
        <stp>[Crispin Spreadsheet.xlsx]FDXC!R74C6</stp>
        <tr r="F74" s="8"/>
      </tp>
      <tp t="s">
        <v>#N/A Requesting Data...</v>
        <stp/>
        <stp>##V3_BDPV12</stp>
        <stp>JSE LN Equity</stp>
        <stp>LAST_PRICE</stp>
        <stp>[Crispin Spreadsheet.xlsx]OPE!R43C7</stp>
        <tr r="G43" s="7"/>
      </tp>
      <tp t="s">
        <v>#N/A Requesting Data...</v>
        <stp/>
        <stp>##V3_BDPV12</stp>
        <stp>HUM LN Equity</stp>
        <stp>LAST_PRICE</stp>
        <stp>[Crispin Spreadsheet.xlsx]OEI!R523C7</stp>
        <tr r="G523" s="1"/>
      </tp>
      <tp t="s">
        <v>#N/A Requesting Data...</v>
        <stp/>
        <stp>##V3_BDPV12</stp>
        <stp>ERF FP Equity</stp>
        <stp>LAST_PRICE</stp>
        <stp>[Crispin Spreadsheet.xlsx]OEI!R108C7</stp>
        <tr r="G108" s="1"/>
      </tp>
      <tp t="s">
        <v>#N/A Requesting Data...</v>
        <stp/>
        <stp>##V3_BDPV12</stp>
        <stp>SBUX US Equity</stp>
        <stp>LAST_PRICE</stp>
        <stp>[Crispin Spreadsheet.xlsx]OEI!R798C7</stp>
        <tr r="G798" s="1"/>
      </tp>
      <tp t="s">
        <v>#N/A Requesting Data...</v>
        <stp/>
        <stp>##V3_BDPV12</stp>
        <stp>NOL NO Equity</stp>
        <stp>LAST_PRICE</stp>
        <stp>[Crispin Spreadsheet.xlsx]OEI!R342C7</stp>
        <tr r="G342" s="1"/>
      </tp>
      <tp t="s">
        <v>#N/A Requesting Data...</v>
        <stp/>
        <stp>##V3_BDPV12</stp>
        <stp>CPG LN Equity</stp>
        <stp>LAST_PRICE</stp>
        <stp>[Crispin Spreadsheet.xlsx]OEI!R489C7</stp>
        <tr r="G489" s="1"/>
      </tp>
      <tp t="s">
        <v>#N/A Requesting Data...</v>
        <stp/>
        <stp>##V3_BDPV12</stp>
        <stp>ERM LN Equity</stp>
        <stp>LAST_PRICE</stp>
        <stp>[Crispin Spreadsheet.xlsx]OEI!R503C7</stp>
        <tr r="G503" s="1"/>
      </tp>
      <tp t="s">
        <v>#N/A Requesting Data...</v>
        <stp/>
        <stp>##V3_BDPV12</stp>
        <stp>HEI GY Equity</stp>
        <stp>LAST_PRICE</stp>
        <stp>[Crispin Spreadsheet.xlsx]OEI!R167C7</stp>
        <tr r="G167" s="1"/>
      </tp>
      <tp t="s">
        <v>#N/A Requesting Data...</v>
        <stp/>
        <stp>##V3_BDPV12</stp>
        <stp>UBI FP Equity</stp>
        <stp>LAST_PRICE</stp>
        <stp>[Crispin Spreadsheet.xlsx]OEI!R137C7</stp>
        <tr r="G137" s="1"/>
      </tp>
      <tp t="s">
        <v>#N/A Requesting Data...</v>
        <stp/>
        <stp>##V3_BDPV12</stp>
        <stp>STM FP Equity</stp>
        <stp>LAST_PRICE</stp>
        <stp>[Crispin Spreadsheet.xlsx]OEI!R133C7</stp>
        <tr r="G133" s="1"/>
      </tp>
      <tp t="s">
        <v>#N/A Requesting Data...</v>
        <stp/>
        <stp>##V3_BDPV12</stp>
        <stp>SGL GY Equity</stp>
        <stp>LAST_PRICE</stp>
        <stp>[Crispin Spreadsheet.xlsx]OEI!R182C7</stp>
        <tr r="G182" s="1"/>
      </tp>
      <tp t="s">
        <v>#N/A Requesting Data...</v>
        <stp/>
        <stp>##V3_BDPV12</stp>
        <stp>RCO FP Equity</stp>
        <stp>LAST_PRICE</stp>
        <stp>[Crispin Spreadsheet.xlsx]OEI!R121C7</stp>
        <tr r="G121" s="1"/>
      </tp>
      <tp t="s">
        <v>#N/A Requesting Data...</v>
        <stp/>
        <stp>##V3_BDPV12</stp>
        <stp>SUPV US Equity</stp>
        <stp>LAST_PRICE</stp>
        <stp>[Crispin Spreadsheet.xlsx]OEI!R726C7</stp>
        <tr r="G726" s="1"/>
      </tp>
      <tp t="s">
        <v>#N/A Requesting Data...</v>
        <stp/>
        <stp>##V3_BDPV12</stp>
        <stp>GFI SJ Equity</stp>
        <stp>LAST_PRICE</stp>
        <stp>[Crispin Spreadsheet.xlsx]OEI!R367C7</stp>
        <tr r="G367" s="1"/>
      </tp>
      <tp t="s">
        <v>#N/A Requesting Data...</v>
        <stp/>
        <stp>##V3_BDPV12</stp>
        <stp>KBH US Equity</stp>
        <stp>LAST_PRICE</stp>
        <stp>[Crispin Spreadsheet.xlsx]OEI!R736C7</stp>
        <tr r="G736" s="1"/>
      </tp>
      <tp t="s">
        <v>#N/A Requesting Data...</v>
        <stp/>
        <stp>##V3_BDPV12</stp>
        <stp>WKL NA Equity</stp>
        <stp>LAST_PRICE</stp>
        <stp>[Crispin Spreadsheet.xlsx]OEI!R332C7</stp>
        <tr r="G332" s="1"/>
      </tp>
      <tp t="s">
        <v>#N/A Requesting Data...</v>
        <stp/>
        <stp>##V3_BDPV12</stp>
        <stp>NWL US Equity</stp>
        <stp>LAST_PRICE</stp>
        <stp>[Crispin Spreadsheet.xlsx]OEI!R762C7</stp>
        <tr r="G762" s="1"/>
      </tp>
      <tp t="s">
        <v>#N/A Requesting Data...</v>
        <stp/>
        <stp>##V3_BDPV12</stp>
        <stp>MMM US Equity</stp>
        <stp>LAST_PRICE</stp>
        <stp>[Crispin Spreadsheet.xlsx]OEI!R643C7</stp>
        <tr r="G643" s="1"/>
      </tp>
      <tp t="s">
        <v>#N/A Requesting Data...</v>
        <stp/>
        <stp>##V3_BDPV12</stp>
        <stp>PLTR US Equity</stp>
        <stp>LAST_PRICE</stp>
        <stp>[Crispin Spreadsheet.xlsx]OEI!R772C7</stp>
        <tr r="G772" s="1"/>
      </tp>
      <tp t="s">
        <v>#N/A Requesting Data...</v>
        <stp/>
        <stp>##V3_BDPV12</stp>
        <stp>ULVR LN Equity</stp>
        <stp>LAST_PRICE</stp>
        <stp>[Crispin Spreadsheet.xlsx]OEI!R632C7</stp>
        <tr r="G632" s="1"/>
      </tp>
      <tp t="s">
        <v>#N/A Requesting Data...</v>
        <stp/>
        <stp>##V3_BDPV12</stp>
        <stp>BBAR US Equity</stp>
        <stp>LAST_PRICE</stp>
        <stp>[Crispin Spreadsheet.xlsx]OEI!R672C7</stp>
        <tr r="G672" s="1"/>
      </tp>
      <tp t="s">
        <v>#N/A Requesting Data...</v>
        <stp/>
        <stp>##V3_BDPV12</stp>
        <stp>FRAS LN Equity</stp>
        <stp>LAST_PRICE</stp>
        <stp>[Crispin Spreadsheet.xlsx]OEI!R613C7</stp>
        <tr r="G613" s="1"/>
      </tp>
      <tp>
        <v>1.0436000000000001</v>
        <stp/>
        <stp>##V3_BDPV12</stp>
        <stp>EURUSD Curncy</stp>
        <stp>PX_LAST</stp>
        <stp>[Crispin Spreadsheet.xlsx]OEI!R890C12</stp>
        <tr r="L890" s="1"/>
      </tp>
      <tp t="s">
        <v>GBp</v>
        <stp/>
        <stp>##V3_BDPV12</stp>
        <stp>PSON LN Equity</stp>
        <stp>CRNCY</stp>
        <stp>[Crispin Spreadsheet.xlsx]FDXC!R57C4</stp>
        <tr r="D57" s="8"/>
      </tp>
      <tp>
        <v>301.63</v>
        <stp/>
        <stp>##V3_BDPV12</stp>
        <stp>DE US Equity</stp>
        <stp>LAST_PRICE</stp>
        <stp>[Crispin Spreadsheet.xlsx]SWAN!R126C7</stp>
        <tr r="G126" s="3"/>
      </tp>
      <tp t="s">
        <v>JPY</v>
        <stp/>
        <stp>##V3_BDPV12</stp>
        <stp>8316 JT Equity</stp>
        <stp>CRNCY</stp>
        <stp>[Crispin Spreadsheet.xlsx]OEI!R301C4</stp>
        <tr r="D301" s="1"/>
      </tp>
      <tp t="s">
        <v>JPY</v>
        <stp/>
        <stp>##V3_BDPV12</stp>
        <stp>8306 JT Equity</stp>
        <stp>CRNCY</stp>
        <stp>[Crispin Spreadsheet.xlsx]OEI!R280C4</stp>
        <tr r="D280" s="1"/>
      </tp>
      <tp>
        <v>5.42</v>
        <stp/>
        <stp>##V3_BDPV12</stp>
        <stp>3328 HK Equity</stp>
        <stp>PX_YEST_CLOSE</stp>
        <stp>[Crispin Spreadsheet.xlsx]OEI!R203C6</stp>
        <tr r="F203" s="1"/>
      </tp>
      <tp t="s">
        <v>#N/A Requesting Data...</v>
        <stp/>
        <stp>##V3_BDPV12</stp>
        <stp>IMB LN Equity</stp>
        <stp>LAST_PRICE</stp>
        <stp>[Crispin Spreadsheet.xlsx]OPUS!R137C7</stp>
        <tr r="G137" s="6"/>
      </tp>
      <tp t="s">
        <v>#N/A N/A</v>
        <stp/>
        <stp>##V3_BDPV12</stp>
        <stp>ROSN LI Equity</stp>
        <stp>PX_YEST_CLOSE</stp>
        <stp>[Crispin Spreadsheet.xlsx]FDXC!R62C6</stp>
        <tr r="F62" s="8"/>
      </tp>
      <tp t="s">
        <v>GBp</v>
        <stp/>
        <stp>##V3_BDPV12</stp>
        <stp>DLAR LN Equity</stp>
        <stp>CRNCY</stp>
        <stp>[Crispin Spreadsheet.xlsx]SWAN!R84C4</stp>
        <tr r="D84" s="3"/>
      </tp>
      <tp t="s">
        <v>JPY</v>
        <stp/>
        <stp>##V3_BDPV12</stp>
        <stp>4689 JT Equity</stp>
        <stp>CRNCY</stp>
        <stp>[Crispin Spreadsheet.xlsx]OEI!R308C4</stp>
        <tr r="D308" s="1"/>
      </tp>
      <tp t="s">
        <v>SEK</v>
        <stp/>
        <stp>##V3_BDPV12</stp>
        <stp>ERICB SS Equity</stp>
        <stp>CRNCY</stp>
        <stp>[Crispin Spreadsheet.xlsx]SWAN!R64C4</stp>
        <tr r="D64" s="3"/>
      </tp>
      <tp t="s">
        <v>#N/A Requesting Data...</v>
        <stp/>
        <stp>##V3_BDPV12</stp>
        <stp>PLUS LN Equity</stp>
        <stp>LAST_PRICE</stp>
        <stp>[Crispin Spreadsheet.xlsx]OPUS!R144C7</stp>
        <tr r="G144" s="6"/>
      </tp>
      <tp t="s">
        <v>EURO-BUND FUTURE  Sep22</v>
        <stp/>
        <stp>##V3_BDPV12</stp>
        <stp>RXA Comdty</stp>
        <stp>NAME</stp>
        <stp>[Crispin Spreadsheet.xlsx]OEI!R838C5</stp>
        <tr r="E838" s="1"/>
      </tp>
      <tp>
        <v>79</v>
        <stp/>
        <stp>##V3_BDPV12</stp>
        <stp>DLAR LN Equity</stp>
        <stp>PX_YEST_CLOSE</stp>
        <stp>[Crispin Spreadsheet.xlsx]OPUS!R57C6</stp>
        <tr r="F57" s="6"/>
      </tp>
      <tp t="s">
        <v>GBp</v>
        <stp/>
        <stp>##V3_BDPV12</stp>
        <stp>DLAR LN Equity</stp>
        <stp>CRNCY</stp>
        <stp>[Crispin Spreadsheet.xlsx]FDXC!R49C4</stp>
        <tr r="D49" s="8"/>
      </tp>
      <tp>
        <v>282.60000000000002</v>
        <stp/>
        <stp>##V3_BDPV12</stp>
        <stp>DRLCO DC Equity</stp>
        <stp>PX_YEST_CLOSE</stp>
        <stp>[Crispin Spreadsheet.xlsx]FDXC!R87C6</stp>
        <tr r="F87" s="8"/>
      </tp>
      <tp t="s">
        <v>#N/A Requesting Data...</v>
        <stp/>
        <stp>##V3_BDPV12</stp>
        <stp>GBPEUR Curncy</stp>
        <stp>LAST_PRICE</stp>
        <stp>[Crispin Spreadsheet.xlsx]OPUS!R92C13</stp>
        <tr r="M92" s="6"/>
      </tp>
      <tp t="s">
        <v>#N/A Requesting Data...</v>
        <stp/>
        <stp>##V3_BDPV12</stp>
        <stp>GBPEUR Curncy</stp>
        <stp>LAST_PRICE</stp>
        <stp>[Crispin Spreadsheet.xlsx]OPUS!R45C13</stp>
        <tr r="M45" s="6"/>
      </tp>
      <tp t="s">
        <v>#N/A Requesting Data...</v>
        <stp/>
        <stp>##V3_BDPV12</stp>
        <stp>GBPEUR Curncy</stp>
        <stp>LAST_PRICE</stp>
        <stp>[Crispin Spreadsheet.xlsx]OPUS!R18C13</stp>
        <tr r="M18" s="6"/>
      </tp>
      <tp t="s">
        <v>#N/A Requesting Data...</v>
        <stp/>
        <stp>##V3_BDPV12</stp>
        <stp>GBPEUR Curncy</stp>
        <stp>LAST_PRICE</stp>
        <stp>[Crispin Spreadsheet.xlsx]OPUS!R21C13</stp>
        <tr r="M21" s="6"/>
      </tp>
      <tp t="s">
        <v>#N/A Requesting Data...</v>
        <stp/>
        <stp>##V3_BDPV12</stp>
        <stp>GBPEUR Curncy</stp>
        <stp>LAST_PRICE</stp>
        <stp>[Crispin Spreadsheet.xlsx]OPUS!R22C13</stp>
        <tr r="M22" s="6"/>
      </tp>
      <tp t="s">
        <v>#N/A Requesting Data...</v>
        <stp/>
        <stp>##V3_BDPV12</stp>
        <stp>DVO LN Equity</stp>
        <stp>LAST_PRICE</stp>
        <stp>[Crispin Spreadsheet.xlsx]OPE!R37C7</stp>
        <tr r="G37" s="7"/>
      </tp>
      <tp t="s">
        <v>#N/A Requesting Data...</v>
        <stp/>
        <stp>##V3_BDPV12</stp>
        <stp>IMI LN Equity</stp>
        <stp>LAST_PRICE</stp>
        <stp>[Crispin Spreadsheet.xlsx]OEI!R528C7</stp>
        <tr r="G528" s="1"/>
      </tp>
      <tp t="s">
        <v>#N/A Requesting Data...</v>
        <stp/>
        <stp>##V3_BDPV12</stp>
        <stp>MTC LN Equity</stp>
        <stp>LAST_PRICE</stp>
        <stp>[Crispin Spreadsheet.xlsx]OEI!R562C7</stp>
        <tr r="G562" s="1"/>
      </tp>
      <tp t="s">
        <v>#N/A Requesting Data...</v>
        <stp/>
        <stp>##V3_BDPV12</stp>
        <stp>TEF SQ Equity</stp>
        <stp>LAST_PRICE</stp>
        <stp>[Crispin Spreadsheet.xlsx]OEI!R387C7</stp>
        <tr r="G387" s="1"/>
      </tp>
      <tp t="s">
        <v>#N/A Requesting Data...</v>
        <stp/>
        <stp>##V3_BDPV12</stp>
        <stp>UOB SP Equity</stp>
        <stp>LAST_PRICE</stp>
        <stp>[Crispin Spreadsheet.xlsx]OEI!R363C7</stp>
        <tr r="G363" s="1"/>
      </tp>
      <tp t="s">
        <v>#N/A Requesting Data...</v>
        <stp/>
        <stp>##V3_BDPV12</stp>
        <stp>ABF LN Equity</stp>
        <stp>LAST_PRICE</stp>
        <stp>[Crispin Spreadsheet.xlsx]OEI!R457C7</stp>
        <tr r="G457" s="1"/>
      </tp>
      <tp t="s">
        <v>#N/A Requesting Data...</v>
        <stp/>
        <stp>##V3_BDPV12</stp>
        <stp>BME LN Equity</stp>
        <stp>LAST_PRICE</stp>
        <stp>[Crispin Spreadsheet.xlsx]OEI!R464C7</stp>
        <tr r="G464" s="1"/>
      </tp>
      <tp t="s">
        <v>#N/A Requesting Data...</v>
        <stp/>
        <stp>##V3_BDPV12</stp>
        <stp>ACE IM Equity</stp>
        <stp>LAST_PRICE</stp>
        <stp>[Crispin Spreadsheet.xlsx]OEI!R234C7</stp>
        <tr r="G234" s="1"/>
      </tp>
      <tp t="s">
        <v>#N/A Requesting Data...</v>
        <stp/>
        <stp>##V3_BDPV12</stp>
        <stp>EMG LN Equity</stp>
        <stp>LAST_PRICE</stp>
        <stp>[Crispin Spreadsheet.xlsx]OEI!R556C7</stp>
        <tr r="G556" s="1"/>
      </tp>
      <tp t="s">
        <v>#N/A Requesting Data...</v>
        <stp/>
        <stp>##V3_BDPV12</stp>
        <stp>RIG US Equity</stp>
        <stp>LAST_PRICE</stp>
        <stp>[Crispin Spreadsheet.xlsx]OEI!R806C7</stp>
        <tr r="G806" s="1"/>
      </tp>
      <tp t="s">
        <v>#N/A Requesting Data...</v>
        <stp/>
        <stp>##V3_BDPV12</stp>
        <stp>BMA US Equity</stp>
        <stp>LAST_PRICE</stp>
        <stp>[Crispin Spreadsheet.xlsx]OEI!R670C7</stp>
        <tr r="G670" s="1"/>
      </tp>
      <tp t="s">
        <v>#N/A Requesting Data...</v>
        <stp/>
        <stp>##V3_BDPV12</stp>
        <stp>ANG SJ Equity</stp>
        <stp>LAST_PRICE</stp>
        <stp>[Crispin Spreadsheet.xlsx]OEI!R366C7</stp>
        <tr r="G366" s="1"/>
      </tp>
      <tp t="s">
        <v>#N/A Requesting Data...</v>
        <stp/>
        <stp>##V3_BDPV12</stp>
        <stp>DHI US Equity</stp>
        <stp>LAST_PRICE</stp>
        <stp>[Crispin Spreadsheet.xlsx]OEI!R698C7</stp>
        <tr r="G698" s="1"/>
      </tp>
      <tp t="s">
        <v>#N/A Requesting Data...</v>
        <stp/>
        <stp>##V3_BDPV12</stp>
        <stp>EOG US Equity</stp>
        <stp>LAST_PRICE</stp>
        <stp>[Crispin Spreadsheet.xlsx]OEI!R706C7</stp>
        <tr r="G706" s="1"/>
      </tp>
      <tp t="s">
        <v>#N/A Requesting Data...</v>
        <stp/>
        <stp>##V3_BDPV12</stp>
        <stp>SSE LN Equity</stp>
        <stp>LAST_PRICE</stp>
        <stp>[Crispin Spreadsheet.xlsx]OEI!R614C7</stp>
        <tr r="G614" s="1"/>
      </tp>
      <tp t="s">
        <v>#N/A Requesting Data...</v>
        <stp/>
        <stp>##V3_BDPV12</stp>
        <stp>SBRY LN Equity</stp>
        <stp>LAST_PRICE</stp>
        <stp>[Crispin Spreadsheet.xlsx]OEI!R546C7</stp>
        <tr r="G546" s="1"/>
      </tp>
      <tp t="s">
        <v>#N/A Requesting Data...</v>
        <stp/>
        <stp>##V3_BDPV12</stp>
        <stp>VOD LN Equity</stp>
        <stp>LAST_PRICE</stp>
        <stp>[Crispin Spreadsheet.xlsx]OEI!R635C7</stp>
        <tr r="G635" s="1"/>
      </tp>
      <tp t="s">
        <v>#N/A Requesting Data...</v>
        <stp/>
        <stp>##V3_BDPV12</stp>
        <stp>TCEHY US Equity</stp>
        <stp>LAST_PRICE</stp>
        <stp>[Crispin Spreadsheet.xlsx]OEI!R802C7</stp>
        <tr r="G802" s="1"/>
      </tp>
      <tp t="s">
        <v>#N/A Requesting Data...</v>
        <stp/>
        <stp>##V3_BDPV12</stp>
        <stp>TKWY NA Equity</stp>
        <stp>LAST_PRICE</stp>
        <stp>[Crispin Spreadsheet.xlsx]OEI!R326C7</stp>
        <tr r="G326" s="1"/>
      </tp>
      <tp t="s">
        <v>#N/A Requesting Data...</v>
        <stp/>
        <stp>##V3_BDPV12</stp>
        <stp>8848 JT Equity</stp>
        <stp>LAST_PRICE</stp>
        <stp>[Crispin Spreadsheet.xlsx]FDXC!R95C7</stp>
        <tr r="G95" s="8"/>
      </tp>
      <tp t="s">
        <v>USD</v>
        <stp/>
        <stp>##V3_BDPV12</stp>
        <stp>DE US Equity</stp>
        <stp>CRNCY</stp>
        <stp>[Crispin Spreadsheet.xlsx]SWAN!R126C4</stp>
        <tr r="D126" s="3"/>
      </tp>
      <tp t="s">
        <v>JPY</v>
        <stp/>
        <stp>##V3_BDPV12</stp>
        <stp>9064 JT Equity</stp>
        <stp>CRNCY</stp>
        <stp>[Crispin Spreadsheet.xlsx]OEI!R309C4</stp>
        <tr r="D309" s="1"/>
      </tp>
      <tp t="s">
        <v>#N/A Requesting Data...</v>
        <stp/>
        <stp>##V3_BDPV12</stp>
        <stp>SNE US Equity</stp>
        <stp>LAST_PRICE</stp>
        <stp>[Crispin Spreadsheet.xlsx]OPUS!R158C7</stp>
        <tr r="G158" s="6"/>
      </tp>
      <tp t="s">
        <v>#N/A Requesting Data...</v>
        <stp/>
        <stp>##V3_BDPV12</stp>
        <stp>JSE LN Equity</stp>
        <stp>LAST_PRICE</stp>
        <stp>[Crispin Spreadsheet.xlsx]OPUS!R138C7</stp>
        <tr r="G138" s="6"/>
      </tp>
      <tp t="s">
        <v>#N/A Requesting Data...</v>
        <stp/>
        <stp>##V3_BDPV12</stp>
        <stp>III LN Equity</stp>
        <stp>LAST_PRICE</stp>
        <stp>[Crispin Spreadsheet.xlsx]OPUS!R128C7</stp>
        <tr r="G128" s="6"/>
      </tp>
      <tp t="s">
        <v>#N/A Requesting Data...</v>
        <stp/>
        <stp>##V3_BDPV12</stp>
        <stp>TCAP LN Equity</stp>
        <stp>LAST_PRICE</stp>
        <stp>[Crispin Spreadsheet.xlsx]FDXC!R126C7</stp>
        <tr r="G126" s="8"/>
      </tp>
      <tp>
        <v>143.80000000000001</v>
        <stp/>
        <stp>##V3_BDPV12</stp>
        <stp>ARCH US Equity</stp>
        <stp>PX_YEST_CLOSE</stp>
        <stp>[Crispin Spreadsheet.xlsx]FDXC!R67C6</stp>
        <tr r="F67" s="8"/>
      </tp>
      <tp t="s">
        <v>#N/A Requesting Data...</v>
        <stp/>
        <stp>##V3_BDPV12</stp>
        <stp>YAR NO Equity</stp>
        <stp>LAST_PRICE</stp>
        <stp>[Crispin Spreadsheet.xlsx]OPUS!R118C7</stp>
        <tr r="G118" s="6"/>
      </tp>
      <tp>
        <v>76.459999999999994</v>
        <stp/>
        <stp>##V3_BDPV12</stp>
        <stp>ERICB SS Equity</stp>
        <stp>PX_YEST_CLOSE</stp>
        <stp>[Crispin Spreadsheet.xlsx]OPUS!R48C6</stp>
        <tr r="F48" s="6"/>
      </tp>
      <tp t="s">
        <v>#N/A Requesting Data...</v>
        <stp/>
        <stp>##V3_BDPV12</stp>
        <stp>ABF LN Equity</stp>
        <stp>LAST_PRICE</stp>
        <stp>[Crispin Spreadsheet.xlsx]FDXC!R111C7</stp>
        <tr r="G111" s="8"/>
      </tp>
      <tp t="s">
        <v>#N/A Requesting Data...</v>
        <stp/>
        <stp>##V3_BDPV12</stp>
        <stp>GBPJPY Curncy</stp>
        <stp>LAST_PRICE</stp>
        <stp>[Crispin Spreadsheet.xlsx]OPUS!R25C13</stp>
        <tr r="M25" s="6"/>
      </tp>
      <tp>
        <v>0.37264629999999999</v>
        <stp/>
        <stp>##V3_BDPV12</stp>
        <stp>SX5E Index</stp>
        <stp>CHG_PCT_1D</stp>
        <stp>[Crispin Spreadsheet.xlsx]OEI!R2C17</stp>
        <tr r="Q2" s="1"/>
      </tp>
      <tp t="s">
        <v>#N/A Requesting Data...</v>
        <stp/>
        <stp>##V3_BDPV12</stp>
        <stp>USDCAD Curncy</stp>
        <stp>LAST_PRICE</stp>
        <stp>[Crispin Spreadsheet.xlsx]FDXC!R10C13</stp>
        <tr r="M10" s="8"/>
      </tp>
      <tp t="s">
        <v>#N/A Requesting Data...</v>
        <stp/>
        <stp>##V3_BDPV12</stp>
        <stp>USDCAD Curncy</stp>
        <stp>LAST_PRICE</stp>
        <stp>[Crispin Spreadsheet.xlsx]FDXC!R11C13</stp>
        <tr r="M11" s="8"/>
      </tp>
      <tp t="s">
        <v>#N/A Requesting Data...</v>
        <stp/>
        <stp>##V3_BDPV12</stp>
        <stp>USDCAD Curncy</stp>
        <stp>LAST_PRICE</stp>
        <stp>[Crispin Spreadsheet.xlsx]FDXC!R84C13</stp>
        <tr r="M84" s="8"/>
      </tp>
      <tp t="s">
        <v>#N/A Requesting Data...</v>
        <stp/>
        <stp>##V3_BDPV12</stp>
        <stp>SLCE3 BS Equity</stp>
        <stp>LAST_PRICE</stp>
        <stp>[Crispin Spreadsheet.xlsx]SWAN!R10C7</stp>
        <tr r="G10" s="3"/>
      </tp>
      <tp t="s">
        <v>#N/A Requesting Data...</v>
        <stp/>
        <stp>##V3_BDPV12</stp>
        <stp>SMR AU Equity</stp>
        <stp>LAST_PRICE</stp>
        <stp>[Crispin Spreadsheet.xlsx]OEI!R24C7</stp>
        <tr r="G24" s="1"/>
      </tp>
      <tp>
        <v>16.3172</v>
        <stp/>
        <stp>##V3_BDPV12</stp>
        <stp>USDZAR Curncy</stp>
        <stp>LAST_PRICE</stp>
        <stp>[Crispin Spreadsheet.xlsx]OEI!R912C7</stp>
        <tr r="G912" s="1"/>
      </tp>
      <tp t="s">
        <v>#N/A Requesting Data...</v>
        <stp/>
        <stp>##V3_BDPV12</stp>
        <stp>TRQ CN Equity</stp>
        <stp>LAST_PRICE</stp>
        <stp>[Crispin Spreadsheet.xlsx]OEI!R60C7</stp>
        <tr r="G60" s="1"/>
      </tp>
      <tp t="s">
        <v>#N/A Requesting Data...</v>
        <stp/>
        <stp>##V3_BDPV12</stp>
        <stp>ALO FP Equity</stp>
        <stp>LAST_PRICE</stp>
        <stp>[Crispin Spreadsheet.xlsx]OEI!R90C7</stp>
        <tr r="G90" s="1"/>
      </tp>
      <tp>
        <v>7.8465999999999996</v>
        <stp/>
        <stp>##V3_BDPV12</stp>
        <stp>USDHKD Curncy</stp>
        <stp>LAST_PRICE</stp>
        <stp>[Crispin Spreadsheet.xlsx]OEI!R882C7</stp>
        <tr r="G882" s="1"/>
      </tp>
      <tp t="s">
        <v>#N/A Requesting Data...</v>
        <stp/>
        <stp>##V3_BDPV12</stp>
        <stp>BLD AU Equity</stp>
        <stp>LAST_PRICE</stp>
        <stp>[Crispin Spreadsheet.xlsx]OEI!R15C7</stp>
        <tr r="G15" s="1"/>
      </tp>
      <tp t="s">
        <v>#N/A Requesting Data...</v>
        <stp/>
        <stp>##V3_BDPV12</stp>
        <stp>IPF LN Equity</stp>
        <stp>LAST_PRICE</stp>
        <stp>[Crispin Spreadsheet.xlsx]OEI!R536C7</stp>
        <tr r="G536" s="1"/>
      </tp>
      <tp t="s">
        <v>#N/A Requesting Data...</v>
        <stp/>
        <stp>##V3_BDPV12</stp>
        <stp>IGG LN Equity</stp>
        <stp>LAST_PRICE</stp>
        <stp>[Crispin Spreadsheet.xlsx]OEI!R527C7</stp>
        <tr r="G527" s="1"/>
      </tp>
      <tp t="s">
        <v>#N/A Requesting Data...</v>
        <stp/>
        <stp>##V3_BDPV12</stp>
        <stp>HFD LN Equity</stp>
        <stp>LAST_PRICE</stp>
        <stp>[Crispin Spreadsheet.xlsx]OEI!R514C7</stp>
        <tr r="G514" s="1"/>
      </tp>
      <tp t="s">
        <v>#N/A Requesting Data...</v>
        <stp/>
        <stp>##V3_BDPV12</stp>
        <stp>SCHW US Equity</stp>
        <stp>LAST_PRICE</stp>
        <stp>[Crispin Spreadsheet.xlsx]OEI!R679C7</stp>
        <tr r="G679" s="1"/>
      </tp>
      <tp t="s">
        <v>#N/A Requesting Data...</v>
        <stp/>
        <stp>##V3_BDPV12</stp>
        <stp>DEC FP Equity</stp>
        <stp>LAST_PRICE</stp>
        <stp>[Crispin Spreadsheet.xlsx]OEI!R113C7</stp>
        <tr r="G113" s="1"/>
      </tp>
      <tp t="s">
        <v>#N/A Requesting Data...</v>
        <stp/>
        <stp>##V3_BDPV12</stp>
        <stp>MBG GY Equity</stp>
        <stp>LAST_PRICE</stp>
        <stp>[Crispin Spreadsheet.xlsx]OEI!R157C7</stp>
        <tr r="G157" s="1"/>
      </tp>
      <tp t="s">
        <v>#N/A Requesting Data...</v>
        <stp/>
        <stp>##V3_BDPV12</stp>
        <stp>CCH LN Equity</stp>
        <stp>LAST_PRICE</stp>
        <stp>[Crispin Spreadsheet.xlsx]OEI!R488C7</stp>
        <tr r="G488" s="1"/>
      </tp>
      <tp t="s">
        <v>#N/A Requesting Data...</v>
        <stp/>
        <stp>##V3_BDPV12</stp>
        <stp>DCC LN Equity</stp>
        <stp>LAST_PRICE</stp>
        <stp>[Crispin Spreadsheet.xlsx]OEI!R493C7</stp>
        <tr r="G493" s="1"/>
      </tp>
      <tp t="s">
        <v>#N/A Requesting Data...</v>
        <stp/>
        <stp>##V3_BDPV12</stp>
        <stp>GNC LN Equity</stp>
        <stp>LAST_PRICE</stp>
        <stp>[Crispin Spreadsheet.xlsx]OEI!R513C7</stp>
        <tr r="G513" s="1"/>
      </tp>
      <tp t="s">
        <v>#N/A Requesting Data...</v>
        <stp/>
        <stp>##V3_BDPV12</stp>
        <stp>APA US Equity</stp>
        <stp>LAST_PRICE</stp>
        <stp>[Crispin Spreadsheet.xlsx]OEI!R661C7</stp>
        <tr r="G661" s="1"/>
      </tp>
      <tp t="s">
        <v>#N/A Requesting Data...</v>
        <stp/>
        <stp>##V3_BDPV12</stp>
        <stp>RCH LN Equity</stp>
        <stp>LAST_PRICE</stp>
        <stp>[Crispin Spreadsheet.xlsx]OEI!R628C7</stp>
        <tr r="G628" s="1"/>
      </tp>
      <tp t="s">
        <v>#N/A Requesting Data...</v>
        <stp/>
        <stp>##V3_BDPV12</stp>
        <stp>CURY LN Equity</stp>
        <stp>LAST_PRICE</stp>
        <stp>[Crispin Spreadsheet.xlsx]OEI!R497C7</stp>
        <tr r="G497" s="1"/>
      </tp>
      <tp t="s">
        <v>#N/A Requesting Data...</v>
        <stp/>
        <stp>##V3_BDPV12</stp>
        <stp>ERICB SS Equity</stp>
        <stp>LAST_PRICE</stp>
        <stp>[Crispin Spreadsheet.xlsx]OEI!R409C7</stp>
        <tr r="G409" s="1"/>
      </tp>
      <tp>
        <v>16.14</v>
        <stp/>
        <stp>##V3_BDPV12</stp>
        <stp>EBRO SQ Equity</stp>
        <stp>PX_YEST_CLOSE</stp>
        <stp>[Crispin Spreadsheet.xlsx]OPUS!R45C6</stp>
        <tr r="F45" s="6"/>
      </tp>
      <tp t="s">
        <v>USD</v>
        <stp/>
        <stp>##V3_BDPV12</stp>
        <stp>CF US Equity</stp>
        <stp>CRNCY</stp>
        <stp>[Crispin Spreadsheet.xlsx]SWAN!R124C4</stp>
        <tr r="D124" s="3"/>
      </tp>
      <tp t="s">
        <v>#N/A Requesting Data...</v>
        <stp/>
        <stp>##V3_BDPV12</stp>
        <stp>YAR NO Equity</stp>
        <stp>LAST_PRICE</stp>
        <stp>[Crispin Spreadsheet.xlsx]FDXC!R100C7</stp>
        <tr r="G100" s="8"/>
      </tp>
      <tp>
        <v>743.2</v>
        <stp/>
        <stp>##V3_BDPV12</stp>
        <stp>PSON LN Equity</stp>
        <stp>PX_YEST_CLOSE</stp>
        <stp>[Crispin Spreadsheet.xlsx]OPUS!R67C6</stp>
        <tr r="F67" s="6"/>
      </tp>
      <tp>
        <v>495.71</v>
        <stp/>
        <stp>##V3_BDPV12</stp>
        <stp>CACC US Equity</stp>
        <stp>LAST_PRICE</stp>
        <stp>[Crispin Spreadsheet.xlsx]SWAN!R125C7</stp>
        <tr r="G125" s="3"/>
      </tp>
      <tp t="s">
        <v>JPY</v>
        <stp/>
        <stp>##V3_BDPV12</stp>
        <stp>7261 JT Equity</stp>
        <stp>CRNCY</stp>
        <stp>[Crispin Spreadsheet.xlsx]OEI!R278C4</stp>
        <tr r="D278" s="1"/>
      </tp>
      <tp t="s">
        <v>#N/A Requesting Data...</v>
        <stp/>
        <stp>##V3_BDPV12</stp>
        <stp>PLUS LN Equity</stp>
        <stp>LAST_PRICE</stp>
        <stp>[Crispin Spreadsheet.xlsx]FDXC!R123C7</stp>
        <tr r="G123" s="8"/>
      </tp>
      <tp>
        <v>335.2</v>
        <stp/>
        <stp>##V3_BDPV12</stp>
        <stp>AKRBP NO Equity</stp>
        <stp>PX_YEST_CLOSE</stp>
        <stp>[Crispin Spreadsheet.xlsx]FDXC!R24C6</stp>
        <tr r="F24" s="8"/>
      </tp>
      <tp t="s">
        <v>USD</v>
        <stp/>
        <stp>##V3_BDPV12</stp>
        <stp>ROSN LI Equity</stp>
        <stp>CRNCY</stp>
        <stp>[Crispin Spreadsheet.xlsx]OPUS!R72C4</stp>
        <tr r="D72" s="6"/>
      </tp>
      <tp t="s">
        <v>#N/A Requesting Data...</v>
        <stp/>
        <stp>##V3_BDPV12</stp>
        <stp>EMG LN Equity</stp>
        <stp>LAST_PRICE</stp>
        <stp>[Crispin Spreadsheet.xlsx]OPUS!R139C7</stp>
        <tr r="G139" s="6"/>
      </tp>
      <tp t="s">
        <v>JPY</v>
        <stp/>
        <stp>##V3_BDPV12</stp>
        <stp>3099 JT Equity</stp>
        <stp>CRNCY</stp>
        <stp>[Crispin Spreadsheet.xlsx]OEI!R267C4</stp>
        <tr r="D267" s="1"/>
      </tp>
      <tp t="s">
        <v>USD</v>
        <stp/>
        <stp>##V3_BDPV12</stp>
        <stp>ARCH US Equity</stp>
        <stp>CRNCY</stp>
        <stp>[Crispin Spreadsheet.xlsx]OPUS!R78C4</stp>
        <tr r="D78" s="6"/>
      </tp>
      <tp t="s">
        <v>#N/A Requesting Data...</v>
        <stp/>
        <stp>##V3_BDPV12</stp>
        <stp>ABF LN Equity</stp>
        <stp>LAST_PRICE</stp>
        <stp>[Crispin Spreadsheet.xlsx]OPUS!R129C7</stp>
        <tr r="G129" s="6"/>
      </tp>
      <tp t="s">
        <v>#N/A Requesting Data...</v>
        <stp/>
        <stp>##V3_BDPV12</stp>
        <stp>III LN Equity</stp>
        <stp>LAST_PRICE</stp>
        <stp>[Crispin Spreadsheet.xlsx]FDXC!R110C7</stp>
        <tr r="G110" s="8"/>
      </tp>
      <tp t="s">
        <v>#N/A Requesting Data...</v>
        <stp/>
        <stp>##V3_BDPV12</stp>
        <stp>MKS LN Equity</stp>
        <stp>LAST_PRICE</stp>
        <stp>[Crispin Spreadsheet.xlsx]FDXC!R120C7</stp>
        <tr r="G120" s="8"/>
      </tp>
      <tp t="s">
        <v>#N/A Requesting Data...</v>
        <stp/>
        <stp>##V3_BDPV12</stp>
        <stp>SRS IM Equity</stp>
        <stp>LAST_PRICE</stp>
        <stp>[Crispin Spreadsheet.xlsx]OPUS!R109C7</stp>
        <tr r="G109" s="6"/>
      </tp>
      <tp>
        <v>74.900000000000006</v>
        <stp/>
        <stp>##V3_BDPV12</stp>
        <stp>MTRO LN Equity</stp>
        <stp>PX_YEST_CLOSE</stp>
        <stp>[Crispin Spreadsheet.xlsx]SWAN!R97C6</stp>
        <tr r="F97" s="3"/>
      </tp>
      <tp t="s">
        <v>#N/A Requesting Data...</v>
        <stp/>
        <stp>##V3_BDPV12</stp>
        <stp>TUNG LN Equity</stp>
        <stp>LAST_PRICE</stp>
        <stp>[Crispin Spreadsheet.xlsx]FDXC!R127C7</stp>
        <tr r="G127" s="8"/>
      </tp>
      <tp t="s">
        <v>USD</v>
        <stp/>
        <stp>##V3_BDPV12</stp>
        <stp>SONY US Equity</stp>
        <stp>CRNCY</stp>
        <stp>[Crispin Spreadsheet.xlsx]OPUS!R85C4</stp>
        <tr r="D85" s="6"/>
      </tp>
      <tp>
        <v>0.6855</v>
        <stp/>
        <stp>##V3_BDPV12</stp>
        <stp>AUDUSD Curncy</stp>
        <stp>LAST_PRICE</stp>
        <stp>[Crispin Spreadsheet.xlsx]OEI!R883C7</stp>
        <tr r="G883" s="1"/>
      </tp>
      <tp t="s">
        <v>#N/A Requesting Data...</v>
        <stp/>
        <stp>##V3_BDPV12</stp>
        <stp>WOW AU Equity</stp>
        <stp>LAST_PRICE</stp>
        <stp>[Crispin Spreadsheet.xlsx]OEI!R27C7</stp>
        <tr r="G27" s="1"/>
      </tp>
      <tp t="s">
        <v>#N/A Requesting Data...</v>
        <stp/>
        <stp>##V3_BDPV12</stp>
        <stp>BIM FP Equity</stp>
        <stp>LAST_PRICE</stp>
        <stp>[Crispin Spreadsheet.xlsx]OEI!R94C7</stp>
        <tr r="G94" s="1"/>
      </tp>
      <tp t="s">
        <v>#N/A Requesting Data...</v>
        <stp/>
        <stp>##V3_BDPV12</stp>
        <stp>IMB LN Equity</stp>
        <stp>LAST_PRICE</stp>
        <stp>[Crispin Spreadsheet.xlsx]OEI!R531C7</stp>
        <tr r="G531" s="1"/>
      </tp>
      <tp t="s">
        <v>#N/A Requesting Data...</v>
        <stp/>
        <stp>##V3_BDPV12</stp>
        <stp>GBF GY Equity</stp>
        <stp>LAST_PRICE</stp>
        <stp>[Crispin Spreadsheet.xlsx]OEI!R155C7</stp>
        <tr r="G155" s="1"/>
      </tp>
      <tp t="s">
        <v>#N/A Requesting Data...</v>
        <stp/>
        <stp>##V3_BDPV12</stp>
        <stp>DBK GY Equity</stp>
        <stp>LAST_PRICE</stp>
        <stp>[Crispin Spreadsheet.xlsx]OEI!R158C7</stp>
        <tr r="G158" s="1"/>
      </tp>
      <tp t="s">
        <v>#N/A Requesting Data...</v>
        <stp/>
        <stp>##V3_BDPV12</stp>
        <stp>MAB LN Equity</stp>
        <stp>LAST_PRICE</stp>
        <stp>[Crispin Spreadsheet.xlsx]OEI!R561C7</stp>
        <tr r="G561" s="1"/>
      </tp>
      <tp t="s">
        <v>#N/A Requesting Data...</v>
        <stp/>
        <stp>##V3_BDPV12</stp>
        <stp>DGE LN Equity</stp>
        <stp>LAST_PRICE</stp>
        <stp>[Crispin Spreadsheet.xlsx]OEI!R496C7</stp>
        <tr r="G496" s="1"/>
      </tp>
      <tp t="s">
        <v>#N/A Requesting Data...</v>
        <stp/>
        <stp>##V3_BDPV12</stp>
        <stp>AMD US Equity</stp>
        <stp>LAST_PRICE</stp>
        <stp>[Crispin Spreadsheet.xlsx]OEI!R647C7</stp>
        <tr r="G647" s="1"/>
      </tp>
      <tp t="s">
        <v>#N/A Requesting Data...</v>
        <stp/>
        <stp>##V3_BDPV12</stp>
        <stp>TTE FP Equity</stp>
        <stp>LAST_PRICE</stp>
        <stp>[Crispin Spreadsheet.xlsx]OEI!R136C7</stp>
        <tr r="G136" s="1"/>
      </tp>
      <tp t="s">
        <v>#N/A Requesting Data...</v>
        <stp/>
        <stp>##V3_BDPV12</stp>
        <stp>KHC US Equity</stp>
        <stp>LAST_PRICE</stp>
        <stp>[Crispin Spreadsheet.xlsx]OEI!R740C7</stp>
        <tr r="G740" s="1"/>
      </tp>
      <tp t="s">
        <v>#N/A Requesting Data...</v>
        <stp/>
        <stp>##V3_BDPV12</stp>
        <stp>PFG LN Equity</stp>
        <stp>LAST_PRICE</stp>
        <stp>[Crispin Spreadsheet.xlsx]OEI!R584C7</stp>
        <tr r="G584" s="1"/>
      </tp>
      <tp t="s">
        <v>#N/A Requesting Data...</v>
        <stp/>
        <stp>##V3_BDPV12</stp>
        <stp>WIZZ LN Equity</stp>
        <stp>LAST_PRICE</stp>
        <stp>[Crispin Spreadsheet.xlsx]OEI!R637C7</stp>
        <tr r="G637" s="1"/>
      </tp>
      <tp t="s">
        <v>#N/A Requesting Data...</v>
        <stp/>
        <stp>##V3_BDPV12</stp>
        <stp>JUST LN Equity</stp>
        <stp>LAST_PRICE</stp>
        <stp>[Crispin Spreadsheet.xlsx]OEI!R549C7</stp>
        <tr r="G549" s="1"/>
      </tp>
      <tp t="s">
        <v>#N/A Requesting Data...</v>
        <stp/>
        <stp>##V3_BDPV12</stp>
        <stp>LULU US Equity</stp>
        <stp>LAST_PRICE</stp>
        <stp>[Crispin Spreadsheet.xlsx]OEI!R748C7</stp>
        <tr r="G748" s="1"/>
      </tp>
      <tp t="s">
        <v>#N/A Requesting Data...</v>
        <stp/>
        <stp>##V3_BDPV12</stp>
        <stp>LLOY LN Equity</stp>
        <stp>LAST_PRICE</stp>
        <stp>[Crispin Spreadsheet.xlsx]OEI!R554C7</stp>
        <tr r="G554" s="1"/>
      </tp>
      <tp t="s">
        <v>#N/A Requesting Data...</v>
        <stp/>
        <stp>##V3_BDPV12</stp>
        <stp>BMA US Equity</stp>
        <stp>LAST_PRICE</stp>
        <stp>[Crispin Spreadsheet.xlsx]FDXC!R133C7</stp>
        <tr r="G133" s="8"/>
      </tp>
      <tp t="s">
        <v>#N/A Requesting Data...</v>
        <stp/>
        <stp>##V3_BDPV12</stp>
        <stp>ANG SJ Equity</stp>
        <stp>LAST_PRICE</stp>
        <stp>[Crispin Spreadsheet.xlsx]FDXC!R103C7</stp>
        <tr r="G103" s="8"/>
      </tp>
      <tp t="s">
        <v>EUR</v>
        <stp/>
        <stp>##V3_BDPV12</stp>
        <stp>UN01 GY Equity</stp>
        <stp>CRNCY</stp>
        <stp>[Crispin Spreadsheet.xlsx]OEI!R190C4</stp>
        <tr r="D190" s="1"/>
      </tp>
      <tp t="s">
        <v>JPY</v>
        <stp/>
        <stp>##V3_BDPV12</stp>
        <stp>6758 JT Equity</stp>
        <stp>CRNCY</stp>
        <stp>[Crispin Spreadsheet.xlsx]OEI!R298C4</stp>
        <tr r="D298" s="1"/>
      </tp>
      <tp>
        <v>860.4</v>
        <stp/>
        <stp>##V3_BDPV12</stp>
        <stp>PGHN SW Equity</stp>
        <stp>PX_YEST_CLOSE</stp>
        <stp>[Crispin Spreadsheet.xlsx]SWAN!R67C6</stp>
        <tr r="F67" s="3"/>
      </tp>
      <tp t="s">
        <v>#N/A Requesting Data...</v>
        <stp/>
        <stp>##V3_BDPV12</stp>
        <stp>SGO FP Equity</stp>
        <stp>LAST_PRICE</stp>
        <stp>[Crispin Spreadsheet.xlsx]OEI!R99C7</stp>
        <tr r="G99" s="1"/>
      </tp>
      <tp t="s">
        <v>#N/A Requesting Data...</v>
        <stp/>
        <stp>##V3_BDPV12</stp>
        <stp>SLCJY US Equity</stp>
        <stp>LAST_PRICE</stp>
        <stp>[Crispin Spreadsheet.xlsx]OPUS!R157C7</stp>
        <tr r="G157" s="6"/>
      </tp>
      <tp>
        <v>135.46</v>
        <stp/>
        <stp>##V3_BDPV12</stp>
        <stp>USDJPY Curncy</stp>
        <stp>LAST_PRICE</stp>
        <stp>[Crispin Spreadsheet.xlsx]OEI!R910C7</stp>
        <tr r="G910" s="1"/>
      </tp>
      <tp>
        <v>135.46</v>
        <stp/>
        <stp>##V3_BDPV12</stp>
        <stp>USDJPY Curncy</stp>
        <stp>LAST_PRICE</stp>
        <stp>[Crispin Spreadsheet.xlsx]OEI!R880C7</stp>
        <tr r="G880" s="1"/>
      </tp>
      <tp t="s">
        <v>#N/A Requesting Data...</v>
        <stp/>
        <stp>##V3_BDPV12</stp>
        <stp>WIE AV Equity</stp>
        <stp>LAST_PRICE</stp>
        <stp>[Crispin Spreadsheet.xlsx]OEI!R31C7</stp>
        <tr r="G31" s="1"/>
      </tp>
      <tp t="s">
        <v>#N/A Requesting Data...</v>
        <stp/>
        <stp>##V3_BDPV12</stp>
        <stp>IAG LN Equity</stp>
        <stp>LAST_PRICE</stp>
        <stp>[Crispin Spreadsheet.xlsx]OEI!R535C7</stp>
        <tr r="G535" s="1"/>
      </tp>
      <tp t="s">
        <v>#N/A Requesting Data...</v>
        <stp/>
        <stp>##V3_BDPV12</stp>
        <stp>IVG IM Equity</stp>
        <stp>LAST_PRICE</stp>
        <stp>[Crispin Spreadsheet.xlsx]OEI!R245C7</stp>
        <tr r="G245" s="1"/>
      </tp>
      <tp t="s">
        <v>#N/A Requesting Data...</v>
        <stp/>
        <stp>##V3_BDPV12</stp>
        <stp>JSE LN Equity</stp>
        <stp>LAST_PRICE</stp>
        <stp>[Crispin Spreadsheet.xlsx]OEI!R547C7</stp>
        <tr r="G547" s="1"/>
      </tp>
      <tp t="s">
        <v>#N/A Requesting Data...</v>
        <stp/>
        <stp>##V3_BDPV12</stp>
        <stp>HDG NA Equity</stp>
        <stp>LAST_PRICE</stp>
        <stp>[Crispin Spreadsheet.xlsx]OEI!R325C7</stp>
        <tr r="G325" s="1"/>
      </tp>
      <tp t="s">
        <v>#N/A Requesting Data...</v>
        <stp/>
        <stp>##V3_BDPV12</stp>
        <stp>ACA FP Equity</stp>
        <stp>LAST_PRICE</stp>
        <stp>[Crispin Spreadsheet.xlsx]OEI!R103C7</stp>
        <tr r="G103" s="1"/>
      </tp>
      <tp t="s">
        <v>#N/A Requesting Data...</v>
        <stp/>
        <stp>##V3_BDPV12</stp>
        <stp>TDG US Equity</stp>
        <stp>LAST_PRICE</stp>
        <stp>[Crispin Spreadsheet.xlsx]OEI!R805C7</stp>
        <tr r="G805" s="1"/>
      </tp>
      <tp t="s">
        <v>#N/A Requesting Data...</v>
        <stp/>
        <stp>##V3_BDPV12</stp>
        <stp>SONY US Equity</stp>
        <stp>LAST_PRICE</stp>
        <stp>[Crispin Spreadsheet.xlsx]OEI!R795C7</stp>
        <tr r="G795" s="1"/>
      </tp>
      <tp t="s">
        <v>#N/A Requesting Data...</v>
        <stp/>
        <stp>##V3_BDPV12</stp>
        <stp>BAC US Equity</stp>
        <stp>LAST_PRICE</stp>
        <stp>[Crispin Spreadsheet.xlsx]OEI!R671C7</stp>
        <tr r="G671" s="1"/>
      </tp>
      <tp t="s">
        <v>#N/A Requesting Data...</v>
        <stp/>
        <stp>##V3_BDPV12</stp>
        <stp>WAF GY Equity</stp>
        <stp>LAST_PRICE</stp>
        <stp>[Crispin Spreadsheet.xlsx]OEI!R184C7</stp>
        <tr r="G184" s="1"/>
      </tp>
      <tp t="s">
        <v>#N/A Requesting Data...</v>
        <stp/>
        <stp>##V3_BDPV12</stp>
        <stp>RHK GY Equity</stp>
        <stp>LAST_PRICE</stp>
        <stp>[Crispin Spreadsheet.xlsx]OEI!R179C7</stp>
        <tr r="G179" s="1"/>
      </tp>
      <tp t="s">
        <v>#N/A Requesting Data...</v>
        <stp/>
        <stp>##V3_BDPV12</stp>
        <stp>PDG LN Equity</stp>
        <stp>LAST_PRICE</stp>
        <stp>[Crispin Spreadsheet.xlsx]OEI!R575C7</stp>
        <tr r="G575" s="1"/>
      </tp>
      <tp t="s">
        <v>#N/A Requesting Data...</v>
        <stp/>
        <stp>##V3_BDPV12</stp>
        <stp>MCG US Equity</stp>
        <stp>LAST_PRICE</stp>
        <stp>[Crispin Spreadsheet.xlsx]OEI!R755C7</stp>
        <tr r="G755" s="1"/>
      </tp>
      <tp t="s">
        <v>#N/A Requesting Data...</v>
        <stp/>
        <stp>##V3_BDPV12</stp>
        <stp>JMAT LN Equity</stp>
        <stp>LAST_PRICE</stp>
        <stp>[Crispin Spreadsheet.xlsx]OEI!R548C7</stp>
        <tr r="G548" s="1"/>
      </tp>
      <tp t="s">
        <v>#N/A Requesting Data...</v>
        <stp/>
        <stp>##V3_BDPV12</stp>
        <stp>MSFT US Equity</stp>
        <stp>LAST_PRICE</stp>
        <stp>[Crispin Spreadsheet.xlsx]OEI!R758C7</stp>
        <tr r="G758" s="1"/>
      </tp>
      <tp>
        <v>11.01</v>
        <stp/>
        <stp>##V3_BDPV12</stp>
        <stp>CNHI IM Equity</stp>
        <stp>PX_YEST_CLOSE</stp>
        <stp>[Crispin Spreadsheet.xlsx]OPUS!R21C6</stp>
        <tr r="F21" s="6"/>
      </tp>
      <tp t="s">
        <v>#N/A Requesting Data...</v>
        <stp/>
        <stp>##V3_BDPV12</stp>
        <stp>PDG LN Equity</stp>
        <stp>LAST_PRICE</stp>
        <stp>[Crispin Spreadsheet.xlsx]FDXC!R122C7</stp>
        <tr r="G122" s="8"/>
      </tp>
      <tp t="s">
        <v>#N/A Requesting Data...</v>
        <stp/>
        <stp>##V3_BDPV12</stp>
        <stp>PSON LN Equity</stp>
        <stp>LAST_PRICE</stp>
        <stp>[Crispin Spreadsheet.xlsx]FDXC!R121C7</stp>
        <tr r="G121" s="8"/>
      </tp>
      <tp t="s">
        <v>GBp</v>
        <stp/>
        <stp>##V3_BDPV12</stp>
        <stp>CURY LN Equity</stp>
        <stp>CRNCY</stp>
        <stp>[Crispin Spreadsheet.xlsx]OPUS!R56C4</stp>
        <tr r="D56" s="6"/>
      </tp>
      <tp>
        <v>69.3</v>
        <stp/>
        <stp>##V3_BDPV12</stp>
        <stp>CURY LN Equity</stp>
        <stp>PX_YEST_CLOSE</stp>
        <stp>[Crispin Spreadsheet.xlsx]FDXC!R48C6</stp>
        <tr r="F48" s="8"/>
      </tp>
      <tp>
        <v>1.0435000000000001</v>
        <stp/>
        <stp>##V3_BDPV12</stp>
        <stp>EURUSD Curncy</stp>
        <stp>LAST_PRICE</stp>
        <stp>[Crispin Spreadsheet.xlsx]SWAN!R87C13</stp>
        <tr r="M87" s="3"/>
      </tp>
      <tp>
        <v>1.0435000000000001</v>
        <stp/>
        <stp>##V3_BDPV12</stp>
        <stp>EURUSD Curncy</stp>
        <stp>LAST_PRICE</stp>
        <stp>[Crispin Spreadsheet.xlsx]SWAN!R49C13</stp>
        <tr r="M49" s="3"/>
      </tp>
      <tp>
        <v>10.3104</v>
        <stp/>
        <stp>##V3_BDPV12</stp>
        <stp>USDSEK Curncy</stp>
        <stp>LAST_PRICE</stp>
        <stp>[Crispin Spreadsheet.xlsx]OEI!R911C7</stp>
        <tr r="G911" s="1"/>
      </tp>
      <tp>
        <v>16.3172</v>
        <stp/>
        <stp>##V3_BDPV12</stp>
        <stp>USDZAR Curncy</stp>
        <stp>LAST_PRICE</stp>
        <stp>[Crispin Spreadsheet.xlsx]OEI!R881C7</stp>
        <tr r="G881" s="1"/>
      </tp>
      <tp t="s">
        <v>#N/A Requesting Data...</v>
        <stp/>
        <stp>##V3_BDPV12</stp>
        <stp>FMG AU Equity</stp>
        <stp>LAST_PRICE</stp>
        <stp>[Crispin Spreadsheet.xlsx]OEI!R17C7</stp>
        <tr r="G17" s="1"/>
      </tp>
      <tp t="s">
        <v>#N/A Requesting Data...</v>
        <stp/>
        <stp>##V3_BDPV12</stp>
        <stp>IQE LN Equity</stp>
        <stp>LAST_PRICE</stp>
        <stp>[Crispin Spreadsheet.xlsx]OEI!R540C7</stp>
        <tr r="G540" s="1"/>
      </tp>
      <tp t="s">
        <v>#N/A Requesting Data...</v>
        <stp/>
        <stp>##V3_BDPV12</stp>
        <stp>INF LN Equity</stp>
        <stp>LAST_PRICE</stp>
        <stp>[Crispin Spreadsheet.xlsx]OEI!R533C7</stp>
        <tr r="G533" s="1"/>
      </tp>
      <tp t="s">
        <v>#N/A Requesting Data...</v>
        <stp/>
        <stp>##V3_BDPV12</stp>
        <stp>NEL NO Equity</stp>
        <stp>LAST_PRICE</stp>
        <stp>[Crispin Spreadsheet.xlsx]OEI!R339C7</stp>
        <tr r="G339" s="1"/>
      </tp>
      <tp t="s">
        <v>#N/A Requesting Data...</v>
        <stp/>
        <stp>##V3_BDPV12</stp>
        <stp>ADM LN Equity</stp>
        <stp>LAST_PRICE</stp>
        <stp>[Crispin Spreadsheet.xlsx]OEI!R448C7</stp>
        <tr r="G448" s="1"/>
      </tp>
      <tp t="s">
        <v>#N/A Requesting Data...</v>
        <stp/>
        <stp>##V3_BDPV12</stp>
        <stp>CNA LN Equity</stp>
        <stp>LAST_PRICE</stp>
        <stp>[Crispin Spreadsheet.xlsx]OEI!R484C7</stp>
        <tr r="G484" s="1"/>
      </tp>
      <tp t="s">
        <v>#N/A Requesting Data...</v>
        <stp/>
        <stp>##V3_BDPV12</stp>
        <stp>CNE LN Equity</stp>
        <stp>LAST_PRICE</stp>
        <stp>[Crispin Spreadsheet.xlsx]OEI!R480C7</stp>
        <tr r="G480" s="1"/>
      </tp>
      <tp t="s">
        <v>#N/A Requesting Data...</v>
        <stp/>
        <stp>##V3_BDPV12</stp>
        <stp>DOM LN Equity</stp>
        <stp>LAST_PRICE</stp>
        <stp>[Crispin Spreadsheet.xlsx]OEI!R498C7</stp>
        <tr r="G498" s="1"/>
      </tp>
      <tp t="s">
        <v>#N/A Requesting Data...</v>
        <stp/>
        <stp>##V3_BDPV12</stp>
        <stp>CMG US Equity</stp>
        <stp>LAST_PRICE</stp>
        <stp>[Crispin Spreadsheet.xlsx]OEI!R682C7</stp>
        <tr r="G682" s="1"/>
      </tp>
      <tp t="s">
        <v>#N/A Requesting Data...</v>
        <stp/>
        <stp>##V3_BDPV12</stp>
        <stp>VIE FP Equity</stp>
        <stp>LAST_PRICE</stp>
        <stp>[Crispin Spreadsheet.xlsx]OEI!R140C7</stp>
        <tr r="G140" s="1"/>
      </tp>
      <tp t="s">
        <v>#N/A Requesting Data...</v>
        <stp/>
        <stp>##V3_BDPV12</stp>
        <stp>AMC US Equity</stp>
        <stp>LAST_PRICE</stp>
        <stp>[Crispin Spreadsheet.xlsx]OEI!R656C7</stp>
        <tr r="G656" s="1"/>
      </tp>
      <tp t="s">
        <v>#N/A Requesting Data...</v>
        <stp/>
        <stp>##V3_BDPV12</stp>
        <stp>RHM GY Equity</stp>
        <stp>LAST_PRICE</stp>
        <stp>[Crispin Spreadsheet.xlsx]OEI!R178C7</stp>
        <tr r="G178" s="1"/>
      </tp>
      <tp t="s">
        <v>#N/A Requesting Data...</v>
        <stp/>
        <stp>##V3_BDPV12</stp>
        <stp>FAF US Equity</stp>
        <stp>LAST_PRICE</stp>
        <stp>[Crispin Spreadsheet.xlsx]OEI!R713C7</stp>
        <tr r="G713" s="1"/>
      </tp>
      <tp t="s">
        <v>#N/A Requesting Data...</v>
        <stp/>
        <stp>##V3_BDPV12</stp>
        <stp>RWE GY Equity</stp>
        <stp>LAST_PRICE</stp>
        <stp>[Crispin Spreadsheet.xlsx]OEI!R180C7</stp>
        <tr r="G180" s="1"/>
      </tp>
      <tp t="s">
        <v>#N/A Requesting Data...</v>
        <stp/>
        <stp>##V3_BDPV12</stp>
        <stp>ELE SQ Equity</stp>
        <stp>LAST_PRICE</stp>
        <stp>[Crispin Spreadsheet.xlsx]OEI!R380C7</stp>
        <tr r="G380" s="1"/>
      </tp>
      <tp t="s">
        <v>#N/A Requesting Data...</v>
        <stp/>
        <stp>##V3_BDPV12</stp>
        <stp>COTY US Equity</stp>
        <stp>LAST_PRICE</stp>
        <stp>[Crispin Spreadsheet.xlsx]OEI!R692C7</stp>
        <tr r="G692" s="1"/>
      </tp>
      <tp t="s">
        <v>#N/A Requesting Data...</v>
        <stp/>
        <stp>##V3_BDPV12</stp>
        <stp>8848 JT Equity</stp>
        <stp>LAST_PRICE</stp>
        <stp>[Crispin Spreadsheet.xlsx]FDXC!R21C7</stp>
        <tr r="G21" s="8"/>
      </tp>
      <tp t="s">
        <v>#N/A Requesting Data...</v>
        <stp/>
        <stp>##V3_BDPV12</stp>
        <stp>BMPS IM Equity</stp>
        <stp>LAST_PRICE</stp>
        <stp>[Crispin Spreadsheet.xlsx]OEI!R238C7</stp>
        <tr r="G238" s="1"/>
      </tp>
      <tp t="s">
        <v>JPY</v>
        <stp/>
        <stp>##V3_BDPV12</stp>
        <stp>6395 JT Equity</stp>
        <stp>CRNCY</stp>
        <stp>[Crispin Spreadsheet.xlsx]OEI!R302C4</stp>
        <tr r="D302" s="1"/>
      </tp>
      <tp t="s">
        <v>NOK</v>
        <stp/>
        <stp>##V3_BDPV12</stp>
        <stp>NODL NO Equity</stp>
        <stp>CRNCY</stp>
        <stp>[Crispin Spreadsheet.xlsx]FDXC!R26C4</stp>
        <tr r="D26" s="8"/>
      </tp>
      <tp t="s">
        <v>JPY</v>
        <stp/>
        <stp>##V3_BDPV12</stp>
        <stp>5726 JT Equity</stp>
        <stp>CRNCY</stp>
        <stp>[Crispin Spreadsheet.xlsx]OEI!R289C4</stp>
        <tr r="D289" s="1"/>
      </tp>
      <tp>
        <v>5.33</v>
        <stp/>
        <stp>##V3_BDPV12</stp>
        <stp>1128 HK Equity</stp>
        <stp>PX_YEST_CLOSE</stp>
        <stp>[Crispin Spreadsheet.xlsx]OEI!R218C6</stp>
        <tr r="F218" s="1"/>
      </tp>
      <tp>
        <v>6.64</v>
        <stp/>
        <stp>##V3_BDPV12</stp>
        <stp>2689 HK Equity</stp>
        <stp>PX_YEST_CLOSE</stp>
        <stp>[Crispin Spreadsheet.xlsx]OEI!R212C6</stp>
        <tr r="F212" s="1"/>
      </tp>
      <tp t="s">
        <v>JPY</v>
        <stp/>
        <stp>##V3_BDPV12</stp>
        <stp>3382 JT Equity</stp>
        <stp>CRNCY</stp>
        <stp>[Crispin Spreadsheet.xlsx]OEI!R293C4</stp>
        <tr r="D293" s="1"/>
      </tp>
      <tp t="s">
        <v>#N/A Requesting Data...</v>
        <stp/>
        <stp>##V3_BDPV12</stp>
        <stp>SRP LN Equity</stp>
        <stp>LAST_PRICE</stp>
        <stp>[Crispin Spreadsheet.xlsx]FDXC!R125C7</stp>
        <tr r="G125" s="8"/>
      </tp>
      <tp t="s">
        <v>#N/A Requesting Data...</v>
        <stp/>
        <stp>##V3_BDPV12</stp>
        <stp>USDGBp Curncy</stp>
        <stp>LAST_PRICE</stp>
        <stp>[Crispin Spreadsheet.xlsx]FDXC!R60C13</stp>
        <tr r="M60" s="8"/>
      </tp>
      <tp t="s">
        <v>#N/A Requesting Data...</v>
        <stp/>
        <stp>##V3_BDPV12</stp>
        <stp>USDGBp Curncy</stp>
        <stp>LAST_PRICE</stp>
        <stp>[Crispin Spreadsheet.xlsx]FDXC!R61C13</stp>
        <tr r="M61" s="8"/>
      </tp>
      <tp t="s">
        <v>#N/A Requesting Data...</v>
        <stp/>
        <stp>##V3_BDPV12</stp>
        <stp>USDGBp Curncy</stp>
        <stp>LAST_PRICE</stp>
        <stp>[Crispin Spreadsheet.xlsx]FDXC!R63C13</stp>
        <tr r="M63" s="8"/>
      </tp>
      <tp t="s">
        <v>#N/A Requesting Data...</v>
        <stp/>
        <stp>##V3_BDPV12</stp>
        <stp>USDGBp Curncy</stp>
        <stp>LAST_PRICE</stp>
        <stp>[Crispin Spreadsheet.xlsx]FDXC!R64C13</stp>
        <tr r="M64" s="8"/>
      </tp>
      <tp t="s">
        <v>#N/A Requesting Data...</v>
        <stp/>
        <stp>##V3_BDPV12</stp>
        <stp>USDGBp Curncy</stp>
        <stp>LAST_PRICE</stp>
        <stp>[Crispin Spreadsheet.xlsx]FDXC!R48C13</stp>
        <tr r="M48" s="8"/>
      </tp>
      <tp t="s">
        <v>#N/A Requesting Data...</v>
        <stp/>
        <stp>##V3_BDPV12</stp>
        <stp>USDGBp Curncy</stp>
        <stp>LAST_PRICE</stp>
        <stp>[Crispin Spreadsheet.xlsx]FDXC!R49C13</stp>
        <tr r="M49" s="8"/>
      </tp>
      <tp t="s">
        <v>#N/A Requesting Data...</v>
        <stp/>
        <stp>##V3_BDPV12</stp>
        <stp>USDGBp Curncy</stp>
        <stp>LAST_PRICE</stp>
        <stp>[Crispin Spreadsheet.xlsx]FDXC!R43C13</stp>
        <tr r="M43" s="8"/>
      </tp>
      <tp t="s">
        <v>#N/A Requesting Data...</v>
        <stp/>
        <stp>##V3_BDPV12</stp>
        <stp>USDGBp Curncy</stp>
        <stp>LAST_PRICE</stp>
        <stp>[Crispin Spreadsheet.xlsx]FDXC!R44C13</stp>
        <tr r="M44" s="8"/>
      </tp>
      <tp t="s">
        <v>#N/A Requesting Data...</v>
        <stp/>
        <stp>##V3_BDPV12</stp>
        <stp>USDGBp Curncy</stp>
        <stp>LAST_PRICE</stp>
        <stp>[Crispin Spreadsheet.xlsx]FDXC!R45C13</stp>
        <tr r="M45" s="8"/>
      </tp>
      <tp t="s">
        <v>#N/A Requesting Data...</v>
        <stp/>
        <stp>##V3_BDPV12</stp>
        <stp>USDGBp Curncy</stp>
        <stp>LAST_PRICE</stp>
        <stp>[Crispin Spreadsheet.xlsx]FDXC!R46C13</stp>
        <tr r="M46" s="8"/>
      </tp>
      <tp t="s">
        <v>#N/A Requesting Data...</v>
        <stp/>
        <stp>##V3_BDPV12</stp>
        <stp>USDGBp Curncy</stp>
        <stp>LAST_PRICE</stp>
        <stp>[Crispin Spreadsheet.xlsx]FDXC!R47C13</stp>
        <tr r="M47" s="8"/>
      </tp>
      <tp t="s">
        <v>#N/A Requesting Data...</v>
        <stp/>
        <stp>##V3_BDPV12</stp>
        <stp>USDGBp Curncy</stp>
        <stp>LAST_PRICE</stp>
        <stp>[Crispin Spreadsheet.xlsx]FDXC!R58C13</stp>
        <tr r="M58" s="8"/>
      </tp>
      <tp t="s">
        <v>#N/A Requesting Data...</v>
        <stp/>
        <stp>##V3_BDPV12</stp>
        <stp>USDGBp Curncy</stp>
        <stp>LAST_PRICE</stp>
        <stp>[Crispin Spreadsheet.xlsx]FDXC!R59C13</stp>
        <tr r="M59" s="8"/>
      </tp>
      <tp t="s">
        <v>#N/A Requesting Data...</v>
        <stp/>
        <stp>##V3_BDPV12</stp>
        <stp>USDGBp Curncy</stp>
        <stp>LAST_PRICE</stp>
        <stp>[Crispin Spreadsheet.xlsx]FDXC!R50C13</stp>
        <tr r="M50" s="8"/>
      </tp>
      <tp t="s">
        <v>#N/A Requesting Data...</v>
        <stp/>
        <stp>##V3_BDPV12</stp>
        <stp>USDGBp Curncy</stp>
        <stp>LAST_PRICE</stp>
        <stp>[Crispin Spreadsheet.xlsx]FDXC!R52C13</stp>
        <tr r="M52" s="8"/>
      </tp>
      <tp t="s">
        <v>#N/A Requesting Data...</v>
        <stp/>
        <stp>##V3_BDPV12</stp>
        <stp>USDGBp Curncy</stp>
        <stp>LAST_PRICE</stp>
        <stp>[Crispin Spreadsheet.xlsx]FDXC!R53C13</stp>
        <tr r="M53" s="8"/>
      </tp>
      <tp t="s">
        <v>#N/A Requesting Data...</v>
        <stp/>
        <stp>##V3_BDPV12</stp>
        <stp>USDGBp Curncy</stp>
        <stp>LAST_PRICE</stp>
        <stp>[Crispin Spreadsheet.xlsx]FDXC!R54C13</stp>
        <tr r="M54" s="8"/>
      </tp>
      <tp t="s">
        <v>#N/A Requesting Data...</v>
        <stp/>
        <stp>##V3_BDPV12</stp>
        <stp>USDGBp Curncy</stp>
        <stp>LAST_PRICE</stp>
        <stp>[Crispin Spreadsheet.xlsx]FDXC!R55C13</stp>
        <tr r="M55" s="8"/>
      </tp>
      <tp t="s">
        <v>#N/A Requesting Data...</v>
        <stp/>
        <stp>##V3_BDPV12</stp>
        <stp>USDGBp Curncy</stp>
        <stp>LAST_PRICE</stp>
        <stp>[Crispin Spreadsheet.xlsx]FDXC!R56C13</stp>
        <tr r="M56" s="8"/>
      </tp>
      <tp t="s">
        <v>#N/A Requesting Data...</v>
        <stp/>
        <stp>##V3_BDPV12</stp>
        <stp>USDGBp Curncy</stp>
        <stp>LAST_PRICE</stp>
        <stp>[Crispin Spreadsheet.xlsx]FDXC!R57C13</stp>
        <tr r="M57" s="8"/>
      </tp>
      <tp t="s">
        <v>#N/A Requesting Data...</v>
        <stp/>
        <stp>##V3_BDPV12</stp>
        <stp>GBPNOK Curncy</stp>
        <stp>LAST_PRICE</stp>
        <stp>[Crispin Spreadsheet.xlsx]OPUS!R34C13</stp>
        <tr r="M34" s="6"/>
      </tp>
      <tp t="s">
        <v>#N/A Requesting Data...</v>
        <stp/>
        <stp>##V3_BDPV12</stp>
        <stp>GBPNOK Curncy</stp>
        <stp>LAST_PRICE</stp>
        <stp>[Crispin Spreadsheet.xlsx]OPUS!R35C13</stp>
        <tr r="M35" s="6"/>
      </tp>
      <tp t="s">
        <v>#N/A Requesting Data...</v>
        <stp/>
        <stp>##V3_BDPV12</stp>
        <stp>GBPNOK Curncy</stp>
        <stp>LAST_PRICE</stp>
        <stp>[Crispin Spreadsheet.xlsx]OPUS!R32C13</stp>
        <tr r="M32" s="6"/>
      </tp>
      <tp t="s">
        <v>#N/A Requesting Data...</v>
        <stp/>
        <stp>##V3_BDPV12</stp>
        <stp>GBPNOK Curncy</stp>
        <stp>LAST_PRICE</stp>
        <stp>[Crispin Spreadsheet.xlsx]OPUS!R33C13</stp>
        <tr r="M33" s="6"/>
      </tp>
      <tp>
        <v>7.8465999999999996</v>
        <stp/>
        <stp>##V3_BDPV12</stp>
        <stp>USDHKD Curncy</stp>
        <stp>LAST_PRICE</stp>
        <stp>[Crispin Spreadsheet.xlsx]OEI!R906C7</stp>
        <tr r="G906" s="1"/>
      </tp>
      <tp t="s">
        <v>#N/A Requesting Data...</v>
        <stp/>
        <stp>##V3_BDPV12</stp>
        <stp>IWG LN Equity</stp>
        <stp>LAST_PRICE</stp>
        <stp>[Crispin Spreadsheet.xlsx]OEI!R543C7</stp>
        <tr r="G543" s="1"/>
      </tp>
      <tp t="s">
        <v>#N/A Requesting Data...</v>
        <stp/>
        <stp>##V3_BDPV12</stp>
        <stp>GLE FP Equity</stp>
        <stp>LAST_PRICE</stp>
        <stp>[Crispin Spreadsheet.xlsx]OEI!R131C7</stp>
        <tr r="G131" s="1"/>
      </tp>
      <tp t="s">
        <v>#N/A Requesting Data...</v>
        <stp/>
        <stp>##V3_BDPV12</stp>
        <stp>RCL US Equity</stp>
        <stp>LAST_PRICE</stp>
        <stp>[Crispin Spreadsheet.xlsx]OEI!R788C7</stp>
        <tr r="G788" s="1"/>
      </tp>
      <tp t="s">
        <v>#N/A Requesting Data...</v>
        <stp/>
        <stp>##V3_BDPV12</stp>
        <stp>PPG US Equity</stp>
        <stp>LAST_PRICE</stp>
        <stp>[Crispin Spreadsheet.xlsx]OEI!R783C7</stp>
        <tr r="G783" s="1"/>
      </tp>
      <tp t="s">
        <v>#N/A Requesting Data...</v>
        <stp/>
        <stp>##V3_BDPV12</stp>
        <stp>SAB SQ Equity</stp>
        <stp>LAST_PRICE</stp>
        <stp>[Crispin Spreadsheet.xlsx]OEI!R376C7</stp>
        <tr r="G376" s="1"/>
      </tp>
      <tp t="s">
        <v>#N/A Requesting Data...</v>
        <stp/>
        <stp>##V3_BDPV12</stp>
        <stp>ABC LN Equity</stp>
        <stp>LAST_PRICE</stp>
        <stp>[Crispin Spreadsheet.xlsx]OEI!R447C7</stp>
        <tr r="G447" s="1"/>
      </tp>
      <tp t="s">
        <v>#N/A Requesting Data...</v>
        <stp/>
        <stp>##V3_BDPV12</stp>
        <stp>XOM US Equity</stp>
        <stp>LAST_PRICE</stp>
        <stp>[Crispin Spreadsheet.xlsx]OEI!R709C7</stp>
        <tr r="G709" s="1"/>
      </tp>
      <tp t="s">
        <v>#N/A Requesting Data...</v>
        <stp/>
        <stp>##V3_BDPV12</stp>
        <stp>GLB ID Equity</stp>
        <stp>LAST_PRICE</stp>
        <stp>[Crispin Spreadsheet.xlsx]OEI!R226C7</stp>
        <tr r="G226" s="1"/>
      </tp>
      <tp t="s">
        <v>#N/A Requesting Data...</v>
        <stp/>
        <stp>##V3_BDPV12</stp>
        <stp>FTC LN Equity</stp>
        <stp>LAST_PRICE</stp>
        <stp>[Crispin Spreadsheet.xlsx]OEI!R507C7</stp>
        <tr r="G507" s="1"/>
      </tp>
      <tp t="s">
        <v>#N/A Requesting Data...</v>
        <stp/>
        <stp>##V3_BDPV12</stp>
        <stp>SDF GY Equity</stp>
        <stp>LAST_PRICE</stp>
        <stp>[Crispin Spreadsheet.xlsx]OEI!R172C7</stp>
        <tr r="G172" s="1"/>
      </tp>
      <tp t="s">
        <v>#N/A Requesting Data...</v>
        <stp/>
        <stp>##V3_BDPV12</stp>
        <stp>ELF US Equity</stp>
        <stp>LAST_PRICE</stp>
        <stp>[Crispin Spreadsheet.xlsx]OEI!R702C7</stp>
        <tr r="G702" s="1"/>
      </tp>
      <tp t="s">
        <v>#N/A Requesting Data...</v>
        <stp/>
        <stp>##V3_BDPV12</stp>
        <stp>PFC LN Equity</stp>
        <stp>LAST_PRICE</stp>
        <stp>[Crispin Spreadsheet.xlsx]OEI!R577C7</stp>
        <tr r="G577" s="1"/>
      </tp>
      <tp t="s">
        <v>#N/A Requesting Data...</v>
        <stp/>
        <stp>##V3_BDPV12</stp>
        <stp>PAG LN Equity</stp>
        <stp>LAST_PRICE</stp>
        <stp>[Crispin Spreadsheet.xlsx]OEI!R573C7</stp>
        <tr r="G573" s="1"/>
      </tp>
      <tp t="s">
        <v>#N/A Requesting Data...</v>
        <stp/>
        <stp>##V3_BDPV12</stp>
        <stp>SGC LN Equity</stp>
        <stp>LAST_PRICE</stp>
        <stp>[Crispin Spreadsheet.xlsx]OEI!R617C7</stp>
        <tr r="G617" s="1"/>
      </tp>
      <tp t="s">
        <v>#N/A Requesting Data...</v>
        <stp/>
        <stp>##V3_BDPV12</stp>
        <stp>TGA LN Equity</stp>
        <stp>LAST_PRICE</stp>
        <stp>[Crispin Spreadsheet.xlsx]OEI!R625C7</stp>
        <tr r="G625" s="1"/>
      </tp>
      <tp t="s">
        <v>#N/A Requesting Data...</v>
        <stp/>
        <stp>##V3_BDPV12</stp>
        <stp>TOD IM Equity</stp>
        <stp>LAST_PRICE</stp>
        <stp>[Crispin Spreadsheet.xlsx]OEI!R250C7</stp>
        <tr r="G250" s="1"/>
      </tp>
      <tp t="s">
        <v>#N/A Requesting Data...</v>
        <stp/>
        <stp>##V3_BDPV12</stp>
        <stp>ACCEL NA Equity</stp>
        <stp>LAST_PRICE</stp>
        <stp>[Crispin Spreadsheet.xlsx]OEI!R317C7</stp>
        <tr r="G317" s="1"/>
      </tp>
      <tp t="s">
        <v>#N/A Requesting Data...</v>
        <stp/>
        <stp>##V3_BDPV12</stp>
        <stp>FRES LN Equity</stp>
        <stp>LAST_PRICE</stp>
        <stp>[Crispin Spreadsheet.xlsx]OEI!R509C7</stp>
        <tr r="G509" s="1"/>
      </tp>
      <tp>
        <v>8282</v>
        <stp/>
        <stp>##V3_BDPV12</stp>
        <stp>FLTR LN Equity</stp>
        <stp>PX_YEST_CLOSE</stp>
        <stp>[Crispin Spreadsheet.xlsx]SWAN!R85C6</stp>
        <tr r="F85" s="3"/>
      </tp>
      <tp t="s">
        <v>JPY</v>
        <stp/>
        <stp>##V3_BDPV12</stp>
        <stp>6981 JT Equity</stp>
        <stp>CRNCY</stp>
        <stp>[Crispin Spreadsheet.xlsx]OEI!R282C4</stp>
        <tr r="D282" s="1"/>
      </tp>
      <tp t="s">
        <v>#N/A Requesting Data...</v>
        <stp/>
        <stp>##V3_BDPV12</stp>
        <stp>FMC US Equity</stp>
        <stp>LAST_PRICE</stp>
        <stp>[Crispin Spreadsheet.xlsx]FDXC!R134C7</stp>
        <tr r="G134" s="8"/>
      </tp>
      <tp t="s">
        <v>USD</v>
        <stp/>
        <stp>##V3_BDPV12</stp>
        <stp>ERIC US Equity</stp>
        <stp>CRNCY</stp>
        <stp>[Crispin Spreadsheet.xlsx]OPUS!R86C4</stp>
        <tr r="D86" s="6"/>
      </tp>
      <tp t="s">
        <v>DKK</v>
        <stp/>
        <stp>##V3_BDPV12</stp>
        <stp>AMBUB DC Equity</stp>
        <stp>CRNCY</stp>
        <stp>[Crispin Spreadsheet.xlsx]SWAN!R18C4</stp>
        <tr r="D18" s="3"/>
      </tp>
      <tp t="s">
        <v>#N/A Requesting Data...</v>
        <stp/>
        <stp>##V3_BDPV12</stp>
        <stp>PFG LN Equity</stp>
        <stp>LAST_PRICE</stp>
        <stp>[Crispin Spreadsheet.xlsx]FDXC!R124C7</stp>
        <tr r="G124" s="8"/>
      </tp>
      <tp>
        <v>69.3</v>
        <stp/>
        <stp>##V3_BDPV12</stp>
        <stp>CURY LN Equity</stp>
        <stp>PX_YEST_CLOSE</stp>
        <stp>[Crispin Spreadsheet.xlsx]SWAN!R83C6</stp>
        <tr r="F83" s="3"/>
      </tp>
      <tp t="s">
        <v>JPY</v>
        <stp/>
        <stp>##V3_BDPV12</stp>
        <stp>8929 JT Equity</stp>
        <stp>CRNCY</stp>
        <stp>[Crispin Spreadsheet.xlsx]OEI!R258C4</stp>
        <tr r="D258" s="1"/>
      </tp>
      <tp>
        <v>1596</v>
        <stp/>
        <stp>##V3_BDPV12</stp>
        <stp>PLUS LN Equity</stp>
        <stp>PX_YEST_CLOSE</stp>
        <stp>[Crispin Spreadsheet.xlsx]FDXC!R59C6</stp>
        <tr r="F59" s="8"/>
      </tp>
      <tp>
        <v>8.2899999999999991</v>
        <stp/>
        <stp>##V3_BDPV12</stp>
        <stp>SLCJY US Equity</stp>
        <stp>PX_YEST_CLOSE</stp>
        <stp>[Crispin Spreadsheet.xlsx]OPUS!R84C6</stp>
        <tr r="F84" s="6"/>
      </tp>
      <tp t="s">
        <v>#N/A Requesting Data...</v>
        <stp/>
        <stp>##V3_BDPV12</stp>
        <stp>SSW SJ Equity</stp>
        <stp>LAST_PRICE</stp>
        <stp>[Crispin Spreadsheet.xlsx]FDXC!R104C7</stp>
        <tr r="G104" s="8"/>
      </tp>
      <tp t="s">
        <v>#N/A Requesting Data...</v>
        <stp/>
        <stp>##V3_BDPV12</stp>
        <stp>DC/ LN Equity</stp>
        <stp>LAST_PRICE</stp>
        <stp>[Crispin Spreadsheet.xlsx]FDXC!R114C7</stp>
        <tr r="G114" s="8"/>
      </tp>
      <tp t="s">
        <v>#N/A Requesting Data...</v>
        <stp/>
        <stp>##V3_BDPV12</stp>
        <stp>EURSGD Curncy</stp>
        <stp>LAST_PRICE</stp>
        <stp>[Crispin Spreadsheet.xlsx]SWAN!R52C13</stp>
        <tr r="M52" s="3"/>
      </tp>
      <tp>
        <v>10.759499999999999</v>
        <stp/>
        <stp>##V3_BDPV12</stp>
        <stp>EURSEK Curncy</stp>
        <stp>LAST_PRICE</stp>
        <stp>[Crispin Spreadsheet.xlsx]SWAN!R63C13</stp>
        <tr r="M63" s="3"/>
      </tp>
      <tp>
        <v>10.759499999999999</v>
        <stp/>
        <stp>##V3_BDPV12</stp>
        <stp>EURSEK Curncy</stp>
        <stp>LAST_PRICE</stp>
        <stp>[Crispin Spreadsheet.xlsx]SWAN!R62C13</stp>
        <tr r="M62" s="3"/>
      </tp>
      <tp>
        <v>10.759499999999999</v>
        <stp/>
        <stp>##V3_BDPV12</stp>
        <stp>EURSEK Curncy</stp>
        <stp>LAST_PRICE</stp>
        <stp>[Crispin Spreadsheet.xlsx]SWAN!R64C13</stp>
        <tr r="M64" s="3"/>
      </tp>
      <tp>
        <v>10.3104</v>
        <stp/>
        <stp>##V3_BDPV12</stp>
        <stp>USDSEK Curncy</stp>
        <stp>LAST_PRICE</stp>
        <stp>[Crispin Spreadsheet.xlsx]OEI!R877C7</stp>
        <tr r="G877" s="1"/>
      </tp>
      <tp t="s">
        <v>#N/A Requesting Data...</v>
        <stp/>
        <stp>##V3_BDPV12</stp>
        <stp>MLX AU Equity</stp>
        <stp>LAST_PRICE</stp>
        <stp>[Crispin Spreadsheet.xlsx]OEI!R20C7</stp>
        <tr r="G20" s="1"/>
      </tp>
      <tp>
        <v>0.6855</v>
        <stp/>
        <stp>##V3_BDPV12</stp>
        <stp>AUDUSD Curncy</stp>
        <stp>LAST_PRICE</stp>
        <stp>[Crispin Spreadsheet.xlsx]OEI!R907C7</stp>
        <tr r="G907" s="1"/>
      </tp>
      <tp t="s">
        <v>#N/A Requesting Data...</v>
        <stp/>
        <stp>##V3_BDPV12</stp>
        <stp>GET FP Equity</stp>
        <stp>LAST_PRICE</stp>
        <stp>[Crispin Spreadsheet.xlsx]OPE!R10C7</stp>
        <tr r="G10" s="7"/>
      </tp>
      <tp>
        <v>59.7</v>
        <stp/>
        <stp>##V3_BDPV12</stp>
        <stp>AO/ LN Equity</stp>
        <stp>LAST_PRICE</stp>
        <stp>[Crispin Spreadsheet.xlsx]SWAN!R74C7</stp>
        <tr r="G74" s="3"/>
      </tp>
      <tp t="s">
        <v>#N/A Requesting Data...</v>
        <stp/>
        <stp>##V3_BDPV12</stp>
        <stp>GYC GY Equity</stp>
        <stp>LAST_PRICE</stp>
        <stp>[Crispin Spreadsheet.xlsx]OEI!R164C7</stp>
        <tr r="G164" s="1"/>
      </tp>
      <tp t="s">
        <v>#N/A Requesting Data...</v>
        <stp/>
        <stp>##V3_BDPV12</stp>
        <stp>KGF LN Equity</stp>
        <stp>LAST_PRICE</stp>
        <stp>[Crispin Spreadsheet.xlsx]OEI!R551C7</stp>
        <tr r="G551" s="1"/>
      </tp>
      <tp t="s">
        <v>#N/A Requesting Data...</v>
        <stp/>
        <stp>##V3_BDPV12</stp>
        <stp>MRO LN Equity</stp>
        <stp>LAST_PRICE</stp>
        <stp>[Crispin Spreadsheet.xlsx]OEI!R558C7</stp>
        <tr r="G558" s="1"/>
      </tp>
      <tp t="s">
        <v>#N/A Requesting Data...</v>
        <stp/>
        <stp>##V3_BDPV12</stp>
        <stp>NWG LN Equity</stp>
        <stp>LAST_PRICE</stp>
        <stp>[Crispin Spreadsheet.xlsx]OEI!R600C7</stp>
        <tr r="G600" s="1"/>
      </tp>
      <tp t="s">
        <v>#N/A Requesting Data...</v>
        <stp/>
        <stp>##V3_BDPV12</stp>
        <stp>LRE LN Equity</stp>
        <stp>LAST_PRICE</stp>
        <stp>[Crispin Spreadsheet.xlsx]OEI!R552C7</stp>
        <tr r="G552" s="1"/>
      </tp>
      <tp t="s">
        <v>#N/A Requesting Data...</v>
        <stp/>
        <stp>##V3_BDPV12</stp>
        <stp>WFC US Equity</stp>
        <stp>LAST_PRICE</stp>
        <stp>[Crispin Spreadsheet.xlsx]OEI!R824C7</stp>
        <tr r="G824" s="1"/>
      </tp>
      <tp t="s">
        <v>#N/A Requesting Data...</v>
        <stp/>
        <stp>##V3_BDPV12</stp>
        <stp>MMB FP Equity</stp>
        <stp>LAST_PRICE</stp>
        <stp>[Crispin Spreadsheet.xlsx]OEI!R115C7</stp>
        <tr r="G115" s="1"/>
      </tp>
      <tp t="s">
        <v>#N/A Requesting Data...</v>
        <stp/>
        <stp>##V3_BDPV12</stp>
        <stp>BIG LN Equity</stp>
        <stp>LAST_PRICE</stp>
        <stp>[Crispin Spreadsheet.xlsx]OEI!R470C7</stp>
        <tr r="G470" s="1"/>
      </tp>
      <tp t="s">
        <v>#N/A Requesting Data...</v>
        <stp/>
        <stp>##V3_BDPV12</stp>
        <stp>AGN NA Equity</stp>
        <stp>LAST_PRICE</stp>
        <stp>[Crispin Spreadsheet.xlsx]OEI!R319C7</stp>
        <tr r="G319" s="1"/>
      </tp>
      <tp t="s">
        <v>#N/A Requesting Data...</v>
        <stp/>
        <stp>##V3_BDPV12</stp>
        <stp>CHD US Equity</stp>
        <stp>LAST_PRICE</stp>
        <stp>[Crispin Spreadsheet.xlsx]OEI!R683C7</stp>
        <tr r="G683" s="1"/>
      </tp>
      <tp t="s">
        <v>#N/A Requesting Data...</v>
        <stp/>
        <stp>##V3_BDPV12</stp>
        <stp>CLN SW Equity</stp>
        <stp>LAST_PRICE</stp>
        <stp>[Crispin Spreadsheet.xlsx]OEI!R419C7</stp>
        <tr r="G419" s="1"/>
      </tp>
      <tp t="s">
        <v>#N/A Requesting Data...</v>
        <stp/>
        <stp>##V3_BDPV12</stp>
        <stp>SKG ID Equity</stp>
        <stp>LAST_PRICE</stp>
        <stp>[Crispin Spreadsheet.xlsx]OEI!R230C7</stp>
        <tr r="G230" s="1"/>
      </tp>
      <tp t="s">
        <v>#N/A Requesting Data...</v>
        <stp/>
        <stp>##V3_BDPV12</stp>
        <stp>PFD LN Equity</stp>
        <stp>LAST_PRICE</stp>
        <stp>[Crispin Spreadsheet.xlsx]OEI!R583C7</stp>
        <tr r="G583" s="1"/>
      </tp>
      <tp t="s">
        <v>#N/A Requesting Data...</v>
        <stp/>
        <stp>##V3_BDPV12</stp>
        <stp>KIO SJ Equity</stp>
        <stp>LAST_PRICE</stp>
        <stp>[Crispin Spreadsheet.xlsx]OEI!R368C7</stp>
        <tr r="G368" s="1"/>
      </tp>
      <tp t="s">
        <v>#N/A Requesting Data...</v>
        <stp/>
        <stp>##V3_BDPV12</stp>
        <stp>SDRY LN Equity</stp>
        <stp>LAST_PRICE</stp>
        <stp>[Crispin Spreadsheet.xlsx]OEI!R620C7</stp>
        <tr r="G620" s="1"/>
      </tp>
      <tp t="s">
        <v>#N/A Requesting Data...</v>
        <stp/>
        <stp>##V3_BDPV12</stp>
        <stp>STB NO Equity</stp>
        <stp>LAST_PRICE</stp>
        <stp>[Crispin Spreadsheet.xlsx]OEI!R345C7</stp>
        <tr r="G345" s="1"/>
      </tp>
      <tp t="s">
        <v>#N/A Requesting Data...</v>
        <stp/>
        <stp>##V3_BDPV12</stp>
        <stp>LBTYA US Equity</stp>
        <stp>LAST_PRICE</stp>
        <stp>[Crispin Spreadsheet.xlsx]OEI!R744C7</stp>
        <tr r="G744" s="1"/>
      </tp>
      <tp t="s">
        <v>#N/A Requesting Data...</v>
        <stp/>
        <stp>##V3_BDPV12</stp>
        <stp>BLDP US Equity</stp>
        <stp>LAST_PRICE</stp>
        <stp>[Crispin Spreadsheet.xlsx]OEI!R669C7</stp>
        <tr r="G669" s="1"/>
      </tp>
      <tp t="s">
        <v>#N/A Requesting Data...</v>
        <stp/>
        <stp>##V3_BDPV12</stp>
        <stp>INVP LN Equity</stp>
        <stp>LAST_PRICE</stp>
        <stp>[Crispin Spreadsheet.xlsx]OEI!R539C7</stp>
        <tr r="G539" s="1"/>
      </tp>
      <tp t="s">
        <v>#N/A Requesting Data...</v>
        <stp/>
        <stp>##V3_BDPV12</stp>
        <stp>NFLX US Equity</stp>
        <stp>LAST_PRICE</stp>
        <stp>[Crispin Spreadsheet.xlsx]OEI!R761C7</stp>
        <tr r="G761" s="1"/>
      </tp>
      <tp t="s">
        <v>GBp</v>
        <stp/>
        <stp>##V3_BDPV12</stp>
        <stp>LLOY LN Equity</stp>
        <stp>CRNCY</stp>
        <stp>[Crispin Spreadsheet.xlsx]SWAN!R93C4</stp>
        <tr r="D93" s="3"/>
      </tp>
      <tp t="s">
        <v>JPY</v>
        <stp/>
        <stp>##V3_BDPV12</stp>
        <stp>8001 JT Equity</stp>
        <stp>CRNCY</stp>
        <stp>[Crispin Spreadsheet.xlsx]OEI!R269C4</stp>
        <tr r="D269" s="1"/>
      </tp>
      <tp t="s">
        <v>JPY</v>
        <stp/>
        <stp>##V3_BDPV12</stp>
        <stp>7181 JT Equity</stp>
        <stp>CRNCY</stp>
        <stp>[Crispin Spreadsheet.xlsx]OEI!R271C4</stp>
        <tr r="D271" s="1"/>
      </tp>
      <tp t="s">
        <v>GBp</v>
        <stp/>
        <stp>##V3_BDPV12</stp>
        <stp>BARC LN Equity</stp>
        <stp>CRNCY</stp>
        <stp>[Crispin Spreadsheet.xlsx]OPUS!R53C4</stp>
        <tr r="D53" s="6"/>
      </tp>
      <tp>
        <v>2.5</v>
        <stp/>
        <stp>##V3_BDPV12</stp>
        <stp>CDZI US Equity</stp>
        <stp>LAST_PRICE</stp>
        <stp>[Crispin Spreadsheet.xlsx]SWAN!R122C7</stp>
        <tr r="G122" s="3"/>
      </tp>
      <tp t="s">
        <v>JPY</v>
        <stp/>
        <stp>##V3_BDPV12</stp>
        <stp>8802 JT Equity</stp>
        <stp>CRNCY</stp>
        <stp>[Crispin Spreadsheet.xlsx]OEI!R279C4</stp>
        <tr r="D279" s="1"/>
      </tp>
      <tp>
        <v>11.4</v>
        <stp/>
        <stp>##V3_BDPV12</stp>
        <stp>EURN BB Equity</stp>
        <stp>PX_YEST_CLOSE</stp>
        <stp>[Crispin Spreadsheet.xlsx]FDXC!R81C6</stp>
        <tr r="F81" s="8"/>
      </tp>
      <tp t="s">
        <v>#N/A Requesting Data...</v>
        <stp/>
        <stp>##V3_BDPV12</stp>
        <stp>TUNG LN Equity</stp>
        <stp>LAST_PRICE</stp>
        <stp>[Crispin Spreadsheet.xlsx]OPUS!R149C7</stp>
        <tr r="G149" s="6"/>
      </tp>
      <tp>
        <v>143.80000000000001</v>
        <stp/>
        <stp>##V3_BDPV12</stp>
        <stp>ARCH US Equity</stp>
        <stp>LAST_PRICE</stp>
        <stp>[Crispin Spreadsheet.xlsx]SWAN!R120C7</stp>
        <tr r="G120" s="3"/>
      </tp>
      <tp t="s">
        <v>US 10YR NOTE (CBT)Sep22</v>
        <stp/>
        <stp>##V3_BDPV12</stp>
        <stp>TYA Comdty</stp>
        <stp>NAME</stp>
        <stp>[Crispin Spreadsheet.xlsx]OEI!R840C5</stp>
        <tr r="E840" s="1"/>
      </tp>
      <tp t="s">
        <v>SEK</v>
        <stp/>
        <stp>##V3_BDPV12</stp>
        <stp>ERICB SS Equity</stp>
        <stp>CRNCY</stp>
        <stp>[Crispin Spreadsheet.xlsx]FDXC!R40C4</stp>
        <tr r="D40" s="8"/>
      </tp>
      <tp t="s">
        <v>EUR</v>
        <stp/>
        <stp>##V3_BDPV12</stp>
        <stp>SAVE FP Equity</stp>
        <stp>CRNCY</stp>
        <stp>[Crispin Spreadsheet.xlsx]SWAN!R24C4</stp>
        <tr r="D24" s="3"/>
      </tp>
      <tp>
        <v>4.32</v>
        <stp/>
        <stp>##V3_BDPV12</stp>
        <stp>SDPL MK Equity</stp>
        <stp>PX_YEST_CLOSE</stp>
        <stp>[Crispin Spreadsheet.xlsx]SWAN!R37C6</stp>
        <tr r="F37" s="3"/>
      </tp>
      <tp t="s">
        <v>#N/A Requesting Data...</v>
        <stp/>
        <stp>##V3_BDPV12</stp>
        <stp>USDEUR Curncy</stp>
        <stp>LAST_PRICE</stp>
        <stp>[Crispin Spreadsheet.xlsx]FDXC!R18C13</stp>
        <tr r="M18" s="8"/>
      </tp>
      <tp t="s">
        <v>#N/A Requesting Data...</v>
        <stp/>
        <stp>##V3_BDPV12</stp>
        <stp>USDEUR Curncy</stp>
        <stp>LAST_PRICE</stp>
        <stp>[Crispin Spreadsheet.xlsx]FDXC!R14C13</stp>
        <tr r="M14" s="8"/>
      </tp>
      <tp t="s">
        <v>#N/A Requesting Data...</v>
        <stp/>
        <stp>##V3_BDPV12</stp>
        <stp>USDEUR Curncy</stp>
        <stp>LAST_PRICE</stp>
        <stp>[Crispin Spreadsheet.xlsx]FDXC!R17C13</stp>
        <tr r="M17" s="8"/>
      </tp>
      <tp t="s">
        <v>#N/A Requesting Data...</v>
        <stp/>
        <stp>##V3_BDPV12</stp>
        <stp>USDEUR Curncy</stp>
        <stp>LAST_PRICE</stp>
        <stp>[Crispin Spreadsheet.xlsx]FDXC!R37C13</stp>
        <tr r="M37" s="8"/>
      </tp>
      <tp t="s">
        <v>#N/A Requesting Data...</v>
        <stp/>
        <stp>##V3_BDPV12</stp>
        <stp>USDEUR Curncy</stp>
        <stp>LAST_PRICE</stp>
        <stp>[Crispin Spreadsheet.xlsx]FDXC!R81C13</stp>
        <tr r="M81" s="8"/>
      </tp>
      <tp t="s">
        <v>#N/A Requesting Data...</v>
        <stp/>
        <stp>##V3_BDPV12</stp>
        <stp>USDEUR Curncy</stp>
        <stp>LAST_PRICE</stp>
        <stp>[Crispin Spreadsheet.xlsx]FDXC!R90C13</stp>
        <tr r="M90" s="8"/>
      </tp>
      <tp t="s">
        <v>#N/A Requesting Data...</v>
        <stp/>
        <stp>##V3_BDPV12</stp>
        <stp>USDEUR Curncy</stp>
        <stp>LAST_PRICE</stp>
        <stp>[Crispin Spreadsheet.xlsx]FDXC!R91C13</stp>
        <tr r="M91" s="8"/>
      </tp>
      <tp>
        <v>22.76</v>
        <stp/>
        <stp>##V3_BDPV12</stp>
        <stp>ABX CN Equity</stp>
        <stp>PX_YEST_CLOSE</stp>
        <stp>[Crispin Spreadsheet.xlsx]OPE!R6C6</stp>
        <tr r="F6" s="7"/>
      </tp>
      <tp>
        <v>844</v>
        <stp/>
        <stp>##V3_BDPV12</stp>
        <stp>BA/ LN Equity</stp>
        <stp>LAST_PRICE</stp>
        <stp>[Crispin Spreadsheet.xlsx]SWAN!R77C7</stp>
        <tr r="G77" s="3"/>
      </tp>
      <tp>
        <v>6.6943999999999999</v>
        <stp/>
        <stp>##V3_BDPV12</stp>
        <stp>USDCNY Curncy</stp>
        <stp>LAST_PRICE</stp>
        <stp>[Crispin Spreadsheet.xlsx]OEI!R884C7</stp>
        <tr r="G884" s="1"/>
      </tp>
      <tp t="s">
        <v>#N/A Requesting Data...</v>
        <stp/>
        <stp>##V3_BDPV12</stp>
        <stp>AKE FP Equity</stp>
        <stp>LAST_PRICE</stp>
        <stp>[Crispin Spreadsheet.xlsx]OEI!R91C7</stp>
        <tr r="G91" s="1"/>
      </tp>
      <tp t="s">
        <v>#N/A Requesting Data...</v>
        <stp/>
        <stp>##V3_BDPV12</stp>
        <stp>MPE LN Equity</stp>
        <stp>LAST_PRICE</stp>
        <stp>[Crispin Spreadsheet.xlsx]OEI!R563C7</stp>
        <tr r="G563" s="1"/>
      </tp>
      <tp t="s">
        <v>#N/A Requesting Data...</v>
        <stp/>
        <stp>##V3_BDPV12</stp>
        <stp>ROG SW Equity</stp>
        <stp>LAST_PRICE</stp>
        <stp>[Crispin Spreadsheet.xlsx]OEI!R431C7</stp>
        <tr r="G431" s="1"/>
      </tp>
      <tp t="s">
        <v>#N/A Requesting Data...</v>
        <stp/>
        <stp>##V3_BDPV12</stp>
        <stp>KPN NA Equity</stp>
        <stp>LAST_PRICE</stp>
        <stp>[Crispin Spreadsheet.xlsx]OEI!R328C7</stp>
        <tr r="G328" s="1"/>
      </tp>
      <tp t="s">
        <v>#N/A Requesting Data...</v>
        <stp/>
        <stp>##V3_BDPV12</stp>
        <stp>AZN LN Equity</stp>
        <stp>LAST_PRICE</stp>
        <stp>[Crispin Spreadsheet.xlsx]OEI!R458C7</stp>
        <tr r="G458" s="1"/>
      </tp>
      <tp t="s">
        <v>#N/A Requesting Data...</v>
        <stp/>
        <stp>##V3_BDPV12</stp>
        <stp>AVO LN Equity</stp>
        <stp>LAST_PRICE</stp>
        <stp>[Crispin Spreadsheet.xlsx]OEI!R449C7</stp>
        <tr r="G449" s="1"/>
      </tp>
      <tp t="s">
        <v>#N/A Requesting Data...</v>
        <stp/>
        <stp>##V3_BDPV12</stp>
        <stp>HEN GY Equity</stp>
        <stp>LAST_PRICE</stp>
        <stp>[Crispin Spreadsheet.xlsx]OEI!R168C7</stp>
        <tr r="G168" s="1"/>
      </tp>
      <tp t="s">
        <v>#N/A Requesting Data...</v>
        <stp/>
        <stp>##V3_BDPV12</stp>
        <stp>FMC US Equity</stp>
        <stp>LAST_PRICE</stp>
        <stp>[Crispin Spreadsheet.xlsx]OEI!R715C7</stp>
        <tr r="G715" s="1"/>
      </tp>
      <tp t="s">
        <v>#N/A Requesting Data...</v>
        <stp/>
        <stp>##V3_BDPV12</stp>
        <stp>SIE GY Equity</stp>
        <stp>LAST_PRICE</stp>
        <stp>[Crispin Spreadsheet.xlsx]OEI!R183C7</stp>
        <tr r="G183" s="1"/>
      </tp>
      <tp t="s">
        <v>#N/A Requesting Data...</v>
        <stp/>
        <stp>##V3_BDPV12</stp>
        <stp>RMG LN Equity</stp>
        <stp>LAST_PRICE</stp>
        <stp>[Crispin Spreadsheet.xlsx]OEI!R601C7</stp>
        <tr r="G601" s="1"/>
      </tp>
      <tp t="s">
        <v>#N/A Requesting Data...</v>
        <stp/>
        <stp>##V3_BDPV12</stp>
        <stp>UMG NA Equity</stp>
        <stp>LAST_PRICE</stp>
        <stp>[Crispin Spreadsheet.xlsx]OEI!R331C7</stp>
        <tr r="G331" s="1"/>
      </tp>
      <tp t="s">
        <v>#N/A Requesting Data...</v>
        <stp/>
        <stp>##V3_BDPV12</stp>
        <stp>SGE LN Equity</stp>
        <stp>LAST_PRICE</stp>
        <stp>[Crispin Spreadsheet.xlsx]OEI!R623C7</stp>
        <tr r="G623" s="1"/>
      </tp>
      <tp t="s">
        <v>#N/A Requesting Data...</v>
        <stp/>
        <stp>##V3_BDPV12</stp>
        <stp>UCG IM Equity</stp>
        <stp>LAST_PRICE</stp>
        <stp>[Crispin Spreadsheet.xlsx]OEI!R251C7</stp>
        <tr r="G251" s="1"/>
      </tp>
      <tp t="s">
        <v>#N/A Requesting Data...</v>
        <stp/>
        <stp>##V3_BDPV12</stp>
        <stp>GARAN TI Equity</stp>
        <stp>LAST_PRICE</stp>
        <stp>[Crispin Spreadsheet.xlsx]OEI!R441C7</stp>
        <tr r="G441" s="1"/>
      </tp>
      <tp t="s">
        <v>#N/A Requesting Data...</v>
        <stp/>
        <stp>##V3_BDPV12</stp>
        <stp>POLY LN Equity</stp>
        <stp>LAST_PRICE</stp>
        <stp>[Crispin Spreadsheet.xlsx]OEI!R581C7</stp>
        <tr r="G581" s="1"/>
      </tp>
      <tp t="s">
        <v>#N/A Requesting Data...</v>
        <stp/>
        <stp>##V3_BDPV12</stp>
        <stp>GOOGL US Equity</stp>
        <stp>LAST_PRICE</stp>
        <stp>[Crispin Spreadsheet.xlsx]OEI!R653C7</stp>
        <tr r="G653" s="1"/>
      </tp>
      <tp t="s">
        <v>#N/A Requesting Data...</v>
        <stp/>
        <stp>##V3_BDPV12</stp>
        <stp>EBAY US Equity</stp>
        <stp>LAST_PRICE</stp>
        <stp>[Crispin Spreadsheet.xlsx]OEI!R701C7</stp>
        <tr r="G701" s="1"/>
      </tp>
      <tp t="s">
        <v>#N/A Requesting Data...</v>
        <stp/>
        <stp>##V3_BDPV12</stp>
        <stp>FWONK US Equity</stp>
        <stp>LAST_PRICE</stp>
        <stp>[Crispin Spreadsheet.xlsx]OEI!R745C7</stp>
        <tr r="G745" s="1"/>
      </tp>
      <tp t="s">
        <v>USD</v>
        <stp/>
        <stp>##V3_BDPV12</stp>
        <stp>JD US Equity</stp>
        <stp>CRNCY</stp>
        <stp>[Crispin Spreadsheet.xlsx]SWAN!R130C4</stp>
        <tr r="D130" s="3"/>
      </tp>
      <tp t="s">
        <v>JPY</v>
        <stp/>
        <stp>##V3_BDPV12</stp>
        <stp>7202 JT Equity</stp>
        <stp>CRNCY</stp>
        <stp>[Crispin Spreadsheet.xlsx]OEI!R268C4</stp>
        <tr r="D268" s="1"/>
      </tp>
      <tp>
        <v>191.04</v>
        <stp/>
        <stp>##V3_BDPV12</stp>
        <stp>ILMN US Equity</stp>
        <stp>LAST_PRICE</stp>
        <stp>[Crispin Spreadsheet.xlsx]SWAN!R129C7</stp>
        <tr r="G129" s="3"/>
      </tp>
      <tp t="s">
        <v>GBp</v>
        <stp/>
        <stp>##V3_BDPV12</stp>
        <stp>ASHM LN Equity</stp>
        <stp>CRNCY</stp>
        <stp>[Crispin Spreadsheet.xlsx]SWAN!R75C4</stp>
        <tr r="D75" s="3"/>
      </tp>
      <tp>
        <v>0.7369</v>
        <stp/>
        <stp>##V3_BDPV12</stp>
        <stp>CZOO US Equity</stp>
        <stp>LAST_PRICE</stp>
        <stp>[Crispin Spreadsheet.xlsx]SWAN!R123C7</stp>
        <tr r="G123" s="3"/>
      </tp>
      <tp t="s">
        <v>#N/A Requesting Data...</v>
        <stp/>
        <stp>##V3_BDPV12</stp>
        <stp>SONY US Equity</stp>
        <stp>LAST_PRICE</stp>
        <stp>[Crispin Spreadsheet.xlsx]FDXC!R136C7</stp>
        <tr r="G136" s="8"/>
      </tp>
      <tp>
        <v>12.04</v>
        <stp/>
        <stp>##V3_BDPV12</stp>
        <stp>PEY CN Equity</stp>
        <stp>PX_YEST_CLOSE</stp>
        <stp>[Crispin Spreadsheet.xlsx]OPE!R7C6</stp>
        <tr r="F7" s="7"/>
      </tp>
      <tp t="s">
        <v>#N/A Requesting Data...</v>
        <stp/>
        <stp>##V3_BDPV12</stp>
        <stp>GBPMYR Curncy</stp>
        <stp>LAST_PRICE</stp>
        <stp>[Crispin Spreadsheet.xlsx]OPUS!R28C13</stp>
        <tr r="M28" s="6"/>
      </tp>
      <tp t="s">
        <v>#N/A Requesting Data...</v>
        <stp/>
        <stp>##V3_BDPV12</stp>
        <stp>GBPMYR Curncy</stp>
        <stp>LAST_PRICE</stp>
        <stp>[Crispin Spreadsheet.xlsx]OPUS!R29C13</stp>
        <tr r="M29" s="6"/>
      </tp>
      <tp t="s">
        <v>#N/A Requesting Data...</v>
        <stp/>
        <stp>##V3_BDPV12</stp>
        <stp>USDDKK Curncy</stp>
        <stp>LAST_PRICE</stp>
        <stp>[Crispin Spreadsheet.xlsx]FDXC!R87C13</stp>
        <tr r="M87" s="8"/>
      </tp>
      <tp>
        <v>55.7667</v>
        <stp/>
        <stp>##V3_BDPV12</stp>
        <stp>USDRUB Curncy</stp>
        <stp>LAST_PRICE</stp>
        <stp>[Crispin Spreadsheet.xlsx]OEI!R905C7</stp>
        <tr r="G905" s="1"/>
      </tp>
      <tp t="s">
        <v>SEK</v>
        <stp/>
        <stp>##V3_BDPV12</stp>
        <stp>EMBRACB SS Equity</stp>
        <stp>CRNCY</stp>
        <stp>[Crispin Spreadsheet.xlsx]SWAN!R62C4</stp>
        <tr r="D62" s="3"/>
      </tp>
      <tp t="s">
        <v>#N/A Requesting Data...</v>
        <stp/>
        <stp>##V3_BDPV12</stp>
        <stp>BNP FP Equity</stp>
        <stp>LAST_PRICE</stp>
        <stp>[Crispin Spreadsheet.xlsx]OEI!R95C7</stp>
        <tr r="G95" s="1"/>
      </tp>
      <tp t="s">
        <v>#N/A Requesting Data...</v>
        <stp/>
        <stp>##V3_BDPV12</stp>
        <stp>ATH CN Equity</stp>
        <stp>LAST_PRICE</stp>
        <stp>[Crispin Spreadsheet.xlsx]OEI!R51C7</stp>
        <tr r="G51" s="1"/>
      </tp>
      <tp t="s">
        <v>#N/A Requesting Data...</v>
        <stp/>
        <stp>##V3_BDPV12</stp>
        <stp>NHY NO Equity</stp>
        <stp>LAST_PRICE</stp>
        <stp>[Crispin Spreadsheet.xlsx]OEI!R340C7</stp>
        <tr r="G340" s="1"/>
      </tp>
      <tp t="s">
        <v>#N/A Requesting Data...</v>
        <stp/>
        <stp>##V3_BDPV12</stp>
        <stp>SAND SS Equity</stp>
        <stp>LAST_PRICE</stp>
        <stp>[Crispin Spreadsheet.xlsx]OEI!R403C7</stp>
        <tr r="G403" s="1"/>
      </tp>
      <tp t="s">
        <v>#N/A Requesting Data...</v>
        <stp/>
        <stp>##V3_BDPV12</stp>
        <stp>AGY LN Equity</stp>
        <stp>LAST_PRICE</stp>
        <stp>[Crispin Spreadsheet.xlsx]OEI!R450C7</stp>
        <tr r="G450" s="1"/>
      </tp>
      <tp t="s">
        <v>#N/A Requesting Data...</v>
        <stp/>
        <stp>##V3_BDPV12</stp>
        <stp>BHP LN Equity</stp>
        <stp>LAST_PRICE</stp>
        <stp>[Crispin Spreadsheet.xlsx]OEI!R469C7</stp>
        <tr r="G469" s="1"/>
      </tp>
      <tp t="s">
        <v>#N/A Requesting Data...</v>
        <stp/>
        <stp>##V3_BDPV12</stp>
        <stp>SKAB SS Equity</stp>
        <stp>LAST_PRICE</stp>
        <stp>[Crispin Spreadsheet.xlsx]OEI!R405C7</stp>
        <tr r="G405" s="1"/>
      </tp>
      <tp t="s">
        <v>#N/A Requesting Data...</v>
        <stp/>
        <stp>##V3_BDPV12</stp>
        <stp>IFX GY Equity</stp>
        <stp>LAST_PRICE</stp>
        <stp>[Crispin Spreadsheet.xlsx]OEI!R171C7</stp>
        <tr r="G171" s="1"/>
      </tp>
      <tp t="s">
        <v>#N/A Requesting Data...</v>
        <stp/>
        <stp>##V3_BDPV12</stp>
        <stp>CVX US Equity</stp>
        <stp>LAST_PRICE</stp>
        <stp>[Crispin Spreadsheet.xlsx]OEI!R681C7</stp>
        <tr r="G681" s="1"/>
      </tp>
      <tp t="s">
        <v>#N/A Requesting Data...</v>
        <stp/>
        <stp>##V3_BDPV12</stp>
        <stp>AXP US Equity</stp>
        <stp>LAST_PRICE</stp>
        <stp>[Crispin Spreadsheet.xlsx]OEI!R659C7</stp>
        <tr r="G659" s="1"/>
      </tp>
      <tp t="s">
        <v>#N/A Requesting Data...</v>
        <stp/>
        <stp>##V3_BDPV12</stp>
        <stp>SMIN LN Equity</stp>
        <stp>LAST_PRICE</stp>
        <stp>[Crispin Spreadsheet.xlsx]OEI!R609C7</stp>
        <tr r="G609" s="1"/>
      </tp>
      <tp t="s">
        <v>#N/A Requesting Data...</v>
        <stp/>
        <stp>##V3_BDPV12</stp>
        <stp>RACE US Equity</stp>
        <stp>LAST_PRICE</stp>
        <stp>[Crispin Spreadsheet.xlsx]OEI!R712C7</stp>
        <tr r="G712" s="1"/>
      </tp>
      <tp t="s">
        <v>#N/A Requesting Data...</v>
        <stp/>
        <stp>##V3_BDPV12</stp>
        <stp>ROSN LI Equity</stp>
        <stp>LAST_PRICE</stp>
        <stp>[Crispin Spreadsheet.xlsx]OEI!R599C7</stp>
        <tr r="G599" s="1"/>
      </tp>
      <tp t="s">
        <v>#N/A Requesting Data...</v>
        <stp/>
        <stp>##V3_BDPV12</stp>
        <stp>PLUG US Equity</stp>
        <stp>LAST_PRICE</stp>
        <stp>[Crispin Spreadsheet.xlsx]OEI!R780C7</stp>
        <tr r="G780" s="1"/>
      </tp>
      <tp t="s">
        <v>#N/A Requesting Data...</v>
        <stp/>
        <stp>##V3_BDPV12</stp>
        <stp>WYNN US Equity</stp>
        <stp>LAST_PRICE</stp>
        <stp>[Crispin Spreadsheet.xlsx]OEI!R829C7</stp>
        <tr r="G829" s="1"/>
      </tp>
      <tp t="s">
        <v>#N/A Requesting Data...</v>
        <stp/>
        <stp>##V3_BDPV12</stp>
        <stp>BYND US Equity</stp>
        <stp>LAST_PRICE</stp>
        <stp>[Crispin Spreadsheet.xlsx]OEI!R673C7</stp>
        <tr r="G673" s="1"/>
      </tp>
      <tp t="s">
        <v>#N/A Requesting Data...</v>
        <stp/>
        <stp>##V3_BDPV12</stp>
        <stp>EUCAR FP Equity</stp>
        <stp>LAST_PRICE</stp>
        <stp>[Crispin Spreadsheet.xlsx]OEI!R110C7</stp>
        <tr r="G110" s="1"/>
      </tp>
      <tp t="s">
        <v>#N/A Requesting Data...</v>
        <stp/>
        <stp>##V3_BDPV12</stp>
        <stp>NOVN SW Equity</stp>
        <stp>LAST_PRICE</stp>
        <stp>[Crispin Spreadsheet.xlsx]OEI!R429C7</stp>
        <tr r="G429" s="1"/>
      </tp>
      <tp t="s">
        <v>EUR</v>
        <stp/>
        <stp>##V3_BDPV12</stp>
        <stp>EURN BB Equity</stp>
        <stp>CRNCY</stp>
        <stp>[Crispin Spreadsheet.xlsx]FDXC!R81C4</stp>
        <tr r="D81" s="8"/>
      </tp>
      <tp t="s">
        <v>#N/A Requesting Data...</v>
        <stp/>
        <stp>##V3_BDPV12</stp>
        <stp>AC FP Equity</stp>
        <stp>LAST_PRICE</stp>
        <stp>[Crispin Spreadsheet.xlsx]OEI!R87C7</stp>
        <tr r="G87" s="1"/>
      </tp>
      <tp t="s">
        <v>#N/A Requesting Data...</v>
        <stp/>
        <stp>##V3_BDPV12</stp>
        <stp>BT/A LN Equity</stp>
        <stp>LAST_PRICE</stp>
        <stp>[Crispin Spreadsheet.xlsx]OPUS!R131C7</stp>
        <tr r="G131" s="6"/>
      </tp>
      <tp>
        <v>42.41</v>
        <stp/>
        <stp>##V3_BDPV12</stp>
        <stp>LLOY LN Equity</stp>
        <stp>PX_YEST_CLOSE</stp>
        <stp>[Crispin Spreadsheet.xlsx]SWAN!R93C6</stp>
        <tr r="F93" s="3"/>
      </tp>
      <tp>
        <v>153.19999999999999</v>
        <stp/>
        <stp>##V3_BDPV12</stp>
        <stp>BARC LN Equity</stp>
        <stp>PX_YEST_CLOSE</stp>
        <stp>[Crispin Spreadsheet.xlsx]OPUS!R53C6</stp>
        <tr r="F53" s="6"/>
      </tp>
      <tp>
        <v>3693</v>
        <stp/>
        <stp>##V3_BDPV12</stp>
        <stp>8001 JT Equity</stp>
        <stp>PX_YEST_CLOSE</stp>
        <stp>[Crispin Spreadsheet.xlsx]OEI!R269C6</stp>
        <tr r="F269" s="1"/>
      </tp>
      <tp>
        <v>2173</v>
        <stp/>
        <stp>##V3_BDPV12</stp>
        <stp>7181 JT Equity</stp>
        <stp>PX_YEST_CLOSE</stp>
        <stp>[Crispin Spreadsheet.xlsx]OEI!R271C6</stp>
        <tr r="F271" s="1"/>
      </tp>
      <tp>
        <v>1960</v>
        <stp/>
        <stp>##V3_BDPV12</stp>
        <stp>8802 JT Equity</stp>
        <stp>PX_YEST_CLOSE</stp>
        <stp>[Crispin Spreadsheet.xlsx]OEI!R279C6</stp>
        <tr r="F279" s="1"/>
      </tp>
      <tp>
        <v>76.459999999999994</v>
        <stp/>
        <stp>##V3_BDPV12</stp>
        <stp>ERICB SS Equity</stp>
        <stp>PX_YEST_CLOSE</stp>
        <stp>[Crispin Spreadsheet.xlsx]FDXC!R40C6</stp>
        <tr r="F40" s="8"/>
      </tp>
      <tp t="s">
        <v>MYR</v>
        <stp/>
        <stp>##V3_BDPV12</stp>
        <stp>SDPL MK Equity</stp>
        <stp>CRNCY</stp>
        <stp>[Crispin Spreadsheet.xlsx]SWAN!R37C4</stp>
        <tr r="D37" s="3"/>
      </tp>
      <tp>
        <v>60</v>
        <stp/>
        <stp>##V3_BDPV12</stp>
        <stp>SAVE FP Equity</stp>
        <stp>PX_YEST_CLOSE</stp>
        <stp>[Crispin Spreadsheet.xlsx]SWAN!R24C6</stp>
        <tr r="F24" s="3"/>
      </tp>
      <tp>
        <v>10.3247</v>
        <stp/>
        <stp>##V3_BDPV12</stp>
        <stp>EURNOK Curncy</stp>
        <stp>LAST_PRICE</stp>
        <stp>[Crispin Spreadsheet.xlsx]SWAN!R43C13</stp>
        <tr r="M43" s="3"/>
      </tp>
      <tp t="s">
        <v>#N/A Requesting Data...</v>
        <stp/>
        <stp>##V3_BDPV12</stp>
        <stp>EURNOK Curncy</stp>
        <stp>LAST_PRICE</stp>
        <stp>[Crispin Spreadsheet.xlsx]SWAN!R46C13</stp>
        <tr r="M46" s="3"/>
      </tp>
      <tp>
        <v>10.3247</v>
        <stp/>
        <stp>##V3_BDPV12</stp>
        <stp>EURNOK Curncy</stp>
        <stp>LAST_PRICE</stp>
        <stp>[Crispin Spreadsheet.xlsx]SWAN!R45C13</stp>
        <tr r="M45" s="3"/>
      </tp>
      <tp>
        <v>10.3247</v>
        <stp/>
        <stp>##V3_BDPV12</stp>
        <stp>EURNOK Curncy</stp>
        <stp>LAST_PRICE</stp>
        <stp>[Crispin Spreadsheet.xlsx]SWAN!R44C13</stp>
        <tr r="M44" s="3"/>
      </tp>
      <tp t="s">
        <v>#N/A Requesting Data...</v>
        <stp/>
        <stp>##V3_BDPV12</stp>
        <stp>PEY CN Equity</stp>
        <stp>LAST_PRICE</stp>
        <stp>[Crispin Spreadsheet.xlsx]OPE!R7C7</stp>
        <tr r="G7" s="7"/>
      </tp>
    </main>
    <main first="bofaddin.rtdserver">
      <tp t="s">
        <v>#N/A N/A</v>
        <stp/>
        <stp>BDH|18432255357916630300</stp>
        <tr r="Z743" s="1"/>
      </tp>
      <tp t="s">
        <v>#N/A N/A</v>
        <stp/>
        <stp>BDH|18212968920010595910</stp>
        <tr r="Z708" s="1"/>
      </tp>
      <tp t="s">
        <v>#N/A N/A</v>
        <stp/>
        <stp>BDH|17422936022964214225</stp>
        <tr r="Z398" s="1"/>
      </tp>
      <tp t="s">
        <v>#N/A N/A</v>
        <stp/>
        <stp>BDH|15356923624306998286</stp>
        <tr r="Z417" s="1"/>
      </tp>
      <tp t="s">
        <v>#N/A N/A</v>
        <stp/>
        <stp>BDH|15992453373785008985</stp>
        <tr r="Z749" s="1"/>
      </tp>
      <tp t="s">
        <v>#N/A N/A</v>
        <stp/>
        <stp>BDH|12421959770006512037</stp>
        <tr r="Z305" s="1"/>
      </tp>
      <tp t="s">
        <v>#N/A N/A</v>
        <stp/>
        <stp>BDH|16020465159548026581</stp>
        <tr r="Z689" s="1"/>
      </tp>
      <tp t="s">
        <v>#N/A N/A</v>
        <stp/>
        <stp>BDH|15395981364039757912</stp>
        <tr r="Z585" s="1"/>
      </tp>
      <tp t="s">
        <v>#N/A N/A</v>
        <stp/>
        <stp>BDH|17667142060682331891</stp>
        <tr r="Z76" s="1"/>
      </tp>
      <tp t="s">
        <v>#N/A N/A</v>
        <stp/>
        <stp>BDH|16959162556079378113</stp>
        <tr r="Z509" s="1"/>
      </tp>
      <tp t="s">
        <v>#N/A N/A</v>
        <stp/>
        <stp>BDH|14033356866122156989</stp>
        <tr r="Z788" s="1"/>
      </tp>
      <tp t="s">
        <v>#N/A N/A</v>
        <stp/>
        <stp>BDH|12818167693915986591</stp>
        <tr r="Z456" s="1"/>
      </tp>
      <tp t="s">
        <v>#N/A N/A</v>
        <stp/>
        <stp>BDH|16153324027838077586</stp>
        <tr r="Z214" s="1"/>
      </tp>
      <tp t="s">
        <v>#N/A N/A</v>
        <stp/>
        <stp>BDH|10443882206210080260</stp>
        <tr r="Z115" s="1"/>
      </tp>
      <tp t="s">
        <v>#N/A N/A</v>
        <stp/>
        <stp>BDH|16083486566136481866</stp>
        <tr r="Z763" s="1"/>
        <tr r="Z134" s="3"/>
      </tp>
    </main>
    <main first="bloomberg.rtd">
      <tp t="s">
        <v>#N/A Requesting Data...</v>
        <stp/>
        <stp>##V3_BDPV12</stp>
        <stp>SLCE3 BS Equity</stp>
        <stp>LAST_PRICE</stp>
        <stp>[Crispin Spreadsheet.xlsx]OPUS!R95C7</stp>
        <tr r="G95" s="6"/>
      </tp>
    </main>
    <main first="bofaddin.rtdserver">
      <tp t="s">
        <v>#N/A N/A</v>
        <stp/>
        <stp>BDH|13272592727916246817</stp>
        <tr r="Z27" s="1"/>
      </tp>
    </main>
    <main first="bloomberg.rtd">
      <tp t="s">
        <v>#N/A Requesting Data...</v>
        <stp/>
        <stp>##V3_BDPV12</stp>
        <stp>HSX LN Equity</stp>
        <stp>LAST_PRICE</stp>
        <stp>[Crispin Spreadsheet.xlsx]OEI!R520C7</stp>
        <tr r="G520" s="1"/>
      </tp>
      <tp t="s">
        <v>#N/A Requesting Data...</v>
        <stp/>
        <stp>##V3_BDPV12</stp>
        <stp>BOY LN Equity</stp>
        <stp>LAST_PRICE</stp>
        <stp>[Crispin Spreadsheet.xlsx]OEI!R471C7</stp>
        <tr r="G471" s="1"/>
      </tp>
      <tp t="s">
        <v>#N/A Requesting Data...</v>
        <stp/>
        <stp>##V3_BDPV12</stp>
        <stp>STAN LN Equity</stp>
        <stp>LAST_PRICE</stp>
        <stp>[Crispin Spreadsheet.xlsx]OEI!R618C7</stp>
        <tr r="G618" s="1"/>
      </tp>
      <tp t="s">
        <v>#N/A Requesting Data...</v>
        <stp/>
        <stp>##V3_BDPV12</stp>
        <stp>FGP LN Equity</stp>
        <stp>LAST_PRICE</stp>
        <stp>[Crispin Spreadsheet.xlsx]OEI!R508C7</stp>
        <tr r="G508" s="1"/>
      </tp>
      <tp t="s">
        <v>#N/A Requesting Data...</v>
        <stp/>
        <stp>##V3_BDPV12</stp>
        <stp>EDP PL Equity</stp>
        <stp>LAST_PRICE</stp>
        <stp>[Crispin Spreadsheet.xlsx]OEI!R358C7</stp>
        <tr r="G358" s="1"/>
      </tp>
      <tp t="s">
        <v>#N/A Requesting Data...</v>
        <stp/>
        <stp>##V3_BDPV12</stp>
        <stp>WPP LN Equity</stp>
        <stp>LAST_PRICE</stp>
        <stp>[Crispin Spreadsheet.xlsx]OEI!R638C7</stp>
        <tr r="G638" s="1"/>
      </tp>
      <tp t="s">
        <v>#N/A Requesting Data...</v>
        <stp/>
        <stp>##V3_BDPV12</stp>
        <stp>PAYC US Equity</stp>
        <stp>LAST_PRICE</stp>
        <stp>[Crispin Spreadsheet.xlsx]OEI!R775C7</stp>
        <tr r="G775" s="1"/>
      </tp>
      <tp t="s">
        <v>#N/A Requesting Data...</v>
        <stp/>
        <stp>##V3_BDPV12</stp>
        <stp>TUNG LN Equity</stp>
        <stp>LAST_PRICE</stp>
        <stp>[Crispin Spreadsheet.xlsx]OEI!R631C7</stp>
        <tr r="G631" s="1"/>
      </tp>
      <tp t="s">
        <v>#N/A Requesting Data...</v>
        <stp/>
        <stp>##V3_BDPV12</stp>
        <stp>TTWO US Equity</stp>
        <stp>LAST_PRICE</stp>
        <stp>[Crispin Spreadsheet.xlsx]OEI!R799C7</stp>
        <tr r="G799" s="1"/>
      </tp>
      <tp t="s">
        <v>#N/A Requesting Data...</v>
        <stp/>
        <stp>##V3_BDPV12</stp>
        <stp>ZURN SW Equity</stp>
        <stp>LAST_PRICE</stp>
        <stp>[Crispin Spreadsheet.xlsx]OEI!R438C7</stp>
        <tr r="G438" s="1"/>
      </tp>
      <tp t="s">
        <v>#N/A Requesting Data...</v>
        <stp/>
        <stp>##V3_BDPV12</stp>
        <stp>BT/A LN Equity</stp>
        <stp>LAST_PRICE</stp>
        <stp>[Crispin Spreadsheet.xlsx]OEI!R477C7</stp>
        <tr r="G477" s="1"/>
      </tp>
      <tp t="s">
        <v>#N/A Requesting Data...</v>
        <stp/>
        <stp>##V3_BDPV12</stp>
        <stp>AUTO LN Equity</stp>
        <stp>LAST_PRICE</stp>
        <stp>[Crispin Spreadsheet.xlsx]OEI!R459C7</stp>
        <tr r="G459" s="1"/>
      </tp>
      <tp t="s">
        <v>#N/A Requesting Data...</v>
        <stp/>
        <stp>##V3_BDPV12</stp>
        <stp>FOXA US Equity</stp>
        <stp>LAST_PRICE</stp>
        <stp>[Crispin Spreadsheet.xlsx]OEI!R717C7</stp>
        <tr r="G717" s="1"/>
      </tp>
      <tp t="s">
        <v>#N/A Requesting Data...</v>
        <stp/>
        <stp>##V3_BDPV12</stp>
        <stp>RE/ LN Equity</stp>
        <stp>LAST_PRICE</stp>
        <stp>[Crispin Spreadsheet.xlsx]OPE!R52C7</stp>
        <tr r="G52" s="7"/>
      </tp>
      <tp t="s">
        <v>#N/A Requesting Data...</v>
        <stp/>
        <stp>##V3_BDPV12</stp>
        <stp>EBRO SQ Equity</stp>
        <stp>LAST_PRICE</stp>
        <stp>[Crispin Spreadsheet.xlsx]OEI!R379C7</stp>
        <tr r="G379" s="1"/>
      </tp>
      <tp t="s">
        <v>#N/A Requesting Data...</v>
        <stp/>
        <stp>##V3_BDPV12</stp>
        <stp>EURN US Equity</stp>
        <stp>LAST_PRICE</stp>
        <stp>[Crispin Spreadsheet.xlsx]OEI!R708C7</stp>
        <tr r="G708" s="1"/>
      </tp>
      <tp t="s">
        <v>#N/A Requesting Data...</v>
        <stp/>
        <stp>##V3_BDPV12</stp>
        <stp>NESN SW Equity</stp>
        <stp>LAST_PRICE</stp>
        <stp>[Crispin Spreadsheet.xlsx]OEI!R428C7</stp>
        <tr r="G428" s="1"/>
      </tp>
      <tp t="s">
        <v>#N/A Requesting Data...</v>
        <stp/>
        <stp>##V3_BDPV12</stp>
        <stp>MTRO LN Equity</stp>
        <stp>LAST_PRICE</stp>
        <stp>[Crispin Spreadsheet.xlsx]OEI!R559C7</stp>
        <tr r="G559" s="1"/>
      </tp>
      <tp t="s">
        <v>#N/A Requesting Data...</v>
        <stp/>
        <stp>##V3_BDPV12</stp>
        <stp>ADAP US Equity</stp>
        <stp>LAST_PRICE</stp>
        <stp>[Crispin Spreadsheet.xlsx]OPUS!R153C7</stp>
        <tr r="G153" s="6"/>
      </tp>
      <tp>
        <v>1438</v>
        <stp/>
        <stp>##V3_BDPV12</stp>
        <stp>7202 JT Equity</stp>
        <stp>PX_YEST_CLOSE</stp>
        <stp>[Crispin Spreadsheet.xlsx]OEI!R268C6</stp>
        <tr r="F268" s="1"/>
      </tp>
      <tp t="s">
        <v>#N/A Requesting Data...</v>
        <stp/>
        <stp>##V3_BDPV12</stp>
        <stp>FRAS LN Equity</stp>
        <stp>LAST_PRICE</stp>
        <stp>[Crispin Spreadsheet.xlsx]OPUS!R134C7</stp>
        <tr r="G134" s="6"/>
      </tp>
      <tp t="s">
        <v>#N/A Requesting Data...</v>
        <stp/>
        <stp>##V3_BDPV12</stp>
        <stp>BARC LN Equity</stp>
        <stp>LAST_PRICE</stp>
        <stp>[Crispin Spreadsheet.xlsx]OPUS!R130C7</stp>
        <tr r="G130" s="6"/>
      </tp>
      <tp>
        <v>219</v>
        <stp/>
        <stp>##V3_BDPV12</stp>
        <stp>ASHM LN Equity</stp>
        <stp>PX_YEST_CLOSE</stp>
        <stp>[Crispin Spreadsheet.xlsx]SWAN!R75C6</stp>
        <tr r="F75" s="3"/>
      </tp>
      <tp t="s">
        <v>#N/A Requesting Data...</v>
        <stp/>
        <stp>##V3_BDPV12</stp>
        <stp>USDZAr Curncy</stp>
        <stp>LAST_PRICE</stp>
        <stp>[Crispin Spreadsheet.xlsx]FDXC!R33C13</stp>
        <tr r="M33" s="8"/>
      </tp>
      <tp t="s">
        <v>#N/A Requesting Data...</v>
        <stp/>
        <stp>##V3_BDPV12</stp>
        <stp>USDZAr Curncy</stp>
        <stp>LAST_PRICE</stp>
        <stp>[Crispin Spreadsheet.xlsx]FDXC!R34C13</stp>
        <tr r="M34" s="8"/>
      </tp>
      <tp t="s">
        <v>#N/A Requesting Data...</v>
        <stp/>
        <stp>##V3_BDPV12</stp>
        <stp>GBPSGD Curncy</stp>
        <stp>LAST_PRICE</stp>
        <stp>[Crispin Spreadsheet.xlsx]OPUS!R38C13</stp>
        <tr r="M38" s="6"/>
      </tp>
      <tp t="s">
        <v>#N/A Requesting Data...</v>
        <stp/>
        <stp>##V3_BDPV12</stp>
        <stp>GBPSEK Curncy</stp>
        <stp>LAST_PRICE</stp>
        <stp>[Crispin Spreadsheet.xlsx]OPUS!R48C13</stp>
        <tr r="M48" s="6"/>
      </tp>
      <tp t="s">
        <v>#N/A Requesting Data...</v>
        <stp/>
        <stp>##V3_BDPV12</stp>
        <stp>DRLCO DC Equity</stp>
        <stp>LAST_PRICE</stp>
        <stp>[Crispin Spreadsheet.xlsx]OPUS!R102C7</stp>
        <tr r="G102" s="6"/>
      </tp>
      <tp t="s">
        <v>#N/A Requesting Data...</v>
        <stp/>
        <stp>##V3_BDPV12</stp>
        <stp>BAR BB Equity</stp>
        <stp>LAST_PRICE</stp>
        <stp>[Crispin Spreadsheet.xlsx]OEI!R36C7</stp>
        <tr r="G36" s="1"/>
      </tp>
      <tp>
        <v>77.34</v>
        <stp/>
        <stp>##V3_BDPV12</stp>
        <stp>EMBRACB SS Equity</stp>
        <stp>PX_YEST_CLOSE</stp>
        <stp>[Crispin Spreadsheet.xlsx]SWAN!R62C6</stp>
        <tr r="F62" s="3"/>
      </tp>
      <tp t="s">
        <v>#N/A Requesting Data...</v>
        <stp/>
        <stp>##V3_BDPV12</stp>
        <stp>PRU AU Equity</stp>
        <stp>LAST_PRICE</stp>
        <stp>[Crispin Spreadsheet.xlsx]OEI!R22C7</stp>
        <tr r="G22" s="1"/>
      </tp>
    </main>
    <main first="bofaddin.rtdserver">
      <tp t="s">
        <v>#N/A N/A</v>
        <stp/>
        <stp>BDH|17111357870400719820</stp>
        <tr r="Z666" s="1"/>
      </tp>
      <tp t="s">
        <v>#N/A N/A</v>
        <stp/>
        <stp>BDH|10094954902707536522</stp>
        <tr r="Z623" s="1"/>
      </tp>
      <tp t="s">
        <v>#N/A N/A</v>
        <stp/>
        <stp>BDH|18044491040911154282</stp>
        <tr r="Z69" s="1"/>
      </tp>
      <tp t="s">
        <v>#N/A N/A</v>
        <stp/>
        <stp>BDH|14322905363711090104</stp>
        <tr r="Z290" s="1"/>
      </tp>
      <tp t="s">
        <v>#N/A N/A</v>
        <stp/>
        <stp>BDH|15385940635104932083</stp>
        <tr r="Z240" s="1"/>
      </tp>
      <tp t="s">
        <v>#N/A N/A</v>
        <stp/>
        <stp>BDH|16346144495663564658</stp>
        <tr r="Z493" s="1"/>
      </tp>
    </main>
    <main first="bloomberg.rtd">
      <tp t="s">
        <v>#N/A Requesting Data...</v>
        <stp/>
        <stp>##V3_BDPV12</stp>
        <stp>ABI BB Equity</stp>
        <stp>LAST_PRICE</stp>
        <stp>[Crispin Spreadsheet.xlsx]OEI!R35C7</stp>
        <tr r="G35" s="1"/>
      </tp>
    </main>
    <main first="bofaddin.rtdserver">
      <tp t="s">
        <v>#N/A N/A</v>
        <stp/>
        <stp>BDH|15727677091889340872</stp>
        <tr r="Z106" s="1"/>
        <tr r="Z21" s="3"/>
      </tp>
      <tp t="s">
        <v>#N/A N/A</v>
        <stp/>
        <stp>BDH|16156874715934093066</stp>
        <tr r="Z429" s="1"/>
      </tp>
      <tp t="s">
        <v>#N/A N/A</v>
        <stp/>
        <stp>BDH|13961114024873395889</stp>
        <tr r="Z772" s="1"/>
      </tp>
      <tp t="s">
        <v>#N/A N/A</v>
        <stp/>
        <stp>BDH|11042575664119355076</stp>
        <tr r="Z596" s="1"/>
      </tp>
      <tp t="s">
        <v>#N/A N/A</v>
        <stp/>
        <stp>BDH|15695252033687352848</stp>
        <tr r="Z20" s="1"/>
      </tp>
      <tp t="s">
        <v>#N/A N/A</v>
        <stp/>
        <stp>BDH|13157396092860836249</stp>
        <tr r="Z553" s="1"/>
      </tp>
      <tp t="s">
        <v>#N/A N/A</v>
        <stp/>
        <stp>BDH|10672235460536961952</stp>
        <tr r="Z131" s="1"/>
      </tp>
      <tp t="s">
        <v>#N/A N/A</v>
        <stp/>
        <stp>BDH|13436510128308450729</stp>
        <tr r="Z26" s="1"/>
      </tp>
      <tp t="s">
        <v>#N/A N/A</v>
        <stp/>
        <stp>BDH|13272599101899983491</stp>
        <tr r="Z552" s="1"/>
        <tr r="Z92" s="3"/>
        <tr r="V63" s="6"/>
        <tr r="V44" s="7"/>
        <tr r="V53" s="8"/>
      </tp>
      <tp t="s">
        <v>#N/A N/A</v>
        <stp/>
        <stp>BDH|14148612102400971917</stp>
        <tr r="Z300" s="1"/>
      </tp>
      <tp t="s">
        <v>#N/A N/A</v>
        <stp/>
        <stp>BDH|14489478755697899932</stp>
        <tr r="Z175" s="1"/>
      </tp>
      <tp t="s">
        <v>#N/A N/A</v>
        <stp/>
        <stp>BDH|11921218385928080819</stp>
        <tr r="Z301" s="1"/>
      </tp>
    </main>
    <main first="bloomberg.rtd">
      <tp t="s">
        <v>#N/A Requesting Data...</v>
        <stp/>
        <stp>##V3_BDPV12</stp>
        <stp>PFG LN Equity</stp>
        <stp>LAST_PRICE</stp>
        <stp>[Crispin Spreadsheet.xlsx]OPE!R51C7</stp>
        <tr r="G51" s="7"/>
      </tp>
    </main>
    <main first="bofaddin.rtdserver">
      <tp t="s">
        <v>#N/A N/A</v>
        <stp/>
        <stp>BDH|15165213766859050391</stp>
        <tr r="Z281" s="1"/>
      </tp>
    </main>
    <main first="bloomberg.rtd">
      <tp t="s">
        <v>#N/A Requesting Data...</v>
        <stp/>
        <stp>##V3_BDPV12</stp>
        <stp>HAS LN Equity</stp>
        <stp>LAST_PRICE</stp>
        <stp>[Crispin Spreadsheet.xlsx]OEI!R518C7</stp>
        <tr r="G518" s="1"/>
      </tp>
      <tp t="s">
        <v>#N/A Requesting Data...</v>
        <stp/>
        <stp>##V3_BDPV12</stp>
        <stp>SAND US Equity</stp>
        <stp>LAST_PRICE</stp>
        <stp>[Crispin Spreadsheet.xlsx]OEI!R791C7</stp>
        <tr r="G791" s="1"/>
      </tp>
      <tp t="s">
        <v>#N/A Requesting Data...</v>
        <stp/>
        <stp>##V3_BDPV12</stp>
        <stp>SUBC NO Equity</stp>
        <stp>LAST_PRICE</stp>
        <stp>[Crispin Spreadsheet.xlsx]OEI!R346C7</stp>
        <tr r="G346" s="1"/>
      </tp>
      <tp t="s">
        <v>#N/A Requesting Data...</v>
        <stp/>
        <stp>##V3_BDPV12</stp>
        <stp>CCR LN Equity</stp>
        <stp>LAST_PRICE</stp>
        <stp>[Crispin Spreadsheet.xlsx]OEI!R479C7</stp>
        <tr r="G479" s="1"/>
      </tp>
      <tp t="s">
        <v>#N/A Requesting Data...</v>
        <stp/>
        <stp>##V3_BDPV12</stp>
        <stp>ACX SQ Equity</stp>
        <stp>LAST_PRICE</stp>
        <stp>[Crispin Spreadsheet.xlsx]OEI!R373C7</stp>
        <tr r="G373" s="1"/>
      </tp>
      <tp t="s">
        <v>#N/A Requesting Data...</v>
        <stp/>
        <stp>##V3_BDPV12</stp>
        <stp>BGS US Equity</stp>
        <stp>LAST_PRICE</stp>
        <stp>[Crispin Spreadsheet.xlsx]OEI!R668C7</stp>
        <tr r="G668" s="1"/>
      </tp>
      <tp t="s">
        <v>#N/A Requesting Data...</v>
        <stp/>
        <stp>##V3_BDPV12</stp>
        <stp>AER US Equity</stp>
        <stp>LAST_PRICE</stp>
        <stp>[Crispin Spreadsheet.xlsx]OEI!R649C7</stp>
        <tr r="G649" s="1"/>
      </tp>
      <tp t="s">
        <v>#N/A Requesting Data...</v>
        <stp/>
        <stp>##V3_BDPV12</stp>
        <stp>NEX US Equity</stp>
        <stp>LAST_PRICE</stp>
        <stp>[Crispin Spreadsheet.xlsx]OEI!R763C7</stp>
        <tr r="G763" s="1"/>
      </tp>
      <tp t="s">
        <v>#N/A Requesting Data...</v>
        <stp/>
        <stp>##V3_BDPV12</stp>
        <stp>SECUB SS Equity</stp>
        <stp>LAST_PRICE</stp>
        <stp>[Crispin Spreadsheet.xlsx]OEI!R404C7</stp>
        <tr r="G404" s="1"/>
      </tp>
      <tp t="s">
        <v>#N/A Requesting Data...</v>
        <stp/>
        <stp>##V3_BDPV12</stp>
        <stp>BVIC LN Equity</stp>
        <stp>LAST_PRICE</stp>
        <stp>[Crispin Spreadsheet.xlsx]OEI!R476C7</stp>
        <tr r="G476" s="1"/>
      </tp>
      <tp t="s">
        <v>#N/A Requesting Data...</v>
        <stp/>
        <stp>##V3_BDPV12</stp>
        <stp>SSABA SS Equity</stp>
        <stp>LAST_PRICE</stp>
        <stp>[Crispin Spreadsheet.xlsx]OEI!R407C7</stp>
        <tr r="G407" s="1"/>
      </tp>
      <tp t="s">
        <v>#N/A Requesting Data...</v>
        <stp/>
        <stp>##V3_BDPV12</stp>
        <stp>HEIA NA Equity</stp>
        <stp>LAST_PRICE</stp>
        <stp>[Crispin Spreadsheet.xlsx]OEI!R324C7</stp>
        <tr r="G324" s="1"/>
      </tp>
      <tp t="s">
        <v>#N/A Requesting Data...</v>
        <stp/>
        <stp>##V3_BDPV12</stp>
        <stp>ORCL US Equity</stp>
        <stp>LAST_PRICE</stp>
        <stp>[Crispin Spreadsheet.xlsx]OEI!R769C7</stp>
        <tr r="G769" s="1"/>
      </tp>
      <tp>
        <v>900</v>
        <stp/>
        <stp>##V3_BDPV12</stp>
        <stp>6395 JT Equity</stp>
        <stp>PX_YEST_CLOSE</stp>
        <stp>[Crispin Spreadsheet.xlsx]OEI!R302C6</stp>
        <tr r="F302" s="1"/>
      </tp>
      <tp>
        <v>2650</v>
        <stp/>
        <stp>##V3_BDPV12</stp>
        <stp>5726 JT Equity</stp>
        <stp>PX_YEST_CLOSE</stp>
        <stp>[Crispin Spreadsheet.xlsx]OEI!R289C6</stp>
        <tr r="F289" s="1"/>
      </tp>
      <tp>
        <v>32</v>
        <stp/>
        <stp>##V3_BDPV12</stp>
        <stp>NODL NO Equity</stp>
        <stp>PX_YEST_CLOSE</stp>
        <stp>[Crispin Spreadsheet.xlsx]FDXC!R26C6</stp>
        <tr r="F26" s="8"/>
      </tp>
      <tp t="s">
        <v>HKD</v>
        <stp/>
        <stp>##V3_BDPV12</stp>
        <stp>2689 HK Equity</stp>
        <stp>CRNCY</stp>
        <stp>[Crispin Spreadsheet.xlsx]OEI!R212C4</stp>
        <tr r="D212" s="1"/>
      </tp>
      <tp t="s">
        <v>HKD</v>
        <stp/>
        <stp>##V3_BDPV12</stp>
        <stp>1128 HK Equity</stp>
        <stp>CRNCY</stp>
        <stp>[Crispin Spreadsheet.xlsx]OEI!R218C4</stp>
        <tr r="D218" s="1"/>
      </tp>
      <tp>
        <v>5252</v>
        <stp/>
        <stp>##V3_BDPV12</stp>
        <stp>3382 JT Equity</stp>
        <stp>PX_YEST_CLOSE</stp>
        <stp>[Crispin Spreadsheet.xlsx]OEI!R293C6</stp>
        <tr r="F293" s="1"/>
      </tp>
      <tp>
        <v>681.79</v>
        <stp/>
        <stp>##V3_BDPV12</stp>
        <stp>TSLA US Equity</stp>
        <stp>LAST_PRICE</stp>
        <stp>[Crispin Spreadsheet.xlsx]SWAN!R139C7</stp>
        <tr r="G139" s="3"/>
      </tp>
      <tp t="s">
        <v>JPN 10Y BOND(OSE) Sep22</v>
        <stp/>
        <stp>##V3_BDPV12</stp>
        <stp>JBA Comdty</stp>
        <stp>NAME</stp>
        <stp>[Crispin Spreadsheet.xlsx]OEI!R837C5</stp>
        <tr r="E837" s="1"/>
      </tp>
    </main>
    <main first="bofaddin.rtdserver">
      <tp t="s">
        <v>#N/A N/A</v>
        <stp/>
        <stp>BDH|14788641638419372094</stp>
        <tr r="Z535" s="1"/>
      </tp>
      <tp t="s">
        <v>#N/A N/A</v>
        <stp/>
        <stp>BDH|18291739354092441007</stp>
        <tr r="Z583" s="1"/>
      </tp>
      <tp t="s">
        <v>#N/A N/A</v>
        <stp/>
        <stp>BDH|10922601213898060790</stp>
        <tr r="Z767" s="1"/>
      </tp>
      <tp t="s">
        <v>#N/A N/A</v>
        <stp/>
        <stp>BDH|12020236762716158834</stp>
        <tr r="Z156" s="1"/>
      </tp>
      <tp t="s">
        <v>#N/A N/A</v>
        <stp/>
        <stp>BDH|17512061785652783534</stp>
        <tr r="Z814" s="1"/>
      </tp>
      <tp t="s">
        <v>#N/A N/A</v>
        <stp/>
        <stp>BDH|10083030174616500903</stp>
        <tr r="Z436" s="1"/>
        <tr r="Z69" s="3"/>
      </tp>
      <tp t="s">
        <v>#N/A N/A</v>
        <stp/>
        <stp>BDH|14779828229282767499</stp>
        <tr r="Z304" s="1"/>
      </tp>
      <tp t="s">
        <v>#N/A N/A</v>
        <stp/>
        <stp>BDH|14002420880508011805</stp>
        <tr r="Z559" s="1"/>
        <tr r="Z97" s="3"/>
      </tp>
    </main>
    <main first="bloomberg.rtd">
      <tp t="s">
        <v>#N/A Requesting Data...</v>
        <stp/>
        <stp>##V3_BDPV12</stp>
        <stp>ATO FP Equity</stp>
        <stp>LAST_PRICE</stp>
        <stp>[Crispin Spreadsheet.xlsx]OEI!R92C7</stp>
        <tr r="G92" s="1"/>
      </tp>
    </main>
    <main first="bofaddin.rtdserver">
      <tp t="s">
        <v>#N/A N/A</v>
        <stp/>
        <stp>BDH|14682758810143605921</stp>
        <tr r="Z432" s="1"/>
      </tp>
      <tp t="s">
        <v>#N/A N/A</v>
        <stp/>
        <stp>BDH|10196824769541473788</stp>
        <tr r="Z272" s="1"/>
      </tp>
      <tp t="s">
        <v>#N/A N/A</v>
        <stp/>
        <stp>BDH|11872913669401136797</stp>
        <tr r="Z645" s="1"/>
        <tr r="V153" s="6"/>
        <tr r="V131" s="8"/>
      </tp>
      <tp t="s">
        <v>#N/A N/A</v>
        <stp/>
        <stp>BDH|11998328175729714429</stp>
        <tr r="Z152" s="1"/>
      </tp>
      <tp t="s">
        <v>#N/A N/A</v>
        <stp/>
        <stp>BDH|16655504218702340871</stp>
        <tr r="Z515" s="1"/>
      </tp>
    </main>
    <main first="bloomberg.rtd">
      <tp t="s">
        <v>#N/A Requesting Data...</v>
        <stp/>
        <stp>##V3_BDPV12</stp>
        <stp>YCA LN Equity</stp>
        <stp>LAST_PRICE</stp>
        <stp>[Crispin Spreadsheet.xlsx]OPE!R57C7</stp>
        <tr r="G57" s="7"/>
      </tp>
    </main>
    <main first="bofaddin.rtdserver">
      <tp t="s">
        <v>#N/A N/A</v>
        <stp/>
        <stp>BDH|11908889823516678591</stp>
        <tr r="Z63" s="1"/>
        <tr r="Z18" s="3"/>
      </tp>
      <tp t="s">
        <v>#N/A N/A</v>
        <stp/>
        <stp>BDH|17848443112762491860</stp>
        <tr r="Z457" s="1"/>
        <tr r="Z76" s="3"/>
        <tr r="V129" s="6"/>
        <tr r="V51" s="6"/>
        <tr r="V32" s="7"/>
        <tr r="V111" s="8"/>
        <tr r="V43" s="8"/>
      </tp>
    </main>
    <main first="bloomberg.rtd">
      <tp t="s">
        <v>#N/A Requesting Data...</v>
        <stp/>
        <stp>##V3_BDPV12</stp>
        <stp>PBR US Equity</stp>
        <stp>LAST_PRICE</stp>
        <stp>[Crispin Spreadsheet.xlsx]OEI!R778C7</stp>
        <tr r="G778" s="1"/>
      </tp>
      <tp t="s">
        <v>#N/A Requesting Data...</v>
        <stp/>
        <stp>##V3_BDPV12</stp>
        <stp>SKFB SS Equity</stp>
        <stp>LAST_PRICE</stp>
        <stp>[Crispin Spreadsheet.xlsx]OEI!R406C7</stp>
        <tr r="G406" s="1"/>
      </tp>
      <tp t="s">
        <v>#N/A Requesting Data...</v>
        <stp/>
        <stp>##V3_BDPV12</stp>
        <stp>CFR SW Equity</stp>
        <stp>LAST_PRICE</stp>
        <stp>[Crispin Spreadsheet.xlsx]OEI!R418C7</stp>
        <tr r="G418" s="1"/>
      </tp>
      <tp t="s">
        <v>#N/A Requesting Data...</v>
        <stp/>
        <stp>##V3_BDPV12</stp>
        <stp>YAR NO Equity</stp>
        <stp>LAST_PRICE</stp>
        <stp>[Crispin Spreadsheet.xlsx]OEI!R348C7</stp>
        <tr r="G348" s="1"/>
      </tp>
      <tp t="s">
        <v>#N/A Requesting Data...</v>
        <stp/>
        <stp>##V3_BDPV12</stp>
        <stp>ITX SQ Equity</stp>
        <stp>LAST_PRICE</stp>
        <stp>[Crispin Spreadsheet.xlsx]OEI!R382C7</stp>
        <tr r="G382" s="1"/>
      </tp>
      <tp t="s">
        <v>#N/A Requesting Data...</v>
        <stp/>
        <stp>##V3_BDPV12</stp>
        <stp>AKRBP NO Equity</stp>
        <stp>LAST_PRICE</stp>
        <stp>[Crispin Spreadsheet.xlsx]OEI!R335C7</stp>
        <tr r="G335" s="1"/>
      </tp>
      <tp t="s">
        <v>#N/A Requesting Data...</v>
        <stp/>
        <stp>##V3_BDPV12</stp>
        <stp>VOLVB SS Equity</stp>
        <stp>LAST_PRICE</stp>
        <stp>[Crispin Spreadsheet.xlsx]OEI!R410C7</stp>
        <tr r="G410" s="1"/>
      </tp>
      <tp t="s">
        <v>#N/A Requesting Data...</v>
        <stp/>
        <stp>##V3_BDPV12</stp>
        <stp>BBVA SQ Equity</stp>
        <stp>LAST_PRICE</stp>
        <stp>[Crispin Spreadsheet.xlsx]OEI!R375C7</stp>
        <tr r="G375" s="1"/>
      </tp>
      <tp t="s">
        <v>#N/A Requesting Data...</v>
        <stp/>
        <stp>##V3_BDPV12</stp>
        <stp>BARC LN Equity</stp>
        <stp>LAST_PRICE</stp>
        <stp>[Crispin Spreadsheet.xlsx]OEI!R467C7</stp>
        <tr r="G467" s="1"/>
      </tp>
      <tp t="s">
        <v>#N/A Requesting Data...</v>
        <stp/>
        <stp>##V3_BDPV12</stp>
        <stp>NVDA US Equity</stp>
        <stp>LAST_PRICE</stp>
        <stp>[Crispin Spreadsheet.xlsx]OEI!R765C7</stp>
        <tr r="G765" s="1"/>
      </tp>
      <tp t="s">
        <v>#N/A Requesting Data...</v>
        <stp/>
        <stp>##V3_BDPV12</stp>
        <stp>LUNE SS Equity</stp>
        <stp>LAST_PRICE</stp>
        <stp>[Crispin Spreadsheet.xlsx]OEI!R401C7</stp>
        <tr r="G401" s="1"/>
      </tp>
      <tp>
        <v>73.959999999999994</v>
        <stp/>
        <stp>##V3_BDPV12</stp>
        <stp>AMBUB DC Equity</stp>
        <stp>PX_YEST_CLOSE</stp>
        <stp>[Crispin Spreadsheet.xlsx]SWAN!R18C6</stp>
        <tr r="F18" s="3"/>
      </tp>
      <tp t="s">
        <v>GBp</v>
        <stp/>
        <stp>##V3_BDPV12</stp>
        <stp>CURY LN Equity</stp>
        <stp>CRNCY</stp>
        <stp>[Crispin Spreadsheet.xlsx]SWAN!R83C4</stp>
        <tr r="D83" s="3"/>
      </tp>
      <tp>
        <v>993</v>
        <stp/>
        <stp>##V3_BDPV12</stp>
        <stp>8929 JT Equity</stp>
        <stp>PX_YEST_CLOSE</stp>
        <stp>[Crispin Spreadsheet.xlsx]OEI!R258C6</stp>
        <tr r="F258" s="1"/>
      </tp>
      <tp t="s">
        <v>GBp</v>
        <stp/>
        <stp>##V3_BDPV12</stp>
        <stp>FLTR LN Equity</stp>
        <stp>CRNCY</stp>
        <stp>[Crispin Spreadsheet.xlsx]SWAN!R85C4</stp>
        <tr r="D85" s="3"/>
      </tp>
      <tp>
        <v>7.43</v>
        <stp/>
        <stp>##V3_BDPV12</stp>
        <stp>ERIC US Equity</stp>
        <stp>PX_YEST_CLOSE</stp>
        <stp>[Crispin Spreadsheet.xlsx]OPUS!R86C6</stp>
        <tr r="F86" s="6"/>
      </tp>
      <tp>
        <v>7184</v>
        <stp/>
        <stp>##V3_BDPV12</stp>
        <stp>6981 JT Equity</stp>
        <stp>PX_YEST_CLOSE</stp>
        <stp>[Crispin Spreadsheet.xlsx]OEI!R282C6</stp>
        <tr r="F282" s="1"/>
      </tp>
      <tp t="s">
        <v>USD</v>
        <stp/>
        <stp>##V3_BDPV12</stp>
        <stp>SLCJY US Equity</stp>
        <stp>CRNCY</stp>
        <stp>[Crispin Spreadsheet.xlsx]OPUS!R84C4</stp>
        <tr r="D84" s="6"/>
      </tp>
      <tp t="s">
        <v>GBp</v>
        <stp/>
        <stp>##V3_BDPV12</stp>
        <stp>PLUS LN Equity</stp>
        <stp>CRNCY</stp>
        <stp>[Crispin Spreadsheet.xlsx]FDXC!R59C4</stp>
        <tr r="D59" s="8"/>
      </tp>
      <tp t="s">
        <v>#N/A Requesting Data...</v>
        <stp/>
        <stp>##V3_BDPV12</stp>
        <stp>RY CN Equity</stp>
        <stp>LAST_PRICE</stp>
        <stp>[Crispin Spreadsheet.xlsx]OEI!R59C7</stp>
        <tr r="G59" s="1"/>
      </tp>
      <tp t="s">
        <v>#N/A Requesting Data...</v>
        <stp/>
        <stp>##V3_BDPV12</stp>
        <stp>EURMYR Curncy</stp>
        <stp>LAST_PRICE</stp>
        <stp>[Crispin Spreadsheet.xlsx]SWAN!R37C13</stp>
        <tr r="M37" s="3"/>
      </tp>
      <tp t="s">
        <v>#N/A Requesting Data...</v>
        <stp/>
        <stp>##V3_BDPV12</stp>
        <stp>EURMYR Curncy</stp>
        <stp>LAST_PRICE</stp>
        <stp>[Crispin Spreadsheet.xlsx]SWAN!R36C13</stp>
        <tr r="M36" s="3"/>
      </tp>
      <tp t="s">
        <v>#N/A Invalid Security</v>
        <stp/>
        <stp>##V3_BDPV12</stp>
        <stp>GBP#N/A Requesting Data... Curncy</stp>
        <stp>LAST_PRICE</stp>
        <stp>[Crispin Spreadsheet.xlsx]GILT!R10C13</stp>
        <tr r="M10" s="4"/>
      </tp>
      <tp t="s">
        <v>#N/A Invalid Security</v>
        <stp/>
        <stp>##V3_BDPV12</stp>
        <stp>GBP#N/A Requesting Data... Curncy</stp>
        <stp>LAST_PRICE</stp>
        <stp>[Crispin Spreadsheet.xlsx]GILT!R11C13</stp>
        <tr r="M11" s="4"/>
      </tp>
    </main>
    <main first="bofaddin.rtdserver">
      <tp t="s">
        <v>#N/A N/A</v>
        <stp/>
        <stp>BDH|15146545881283259268</stp>
        <tr r="Z238" s="1"/>
      </tp>
      <tp t="s">
        <v>#N/A N/A</v>
        <stp/>
        <stp>BDH|15732887148534785409</stp>
        <tr r="Z773" s="1"/>
      </tp>
      <tp t="s">
        <v>#N/A N/A</v>
        <stp/>
        <stp>BDH|16097649807201814881</stp>
        <tr r="Z139" s="1"/>
      </tp>
      <tp t="s">
        <v>#N/A N/A</v>
        <stp/>
        <stp>BDH|17445524122849329059</stp>
        <tr r="Z369" s="1"/>
        <tr r="Z56" s="3"/>
        <tr r="V42" s="6"/>
        <tr r="V122" s="6"/>
        <tr r="V104" s="8"/>
        <tr r="V34" s="8"/>
      </tp>
      <tp t="s">
        <v>#N/A N/A</v>
        <stp/>
        <stp>BDH|17271562111913395934</stp>
        <tr r="Z186" s="1"/>
      </tp>
      <tp t="s">
        <v>#N/A N/A</v>
        <stp/>
        <stp>BDH|10190815370597351146</stp>
        <tr r="Z526" s="1"/>
      </tp>
      <tp t="s">
        <v>#N/A N/A</v>
        <stp/>
        <stp>BDH|17679311189932831714</stp>
        <tr r="Z828" s="1"/>
        <tr r="Z143" s="3"/>
      </tp>
      <tp t="s">
        <v>#N/A N/A</v>
        <stp/>
        <stp>BDH|17376981413111702787</stp>
        <tr r="Z801" s="1"/>
        <tr r="V159" s="6"/>
        <tr r="V86" s="6"/>
        <tr r="V137" s="8"/>
        <tr r="V75" s="8"/>
      </tp>
      <tp t="s">
        <v>#N/A N/A</v>
        <stp/>
        <stp>BDH|10562570296186605353</stp>
        <tr r="Z454" s="1"/>
        <tr r="Z74" s="3"/>
      </tp>
      <tp t="s">
        <v>#N/A N/A</v>
        <stp/>
        <stp>BDH|11141920036391449380</stp>
        <tr r="Z510" s="1"/>
      </tp>
      <tp t="s">
        <v>#N/A N/A</v>
        <stp/>
        <stp>BDH|11180704924998876540</stp>
        <tr r="Z496" s="1"/>
      </tp>
      <tp t="s">
        <v>#N/A N/A</v>
        <stp/>
        <stp>BDH|15890057093262044750</stp>
        <tr r="Z660" s="1"/>
      </tp>
      <tp t="s">
        <v>#N/A N/A</v>
        <stp/>
        <stp>BDH|13248113672918894427</stp>
        <tr r="Z236" s="1"/>
      </tp>
      <tp t="s">
        <v>#N/A N/A</v>
        <stp/>
        <stp>BDH|14131042274373222980</stp>
        <tr r="Z247" s="1"/>
        <tr r="Z30" s="3"/>
        <tr r="V109" s="6"/>
        <tr r="V22" s="6"/>
        <tr r="V14" s="7"/>
        <tr r="V18" s="8"/>
        <tr r="V91" s="8"/>
      </tp>
      <tp t="s">
        <v>#N/A N/A</v>
        <stp/>
        <stp>BDH|11526370756929872765</stp>
        <tr r="Z168" s="1"/>
      </tp>
      <tp t="s">
        <v>#N/A N/A</v>
        <stp/>
        <stp>BDH|10108236839588388073</stp>
        <tr r="Z190" s="1"/>
      </tp>
      <tp t="s">
        <v>#N/A N/A</v>
        <stp/>
        <stp>BDH|17907726967679268616</stp>
        <tr r="Z343" s="1"/>
      </tp>
      <tp t="s">
        <v>#N/A N/A</v>
        <stp/>
        <stp>BDH|14529219234494698891</stp>
        <tr r="Z866" s="1"/>
        <tr r="Z7" s="4"/>
      </tp>
      <tp t="s">
        <v>#N/A N/A</v>
        <stp/>
        <stp>BDH|12300022636690819801</stp>
        <tr r="Z632" s="1"/>
      </tp>
      <tp t="s">
        <v>#N/A N/A</v>
        <stp/>
        <stp>BDH|10396948028314715668</stp>
        <tr r="Z276" s="1"/>
      </tp>
      <tp t="s">
        <v>#N/A N/A</v>
        <stp/>
        <stp>BDH|14951108771948141379</stp>
        <tr r="Z143" s="1"/>
        <tr r="Z25" s="3"/>
      </tp>
    </main>
    <main first="bloomberg.rtd">
      <tp t="s">
        <v>#N/A Requesting Data...</v>
        <stp/>
        <stp>##V3_BDPV12</stp>
        <stp>HOT GY Equity</stp>
        <stp>LAST_PRICE</stp>
        <stp>[Crispin Spreadsheet.xlsx]OEI!R169C7</stp>
        <tr r="G169" s="1"/>
      </tp>
      <tp t="s">
        <v>#N/A Requesting Data...</v>
        <stp/>
        <stp>##V3_BDPV12</stp>
        <stp>RKT LN Equity</stp>
        <stp>LAST_PRICE</stp>
        <stp>[Crispin Spreadsheet.xlsx]OEI!R589C7</stp>
        <tr r="G589" s="1"/>
      </tp>
      <tp t="s">
        <v>#N/A Requesting Data...</v>
        <stp/>
        <stp>##V3_BDPV12</stp>
        <stp>TIT IM Equity</stp>
        <stp>LAST_PRICE</stp>
        <stp>[Crispin Spreadsheet.xlsx]OEI!R249C7</stp>
        <tr r="G249" s="1"/>
      </tp>
      <tp t="s">
        <v>#N/A Requesting Data...</v>
        <stp/>
        <stp>##V3_BDPV12</stp>
        <stp>USFD US Equity</stp>
        <stp>LAST_PRICE</stp>
        <stp>[Crispin Spreadsheet.xlsx]OEI!R817C7</stp>
        <tr r="G817" s="1"/>
      </tp>
      <tp t="s">
        <v>#N/A Requesting Data...</v>
        <stp/>
        <stp>##V3_BDPV12</stp>
        <stp>CABK SQ Equity</stp>
        <stp>LAST_PRICE</stp>
        <stp>[Crispin Spreadsheet.xlsx]OEI!R378C7</stp>
        <tr r="G378" s="1"/>
      </tp>
      <tp t="s">
        <v>#N/A Requesting Data...</v>
        <stp/>
        <stp>##V3_BDPV12</stp>
        <stp>COFA FP Equity</stp>
        <stp>LAST_PRICE</stp>
        <stp>[Crispin Spreadsheet.xlsx]OEI!R102C7</stp>
        <tr r="G102" s="1"/>
      </tp>
      <tp t="s">
        <v>#N/A Requesting Data...</v>
        <stp/>
        <stp>##V3_BDPV12</stp>
        <stp>BABA US Equity</stp>
        <stp>LAST_PRICE</stp>
        <stp>[Crispin Spreadsheet.xlsx]OEI!R652C7</stp>
        <tr r="G652" s="1"/>
      </tp>
      <tp t="s">
        <v>#N/A Requesting Data...</v>
        <stp/>
        <stp>##V3_BDPV12</stp>
        <stp>BA/ LN Equity</stp>
        <stp>LAST_PRICE</stp>
        <stp>[Crispin Spreadsheet.xlsx]OPE!R33C7</stp>
        <tr r="G33" s="7"/>
      </tp>
      <tp t="s">
        <v>#N/A Requesting Data...</v>
        <stp/>
        <stp>##V3_BDPV12</stp>
        <stp>HSBA LN Equity</stp>
        <stp>LAST_PRICE</stp>
        <stp>[Crispin Spreadsheet.xlsx]OEI!R522C7</stp>
        <tr r="G522" s="1"/>
      </tp>
      <tp>
        <v>10810</v>
        <stp/>
        <stp>##V3_BDPV12</stp>
        <stp>6758 JT Equity</stp>
        <stp>PX_YEST_CLOSE</stp>
        <stp>[Crispin Spreadsheet.xlsx]OEI!R298C6</stp>
        <tr r="F298" s="1"/>
      </tp>
      <tp>
        <v>144.53</v>
        <stp/>
        <stp>##V3_BDPV12</stp>
        <stp>SNOW US Equity</stp>
        <stp>LAST_PRICE</stp>
        <stp>[Crispin Spreadsheet.xlsx]SWAN!R138C7</stp>
        <tr r="G138" s="3"/>
      </tp>
      <tp>
        <v>15.63</v>
        <stp/>
        <stp>##V3_BDPV12</stp>
        <stp>UN01 GY Equity</stp>
        <stp>PX_YEST_CLOSE</stp>
        <stp>[Crispin Spreadsheet.xlsx]OEI!R190C6</stp>
        <tr r="F190" s="1"/>
      </tp>
      <tp>
        <v>41.23</v>
        <stp/>
        <stp>##V3_BDPV12</stp>
        <stp>AER US Equity</stp>
        <stp>LAST_PRICE</stp>
        <stp>[Crispin Spreadsheet.xlsx]SWAN!R118C7</stp>
        <tr r="G118" s="3"/>
      </tp>
      <tp t="s">
        <v>CHF</v>
        <stp/>
        <stp>##V3_BDPV12</stp>
        <stp>PGHN SW Equity</stp>
        <stp>CRNCY</stp>
        <stp>[Crispin Spreadsheet.xlsx]SWAN!R67C4</stp>
        <tr r="D67" s="3"/>
      </tp>
      <tp>
        <v>394.2</v>
        <stp/>
        <stp>##V3_BDPV12</stp>
        <stp>FDS US Equity</stp>
        <stp>LAST_PRICE</stp>
        <stp>[Crispin Spreadsheet.xlsx]SWAN!R128C7</stp>
        <tr r="G128" s="3"/>
      </tp>
      <tp t="s">
        <v>#N/A Requesting Data...</v>
        <stp/>
        <stp>##V3_BDPV12</stp>
        <stp>HWDN LN Equity</stp>
        <stp>LAST_PRICE</stp>
        <stp>[Crispin Spreadsheet.xlsx]FDXC!R116C7</stp>
        <tr r="G116" s="8"/>
      </tp>
      <tp>
        <v>141.36000000000001</v>
        <stp/>
        <stp>##V3_BDPV12</stp>
        <stp>EURJPY Curncy</stp>
        <stp>LAST_PRICE</stp>
        <stp>[Crispin Spreadsheet.xlsx]SWAN!R33C13</stp>
        <tr r="M33" s="3"/>
      </tp>
      <tp>
        <v>1.0435000000000001</v>
        <stp/>
        <stp>##V3_BDPV12</stp>
        <stp>EURUSD Curncy</stp>
        <stp>LAST_PRICE</stp>
        <stp>[Crispin Spreadsheet.xlsx]OEI!R888C7</stp>
        <tr r="G888" s="1"/>
      </tp>
      <tp t="s">
        <v>#N/A Requesting Data...</v>
        <stp/>
        <stp>##V3_BDPV12</stp>
        <stp>MTS AU Equity</stp>
        <stp>LAST_PRICE</stp>
        <stp>[Crispin Spreadsheet.xlsx]OEI!R21C7</stp>
        <tr r="G21" s="1"/>
      </tp>
    </main>
    <main first="bofaddin.rtdserver">
      <tp t="s">
        <v>#N/A N/A</v>
        <stp/>
        <stp>BDH|11102627777777063959</stp>
        <tr r="Z548" s="1"/>
      </tp>
      <tp t="s">
        <v>#N/A N/A</v>
        <stp/>
        <stp>BDH|12856468492851585081</stp>
        <tr r="Z347" s="1"/>
      </tp>
      <tp t="s">
        <v>#N/A N/A</v>
        <stp/>
        <stp>BDH|11300614280198932984</stp>
        <tr r="Z492" s="1"/>
      </tp>
      <tp t="s">
        <v>#N/A N/A</v>
        <stp/>
        <stp>BDH|17702905116630358112</stp>
        <tr r="Z399" s="1"/>
      </tp>
      <tp t="s">
        <v>#N/A N/A</v>
        <stp/>
        <stp>BDH|17616758755608640351</stp>
        <tr r="Z248" s="1"/>
      </tp>
      <tp t="s">
        <v>#N/A N/A</v>
        <stp/>
        <stp>BDH|18406093724255918148</stp>
        <tr r="Z217" s="1"/>
      </tp>
      <tp t="s">
        <v>#N/A N/A</v>
        <stp/>
        <stp>BDH|13396871068070283395</stp>
        <tr r="Z778" s="1"/>
      </tp>
      <tp t="s">
        <v>#N/A N/A</v>
        <stp/>
        <stp>BDH|12571849331631088674</stp>
        <tr r="Z460" s="1"/>
      </tp>
      <tp t="s">
        <v>#N/A N/A</v>
        <stp/>
        <stp>BDH|11745994279399326835</stp>
        <tr r="Z239" s="1"/>
        <tr r="Z29" s="3"/>
        <tr r="V21" s="6"/>
        <tr r="V108" s="6"/>
        <tr r="V13" s="7"/>
        <tr r="V17" s="8"/>
        <tr r="V90" s="8"/>
      </tp>
      <tp t="s">
        <v>#N/A N/A</v>
        <stp/>
        <stp>BDH|18195527375574619092</stp>
        <tr r="Z663" s="1"/>
      </tp>
      <tp t="s">
        <v>#N/A N/A</v>
        <stp/>
        <stp>BDH|13324969523854887277</stp>
        <tr r="Z605" s="1"/>
        <tr r="Z109" s="3"/>
        <tr r="V146" s="6"/>
        <tr r="V73" s="6"/>
        <tr r="V54" s="7"/>
        <tr r="V125" s="8"/>
        <tr r="V63" s="8"/>
      </tp>
      <tp t="s">
        <v>#N/A N/A</v>
        <stp/>
        <stp>BDH|18299582391719669356</stp>
        <tr r="Z690" s="1"/>
      </tp>
      <tp t="s">
        <v>#N/A N/A</v>
        <stp/>
        <stp>BDH|17835850471640518613</stp>
        <tr r="Z438" s="1"/>
      </tp>
      <tp t="s">
        <v>#N/A N/A</v>
        <stp/>
        <stp>BDH|11718583655329735660</stp>
        <tr r="Z278" s="1"/>
      </tp>
      <tp t="s">
        <v>#N/A N/A</v>
        <stp/>
        <stp>BDH|18136573822310749186</stp>
        <tr r="Z188" s="1"/>
      </tp>
      <tp t="s">
        <v>#N/A N/A</v>
        <stp/>
        <stp>BDH|11596185693707170050</stp>
        <tr r="Z736" s="1"/>
      </tp>
      <tp t="s">
        <v>#N/A N/A</v>
        <stp/>
        <stp>BDH|13835709660564076824</stp>
        <tr r="Z774" s="1"/>
      </tp>
      <tp t="s">
        <v>#N/A N/A</v>
        <stp/>
        <stp>BDH|11211422938960500800</stp>
        <tr r="Z302" s="1"/>
      </tp>
      <tp t="s">
        <v>#N/A N/A</v>
        <stp/>
        <stp>BDH|10225973280578062788</stp>
        <tr r="Z495" s="1"/>
      </tp>
      <tp t="s">
        <v>#N/A N/A</v>
        <stp/>
        <stp>BDH|16621137638122562854</stp>
        <tr r="Z528" s="1"/>
      </tp>
      <tp t="s">
        <v>#N/A N/A</v>
        <stp/>
        <stp>BDH|13584523361858367694</stp>
        <tr r="Z649" s="1"/>
        <tr r="Z118" s="3"/>
      </tp>
      <tp t="s">
        <v>#N/A N/A</v>
        <stp/>
        <stp>BDH|12388845827587965164</stp>
        <tr r="Z303" s="1"/>
      </tp>
    </main>
    <main first="bloomberg.rtd">
      <tp t="s">
        <v>#N/A Requesting Data...</v>
        <stp/>
        <stp>##V3_BDPV12</stp>
        <stp>DSY FP Equity</stp>
        <stp>LAST_PRICE</stp>
        <stp>[Crispin Spreadsheet.xlsx]OEI!R105C7</stp>
        <tr r="G105" s="1"/>
      </tp>
      <tp t="s">
        <v>#N/A Requesting Data...</v>
        <stp/>
        <stp>##V3_BDPV12</stp>
        <stp>SSPG LN Equity</stp>
        <stp>LAST_PRICE</stp>
        <stp>[Crispin Spreadsheet.xlsx]OEI!R615C7</stp>
        <tr r="G615" s="1"/>
      </tp>
      <tp t="s">
        <v>#N/A Requesting Data...</v>
        <stp/>
        <stp>##V3_BDPV12</stp>
        <stp>SIKA SW Equity</stp>
        <stp>LAST_PRICE</stp>
        <stp>[Crispin Spreadsheet.xlsx]OEI!R433C7</stp>
        <tr r="G433" s="1"/>
      </tp>
      <tp t="s">
        <v>#N/A Requesting Data...</v>
        <stp/>
        <stp>##V3_BDPV12</stp>
        <stp>STLA IM Equity</stp>
        <stp>LAST_PRICE</stp>
        <stp>[Crispin Spreadsheet.xlsx]OEI!R243C7</stp>
        <tr r="G243" s="1"/>
      </tp>
      <tp t="s">
        <v>#N/A Requesting Data...</v>
        <stp/>
        <stp>##V3_BDPV12</stp>
        <stp>TSLA US Equity</stp>
        <stp>LAST_PRICE</stp>
        <stp>[Crispin Spreadsheet.xlsx]OEI!R803C7</stp>
        <tr r="G803" s="1"/>
      </tp>
      <tp t="s">
        <v>#N/A Requesting Data...</v>
        <stp/>
        <stp>##V3_BDPV12</stp>
        <stp>AIBG ID Equity</stp>
        <stp>LAST_PRICE</stp>
        <stp>[Crispin Spreadsheet.xlsx]OEI!R225C7</stp>
        <tr r="G225" s="1"/>
      </tp>
      <tp t="s">
        <v>#N/A Requesting Data...</v>
        <stp/>
        <stp>##V3_BDPV12</stp>
        <stp>ERIC US Equity</stp>
        <stp>LAST_PRICE</stp>
        <stp>[Crispin Spreadsheet.xlsx]OEI!R801C7</stp>
        <tr r="G801" s="1"/>
      </tp>
      <tp t="s">
        <v>#N/A Requesting Data...</v>
        <stp/>
        <stp>##V3_BDPV12</stp>
        <stp>LSEG LN Equity</stp>
        <stp>LAST_PRICE</stp>
        <stp>[Crispin Spreadsheet.xlsx]OEI!R555C7</stp>
        <tr r="G555" s="1"/>
      </tp>
      <tp t="s">
        <v>#N/A Requesting Data...</v>
        <stp/>
        <stp>##V3_BDPV12</stp>
        <stp>EN FP Equity</stp>
        <stp>LAST_PRICE</stp>
        <stp>[Crispin Spreadsheet.xlsx]OEI!R96C7</stp>
        <tr r="G96" s="1"/>
      </tp>
      <tp t="s">
        <v>EUR</v>
        <stp/>
        <stp>##V3_BDPV12</stp>
        <stp>CNHI IM Equity</stp>
        <stp>CRNCY</stp>
        <stp>[Crispin Spreadsheet.xlsx]OPUS!R21C4</stp>
        <tr r="D21" s="6"/>
      </tp>
      <tp t="s">
        <v>#N/A N/A</v>
        <stp/>
        <stp>##V3_BDPV12</stp>
        <stp>ROSN LI Equity</stp>
        <stp>LAST_PRICE</stp>
        <stp>[Crispin Spreadsheet.xlsx]SWAN!R108C7</stp>
        <tr r="G108" s="3"/>
      </tp>
      <tp t="s">
        <v>Euro-BTP Future   Sep22</v>
        <stp/>
        <stp>##V3_BDPV12</stp>
        <stp>IKA Comdty</stp>
        <stp>NAME</stp>
        <stp>[Crispin Spreadsheet.xlsx]OEI!R839C5</stp>
        <tr r="E839" s="1"/>
      </tp>
      <tp t="s">
        <v>GBp</v>
        <stp/>
        <stp>##V3_BDPV12</stp>
        <stp>CURY LN Equity</stp>
        <stp>CRNCY</stp>
        <stp>[Crispin Spreadsheet.xlsx]FDXC!R48C4</stp>
        <tr r="D48" s="8"/>
      </tp>
      <tp>
        <v>69.3</v>
        <stp/>
        <stp>##V3_BDPV12</stp>
        <stp>CURY LN Equity</stp>
        <stp>PX_YEST_CLOSE</stp>
        <stp>[Crispin Spreadsheet.xlsx]OPUS!R56C6</stp>
        <tr r="F56" s="6"/>
      </tp>
      <tp>
        <v>174</v>
        <stp/>
        <stp>##V3_BDPV12</stp>
        <stp>SRP LN Equity</stp>
        <stp>LAST_PRICE</stp>
        <stp>[Crispin Spreadsheet.xlsx]SWAN!R109C7</stp>
        <tr r="G109" s="3"/>
      </tp>
      <tp t="s">
        <v>#N/A Requesting Data...</v>
        <stp/>
        <stp>##V3_BDPV12</stp>
        <stp>YAR NO Equity</stp>
        <stp>LAST_PRICE</stp>
        <stp>[Crispin Spreadsheet.xlsx]OPE!R23C7</stp>
        <tr r="G23" s="7"/>
      </tp>
      <tp t="s">
        <v>#N/A Requesting Data...</v>
        <stp/>
        <stp>##V3_BDPV12</stp>
        <stp>GBS LN Equity</stp>
        <stp>LAST_PRICE</stp>
        <stp>[Crispin Spreadsheet.xlsx]OPE!R41C7</stp>
        <tr r="G41" s="7"/>
      </tp>
    </main>
    <main first="bofaddin.rtdserver">
      <tp t="s">
        <v>#N/A N/A</v>
        <stp/>
        <stp>BDH|14333283139553673943</stp>
        <tr r="Z692" s="1"/>
      </tp>
      <tp t="s">
        <v>#N/A N/A</v>
        <stp/>
        <stp>BDH|15731003768404752880</stp>
        <tr r="Z280" s="1"/>
      </tp>
    </main>
    <main first="bofaddin.rtdserver">
      <tp t="s">
        <v>#N/A N/A</v>
        <stp/>
        <stp>BDH|18255072456347339534</stp>
        <tr r="Z601" s="1"/>
      </tp>
      <tp t="s">
        <v>#N/A N/A</v>
        <stp/>
        <stp>BDH|11200314367282447935</stp>
        <tr r="V116" s="6"/>
      </tp>
    </main>
    <main first="bloomberg.rtd">
      <tp t="s">
        <v>#N/A Requesting Data...</v>
        <stp/>
        <stp>##V3_BDPV12</stp>
        <stp>RE/ LN Equity</stp>
        <stp>LAST_PRICE</stp>
        <stp>[Crispin Spreadsheet.xlsx]OPUS!R71C7</stp>
        <tr r="G71" s="6"/>
      </tp>
    </main>
    <main first="bofaddin.rtdserver">
      <tp t="s">
        <v>#N/A N/A</v>
        <stp/>
        <stp>BDH|11387647313099673060</stp>
        <tr r="Z804" s="1"/>
      </tp>
      <tp t="s">
        <v>#N/A N/A</v>
        <stp/>
        <stp>BDH|12928833551127805775</stp>
        <tr r="Z363" s="1"/>
      </tp>
    </main>
    <main first="bloomberg.rtd">
      <tp>
        <v>0.86089000000000004</v>
        <stp/>
        <stp>##V3_BDPV12</stp>
        <stp>EURGBP Curncy</stp>
        <stp>LAST_PRICE</stp>
        <stp>[Crispin Spreadsheet.xlsx]OEI!R889C7</stp>
        <tr r="G889" s="1"/>
      </tp>
    </main>
    <main first="bofaddin.rtdserver">
      <tp t="s">
        <v>#N/A N/A</v>
        <stp/>
        <stp>BDH|15352145970869670569</stp>
        <tr r="Z426" s="1"/>
      </tp>
      <tp t="s">
        <v>#N/A N/A</v>
        <stp/>
        <stp>BDH|15311357890994519454</stp>
        <tr r="Z822" s="1"/>
      </tp>
      <tp t="s">
        <v>#N/A N/A</v>
        <stp/>
        <stp>BDH|17378012883828123884</stp>
        <tr r="Z43" s="1"/>
      </tp>
      <tp t="s">
        <v>#N/A N/A</v>
        <stp/>
        <stp>BDH|11495295755588341130</stp>
        <tr r="Z728" s="1"/>
      </tp>
      <tp t="s">
        <v>#N/A N/A</v>
        <stp/>
        <stp>BDH|10519183917458680761</stp>
        <tr r="Z742" s="1"/>
      </tp>
      <tp t="s">
        <v>#N/A N/A</v>
        <stp/>
        <stp>BDH|12641264134108037495</stp>
        <tr r="Z448" s="1"/>
      </tp>
      <tp t="s">
        <v>#N/A N/A</v>
        <stp/>
        <stp>BDH|13659994746683557203</stp>
        <tr r="Z844" s="1"/>
      </tp>
      <tp t="s">
        <v>#N/A N/A</v>
        <stp/>
        <stp>BDH|13032442720423810901</stp>
        <tr r="Z344" s="1"/>
      </tp>
      <tp t="s">
        <v>#N/A N/A</v>
        <stp/>
        <stp>BDH|13487444332868748394</stp>
        <tr r="Z320" s="1"/>
      </tp>
      <tp t="s">
        <v>#N/A N/A</v>
        <stp/>
        <stp>BDH|13177920566700827316</stp>
        <tr r="Z125" s="1"/>
        <tr r="Z24" s="3"/>
      </tp>
      <tp t="s">
        <v>#N/A N/A</v>
        <stp/>
        <stp>BDH|16600374992554924750</stp>
        <tr r="Z171" s="1"/>
      </tp>
      <tp t="s">
        <v>#N/A N/A</v>
        <stp/>
        <stp>BDH|11108895619727607083</stp>
        <tr r="Z71" s="1"/>
      </tp>
      <tp t="s">
        <v>#N/A N/A</v>
        <stp/>
        <stp>BDH|18091462311813091192</stp>
        <tr r="Z164" s="1"/>
      </tp>
    </main>
    <main first="bloomberg.rtd">
      <tp t="s">
        <v>#N/A Requesting Data...</v>
        <stp/>
        <stp>##V3_BDPV12</stp>
        <stp>ALV GY Equity</stp>
        <stp>LAST_PRICE</stp>
        <stp>[Crispin Spreadsheet.xlsx]OEI!R149C7</stp>
        <tr r="G149" s="1"/>
      </tp>
      <tp t="s">
        <v>#N/A Requesting Data...</v>
        <stp/>
        <stp>##V3_BDPV12</stp>
        <stp>BBY LN Equity</stp>
        <stp>LAST_PRICE</stp>
        <stp>[Crispin Spreadsheet.xlsx]OEI!R466C7</stp>
        <tr r="G466" s="1"/>
      </tp>
      <tp t="s">
        <v>#N/A Requesting Data...</v>
        <stp/>
        <stp>##V3_BDPV12</stp>
        <stp>LPX US Equity</stp>
        <stp>LAST_PRICE</stp>
        <stp>[Crispin Spreadsheet.xlsx]OEI!R747C7</stp>
        <tr r="G747" s="1"/>
      </tp>
      <tp t="s">
        <v>#N/A Requesting Data...</v>
        <stp/>
        <stp>##V3_BDPV12</stp>
        <stp>WETF US Equity</stp>
        <stp>LAST_PRICE</stp>
        <stp>[Crispin Spreadsheet.xlsx]OEI!R827C7</stp>
        <tr r="G827" s="1"/>
      </tp>
      <tp t="s">
        <v>#N/A Requesting Data...</v>
        <stp/>
        <stp>##V3_BDPV12</stp>
        <stp>BLND LN Equity</stp>
        <stp>LAST_PRICE</stp>
        <stp>[Crispin Spreadsheet.xlsx]OEI!R475C7</stp>
        <tr r="G475" s="1"/>
      </tp>
      <tp t="s">
        <v>#N/A Requesting Data...</v>
        <stp/>
        <stp>##V3_BDPV12</stp>
        <stp>SMR AU Equity</stp>
        <stp>LAST_PRICE</stp>
        <stp>[Crispin Spreadsheet.xlsx]OPUS!R6C7</stp>
        <tr r="G6" s="6"/>
      </tp>
      <tp t="s">
        <v>#N/A Requesting Data...</v>
        <stp/>
        <stp>##V3_BDPV12</stp>
        <stp>HLAG GY Equity</stp>
        <stp>LAST_PRICE</stp>
        <stp>[Crispin Spreadsheet.xlsx]OEI!R166C7</stp>
        <tr r="G166" s="1"/>
      </tp>
      <tp t="s">
        <v>#N/A Requesting Data...</v>
        <stp/>
        <stp>##V3_BDPV12</stp>
        <stp>META US Equity</stp>
        <stp>LAST_PRICE</stp>
        <stp>[Crispin Spreadsheet.xlsx]OEI!R710C7</stp>
        <tr r="G710" s="1"/>
      </tp>
      <tp t="s">
        <v>#N/A Requesting Data...</v>
        <stp/>
        <stp>##V3_BDPV12</stp>
        <stp>MOWI NO Equity</stp>
        <stp>LAST_PRICE</stp>
        <stp>[Crispin Spreadsheet.xlsx]OEI!R338C7</stp>
        <tr r="G338" s="1"/>
      </tp>
      <tp t="s">
        <v>#N/A Requesting Data...</v>
        <stp/>
        <stp>##V3_BDPV12</stp>
        <stp>AGCO US Equity</stp>
        <stp>LAST_PRICE</stp>
        <stp>[Crispin Spreadsheet.xlsx]OPUS!R154C7</stp>
        <tr r="G154" s="6"/>
      </tp>
      <tp t="s">
        <v>USD</v>
        <stp/>
        <stp>##V3_BDPV12</stp>
        <stp>ARCH US Equity</stp>
        <stp>CRNCY</stp>
        <stp>[Crispin Spreadsheet.xlsx]FDXC!R67C4</stp>
        <tr r="D67" s="8"/>
      </tp>
      <tp>
        <v>2170</v>
        <stp/>
        <stp>##V3_BDPV12</stp>
        <stp>9064 JT Equity</stp>
        <stp>PX_YEST_CLOSE</stp>
        <stp>[Crispin Spreadsheet.xlsx]OEI!R309C6</stp>
        <tr r="F309" s="1"/>
      </tp>
      <tp t="s">
        <v>#N/A Requesting Data...</v>
        <stp/>
        <stp>##V3_BDPV12</stp>
        <stp>FLTR LN Equity</stp>
        <stp>LAST_PRICE</stp>
        <stp>[Crispin Spreadsheet.xlsx]OPUS!R133C7</stp>
        <tr r="G133" s="6"/>
      </tp>
      <tp t="s">
        <v>SEK</v>
        <stp/>
        <stp>##V3_BDPV12</stp>
        <stp>ERICB SS Equity</stp>
        <stp>CRNCY</stp>
        <stp>[Crispin Spreadsheet.xlsx]OPUS!R48C4</stp>
        <tr r="D48" s="6"/>
      </tp>
      <tp>
        <v>170.71</v>
        <stp/>
        <stp>##V3_BDPV12</stp>
        <stp>PHAU LN Equity</stp>
        <stp>LAST_PRICE</stp>
        <stp>[Crispin Spreadsheet.xlsx]SWAN!R149C7</stp>
        <tr r="G149" s="3"/>
      </tp>
      <tp t="s">
        <v>#N/A Requesting Data...</v>
        <stp/>
        <stp>##V3_BDPV12</stp>
        <stp>CS FP Equity</stp>
        <stp>LAST_PRICE</stp>
        <stp>[Crispin Spreadsheet.xlsx]OEI!R93C7</stp>
        <tr r="G93" s="1"/>
      </tp>
      <tp>
        <v>1.2121999999999999</v>
        <stp/>
        <stp>##V3_BDPV12</stp>
        <stp>GBPUSD Curncy</stp>
        <stp>LAST_PRICE</stp>
        <stp>[Crispin Spreadsheet.xlsx]OEI!R918C7</stp>
        <tr r="G918" s="1"/>
      </tp>
    </main>
    <main first="bofaddin.rtdserver">
      <tp t="s">
        <v>#N/A N/A</v>
        <stp/>
        <stp>BDH|13159305777928771309</stp>
        <tr r="Z167" s="1"/>
      </tp>
      <tp t="s">
        <v>#N/A N/A</v>
        <stp/>
        <stp>BDH|15816197223402495864</stp>
        <tr r="Z608" s="1"/>
      </tp>
      <tp t="s">
        <v>#N/A N/A</v>
        <stp/>
        <stp>BDH|16114170376938956490</stp>
        <tr r="Z19" s="1"/>
      </tp>
      <tp t="s">
        <v>#N/A N/A</v>
        <stp/>
        <stp>BDH|18342939609188237580</stp>
        <tr r="Z534" s="1"/>
        <tr r="Z89" s="3"/>
      </tp>
      <tp t="s">
        <v>#N/A N/A</v>
        <stp/>
        <stp>BDH|10144615635459532034</stp>
        <tr r="Z680" s="1"/>
      </tp>
      <tp t="s">
        <v>#N/A N/A</v>
        <stp/>
        <stp>BDH|15539155836652356963</stp>
        <tr r="Z705" s="1"/>
      </tp>
    </main>
    <main first="bloomberg.rtd">
      <tp t="s">
        <v>#N/A Requesting Data...</v>
        <stp/>
        <stp>##V3_BDPV12</stp>
        <stp>BA/ LN Equity</stp>
        <stp>LAST_PRICE</stp>
        <stp>[Crispin Spreadsheet.xlsx]OPUS!R52C7</stp>
        <tr r="G52" s="6"/>
      </tp>
    </main>
    <main first="bofaddin.rtdserver">
      <tp t="s">
        <v>#N/A N/A</v>
        <stp/>
        <stp>BDH|15203822422424341746</stp>
        <tr r="Z494" s="1"/>
        <tr r="Z84" s="3"/>
        <tr r="V57" s="6"/>
        <tr r="V39" s="7"/>
        <tr r="V49" s="8"/>
      </tp>
      <tp t="s">
        <v>#N/A N/A</v>
        <stp/>
        <stp>BDH|16488962466535705075</stp>
        <tr r="Z790" s="1"/>
      </tp>
      <tp t="s">
        <v>#N/A N/A</v>
        <stp/>
        <stp>BDH|18340212810690725712</stp>
        <tr r="Z77" s="1"/>
      </tp>
      <tp t="s">
        <v>#N/A N/A</v>
        <stp/>
        <stp>BDH|13778631382156297708</stp>
        <tr r="Z504" s="1"/>
      </tp>
    </main>
    <main first="bloomberg.rtd">
      <tp t="s">
        <v>#N/A Requesting Data...</v>
        <stp/>
        <stp>##V3_BDPV12</stp>
        <stp>ERICB SS Equity</stp>
        <stp>LAST_PRICE</stp>
        <stp>[Crispin Spreadsheet.xlsx]OPUS!R125C7</stp>
        <tr r="G125" s="6"/>
      </tp>
    </main>
    <main first="bofaddin.rtdserver">
      <tp t="s">
        <v>#N/A N/A</v>
        <stp/>
        <stp>BDH|12052526342647589837</stp>
        <tr r="Z94" s="1"/>
      </tp>
      <tp t="s">
        <v>#N/A N/A</v>
        <stp/>
        <stp>BDH|10127556476696158859</stp>
        <tr r="Z89" s="1"/>
      </tp>
      <tp t="s">
        <v>#N/A N/A</v>
        <stp/>
        <stp>BDH|12271572336279946132</stp>
        <tr r="Z402" s="1"/>
        <tr r="Z63" s="3"/>
      </tp>
      <tp t="s">
        <v>#N/A N/A</v>
        <stp/>
        <stp>BDH|11987051935376302877</stp>
        <tr r="Z803" s="1"/>
        <tr r="Z139" s="3"/>
      </tp>
    </main>
    <main first="bloomberg.rtd">
      <tp t="s">
        <v>#N/A Requesting Data...</v>
        <stp/>
        <stp>##V3_BDPV12</stp>
        <stp>ABF LN Equity</stp>
        <stp>LAST_PRICE</stp>
        <stp>[Crispin Spreadsheet.xlsx]OPE!R32C7</stp>
        <tr r="G32" s="7"/>
      </tp>
    </main>
    <main first="bofaddin.rtdserver">
      <tp t="s">
        <v>#N/A N/A</v>
        <stp/>
        <stp>BDH|11934679386226727539</stp>
        <tr r="Z628" s="1"/>
      </tp>
      <tp t="s">
        <v>#N/A N/A</v>
        <stp/>
        <stp>BDH|17971348195372657313</stp>
        <tr r="Z104" s="1"/>
      </tp>
      <tp t="s">
        <v>#N/A N/A</v>
        <stp/>
        <stp>BDH|17287967235183809261</stp>
        <tr r="Z730" s="1"/>
      </tp>
    </main>
    <main first="bloomberg.rtd">
      <tp t="s">
        <v>#N/A Requesting Data...</v>
        <stp/>
        <stp>##V3_BDPV12</stp>
        <stp>SSW SJ Equity</stp>
        <stp>LAST_PRICE</stp>
        <stp>[Crispin Spreadsheet.xlsx]OEI!R369C7</stp>
        <tr r="G369" s="1"/>
      </tp>
      <tp t="s">
        <v>#N/A Requesting Data...</v>
        <stp/>
        <stp>##V3_BDPV12</stp>
        <stp>SBBB SS Equity</stp>
        <stp>LAST_PRICE</stp>
        <stp>[Crispin Spreadsheet.xlsx]OEI!R402C7</stp>
        <tr r="G402" s="1"/>
      </tp>
      <tp t="s">
        <v>#N/A Requesting Data...</v>
        <stp/>
        <stp>##V3_BDPV12</stp>
        <stp>SAVE FP Equity</stp>
        <stp>LAST_PRICE</stp>
        <stp>[Crispin Spreadsheet.xlsx]OEI!R125C7</stp>
        <tr r="G125" s="1"/>
      </tp>
      <tp t="s">
        <v>#N/A Requesting Data...</v>
        <stp/>
        <stp>##V3_BDPV12</stp>
        <stp>VLX LN Equity</stp>
        <stp>LAST_PRICE</stp>
        <stp>[Crispin Spreadsheet.xlsx]OEI!R636C7</stp>
        <tr r="G636" s="1"/>
      </tp>
      <tp t="s">
        <v>#N/A Requesting Data...</v>
        <stp/>
        <stp>##V3_BDPV12</stp>
        <stp>OXY US Equity</stp>
        <stp>LAST_PRICE</stp>
        <stp>[Crispin Spreadsheet.xlsx]OEI!R767C7</stp>
        <tr r="G767" s="1"/>
      </tp>
      <tp t="s">
        <v>#N/A Requesting Data...</v>
        <stp/>
        <stp>##V3_BDPV12</stp>
        <stp>ADYEY US Equity</stp>
        <stp>LAST_PRICE</stp>
        <stp>[Crispin Spreadsheet.xlsx]OEI!R648C7</stp>
        <tr r="G648" s="1"/>
      </tp>
      <tp t="s">
        <v>#N/A Requesting Data...</v>
        <stp/>
        <stp>##V3_BDPV12</stp>
        <stp>UBSG SW Equity</stp>
        <stp>LAST_PRICE</stp>
        <stp>[Crispin Spreadsheet.xlsx]OEI!R437C7</stp>
        <tr r="G437" s="1"/>
      </tp>
      <tp t="s">
        <v>#N/A Requesting Data...</v>
        <stp/>
        <stp>##V3_BDPV12</stp>
        <stp>CACC US Equity</stp>
        <stp>LAST_PRICE</stp>
        <stp>[Crispin Spreadsheet.xlsx]OEI!R693C7</stp>
        <tr r="G693" s="1"/>
      </tp>
      <tp t="s">
        <v>#N/A Requesting Data...</v>
        <stp/>
        <stp>##V3_BDPV12</stp>
        <stp>CRDA LN Equity</stp>
        <stp>LAST_PRICE</stp>
        <stp>[Crispin Spreadsheet.xlsx]OEI!R491C7</stp>
        <tr r="G491" s="1"/>
      </tp>
      <tp t="s">
        <v>#N/A Requesting Data...</v>
        <stp/>
        <stp>##V3_BDPV12</stp>
        <stp>CLAB SS Equity</stp>
        <stp>LAST_PRICE</stp>
        <stp>[Crispin Spreadsheet.xlsx]OEI!R392C7</stp>
        <tr r="G392" s="1"/>
      </tp>
      <tp t="s">
        <v>#N/A Requesting Data...</v>
        <stp/>
        <stp>##V3_BDPV12</stp>
        <stp>CNHI IM Equity</stp>
        <stp>LAST_PRICE</stp>
        <stp>[Crispin Spreadsheet.xlsx]OEI!R239C7</stp>
        <tr r="G239" s="1"/>
      </tp>
      <tp t="s">
        <v>#N/A N/A</v>
        <stp/>
        <stp>##V3_BDPV12</stp>
        <stp>ROSN LI Equity</stp>
        <stp>PX_YEST_CLOSE</stp>
        <stp>[Crispin Spreadsheet.xlsx]OPUS!R72C6</stp>
        <tr r="F72" s="6"/>
      </tp>
      <tp>
        <v>1108</v>
        <stp/>
        <stp>##V3_BDPV12</stp>
        <stp>3099 JT Equity</stp>
        <stp>PX_YEST_CLOSE</stp>
        <stp>[Crispin Spreadsheet.xlsx]OEI!R267C6</stp>
        <tr r="F267" s="1"/>
      </tp>
      <tp>
        <v>143.80000000000001</v>
        <stp/>
        <stp>##V3_BDPV12</stp>
        <stp>ARCH US Equity</stp>
        <stp>PX_YEST_CLOSE</stp>
        <stp>[Crispin Spreadsheet.xlsx]OPUS!R78C6</stp>
        <tr r="F78" s="6"/>
      </tp>
      <tp t="s">
        <v>GBp</v>
        <stp/>
        <stp>##V3_BDPV12</stp>
        <stp>PSON LN Equity</stp>
        <stp>CRNCY</stp>
        <stp>[Crispin Spreadsheet.xlsx]OPUS!R67C4</stp>
        <tr r="D67" s="6"/>
      </tp>
      <tp t="s">
        <v>EUR</v>
        <stp/>
        <stp>##V3_BDPV12</stp>
        <stp>EBRO SQ Equity</stp>
        <stp>CRNCY</stp>
        <stp>[Crispin Spreadsheet.xlsx]OPUS!R45C4</stp>
        <tr r="D45" s="6"/>
      </tp>
      <tp>
        <v>1047</v>
        <stp/>
        <stp>##V3_BDPV12</stp>
        <stp>7261 JT Equity</stp>
        <stp>PX_YEST_CLOSE</stp>
        <stp>[Crispin Spreadsheet.xlsx]OEI!R278C6</stp>
        <tr r="F278" s="1"/>
      </tp>
      <tp t="s">
        <v>NOK</v>
        <stp/>
        <stp>##V3_BDPV12</stp>
        <stp>AKRBP NO Equity</stp>
        <stp>CRNCY</stp>
        <stp>[Crispin Spreadsheet.xlsx]FDXC!R24C4</stp>
        <tr r="D24" s="8"/>
      </tp>
      <tp t="s">
        <v>GBp</v>
        <stp/>
        <stp>##V3_BDPV12</stp>
        <stp>MTRO LN Equity</stp>
        <stp>CRNCY</stp>
        <stp>[Crispin Spreadsheet.xlsx]SWAN!R97C4</stp>
        <tr r="D97" s="3"/>
      </tp>
      <tp t="s">
        <v>GOLD 100 OZ FUTR  Aug22</v>
        <stp/>
        <stp>##V3_BDPV12</stp>
        <stp>GCA Comdty</stp>
        <stp>NAME</stp>
        <stp>[Crispin Spreadsheet.xlsx]OEI!R843C5</stp>
        <tr r="E843" s="1"/>
      </tp>
      <tp>
        <v>81.680000000000007</v>
        <stp/>
        <stp>##V3_BDPV12</stp>
        <stp>SONY US Equity</stp>
        <stp>PX_YEST_CLOSE</stp>
        <stp>[Crispin Spreadsheet.xlsx]OPUS!R85C6</stp>
        <tr r="F85" s="6"/>
      </tp>
      <tp t="s">
        <v>#N/A Requesting Data...</v>
        <stp/>
        <stp>##V3_BDPV12</stp>
        <stp>GBPUSD Curncy</stp>
        <stp>LAST_PRICE</stp>
        <stp>[Crispin Spreadsheet.xlsx]OPUS!R84C13</stp>
        <tr r="M84" s="6"/>
      </tp>
      <tp t="s">
        <v>#N/A Requesting Data...</v>
        <stp/>
        <stp>##V3_BDPV12</stp>
        <stp>GBPUSD Curncy</stp>
        <stp>LAST_PRICE</stp>
        <stp>[Crispin Spreadsheet.xlsx]OPUS!R85C13</stp>
        <tr r="M85" s="6"/>
      </tp>
      <tp t="s">
        <v>#N/A Requesting Data...</v>
        <stp/>
        <stp>##V3_BDPV12</stp>
        <stp>GBPUSD Curncy</stp>
        <stp>LAST_PRICE</stp>
        <stp>[Crispin Spreadsheet.xlsx]OPUS!R86C13</stp>
        <tr r="M86" s="6"/>
      </tp>
      <tp t="s">
        <v>#N/A Requesting Data...</v>
        <stp/>
        <stp>##V3_BDPV12</stp>
        <stp>GBPUSD Curncy</stp>
        <stp>LAST_PRICE</stp>
        <stp>[Crispin Spreadsheet.xlsx]OPUS!R87C13</stp>
        <tr r="M87" s="6"/>
      </tp>
      <tp t="s">
        <v>#N/A Requesting Data...</v>
        <stp/>
        <stp>##V3_BDPV12</stp>
        <stp>GBPUSD Curncy</stp>
        <stp>LAST_PRICE</stp>
        <stp>[Crispin Spreadsheet.xlsx]OPUS!R80C13</stp>
        <tr r="M80" s="6"/>
      </tp>
      <tp t="s">
        <v>#N/A Requesting Data...</v>
        <stp/>
        <stp>##V3_BDPV12</stp>
        <stp>GBPUSD Curncy</stp>
        <stp>LAST_PRICE</stp>
        <stp>[Crispin Spreadsheet.xlsx]OPUS!R81C13</stp>
        <tr r="M81" s="6"/>
      </tp>
      <tp t="s">
        <v>#N/A Requesting Data...</v>
        <stp/>
        <stp>##V3_BDPV12</stp>
        <stp>GBPUSD Curncy</stp>
        <stp>LAST_PRICE</stp>
        <stp>[Crispin Spreadsheet.xlsx]OPUS!R82C13</stp>
        <tr r="M82" s="6"/>
      </tp>
      <tp t="s">
        <v>#N/A Requesting Data...</v>
        <stp/>
        <stp>##V3_BDPV12</stp>
        <stp>GBPUSD Curncy</stp>
        <stp>LAST_PRICE</stp>
        <stp>[Crispin Spreadsheet.xlsx]OPUS!R83C13</stp>
        <tr r="M83" s="6"/>
      </tp>
      <tp t="s">
        <v>#N/A Requesting Data...</v>
        <stp/>
        <stp>##V3_BDPV12</stp>
        <stp>GBPUSD Curncy</stp>
        <stp>LAST_PRICE</stp>
        <stp>[Crispin Spreadsheet.xlsx]OPUS!R60C13</stp>
        <tr r="M60" s="6"/>
      </tp>
      <tp t="s">
        <v>#N/A Requesting Data...</v>
        <stp/>
        <stp>##V3_BDPV12</stp>
        <stp>GBPUSD Curncy</stp>
        <stp>LAST_PRICE</stp>
        <stp>[Crispin Spreadsheet.xlsx]OPUS!R78C13</stp>
        <tr r="M78" s="6"/>
      </tp>
      <tp t="s">
        <v>#N/A Requesting Data...</v>
        <stp/>
        <stp>##V3_BDPV12</stp>
        <stp>GBPUSD Curncy</stp>
        <stp>LAST_PRICE</stp>
        <stp>[Crispin Spreadsheet.xlsx]OPUS!R79C13</stp>
        <tr r="M79" s="6"/>
      </tp>
      <tp t="s">
        <v>#N/A Requesting Data...</v>
        <stp/>
        <stp>##V3_BDPV12</stp>
        <stp>GBPUSD Curncy</stp>
        <stp>LAST_PRICE</stp>
        <stp>[Crispin Spreadsheet.xlsx]OPUS!R72C13</stp>
        <tr r="M72" s="6"/>
      </tp>
      <tp t="s">
        <v>#N/A Requesting Data...</v>
        <stp/>
        <stp>##V3_BDPV12</stp>
        <stp>GBPUSD Curncy</stp>
        <stp>LAST_PRICE</stp>
        <stp>[Crispin Spreadsheet.xlsx]OPUS!R59C13</stp>
        <tr r="M59" s="6"/>
      </tp>
      <tp>
        <v>19.779399999999999</v>
        <stp/>
        <stp>##V3_BDPV12</stp>
        <stp>GBPZAR Curncy</stp>
        <stp>LAST_PRICE</stp>
        <stp>[Crispin Spreadsheet.xlsx]OEI!R879C7</stp>
        <tr r="G879" s="1"/>
      </tp>
      <tp>
        <v>19.779399999999999</v>
        <stp/>
        <stp>##V3_BDPV12</stp>
        <stp>GBPZAR Curncy</stp>
        <stp>LAST_PRICE</stp>
        <stp>[Crispin Spreadsheet.xlsx]OEI!R909C7</stp>
        <tr r="G909" s="1"/>
      </tp>
    </main>
    <main first="bofaddin.rtdserver">
      <tp t="s">
        <v>#N/A N/A</v>
        <stp/>
        <stp>BDH|15566352767454202959</stp>
        <tr r="Z656" s="1"/>
      </tp>
      <tp t="s">
        <v>#N/A N/A</v>
        <stp/>
        <stp>BDH|14219439379473155995</stp>
        <tr r="Z157" s="1"/>
      </tp>
      <tp t="s">
        <v>#N/A N/A</v>
        <stp/>
        <stp>BDH|15433427591487602213</stp>
        <tr r="Z423" s="1"/>
      </tp>
      <tp t="s">
        <v>#N/A N/A</v>
        <stp/>
        <stp>BDH|15754255992423659064</stp>
        <tr r="Z461" s="1"/>
      </tp>
      <tp t="s">
        <v>#N/A N/A</v>
        <stp/>
        <stp>BDH|15078245993947277462</stp>
        <tr r="Z306" s="1"/>
      </tp>
      <tp t="s">
        <v>#N/A N/A</v>
        <stp/>
        <stp>BDH|12363868051326646418</stp>
        <tr r="Z607" s="1"/>
      </tp>
      <tp t="s">
        <v>#N/A N/A</v>
        <stp/>
        <stp>BDH|10603965793675384855</stp>
        <tr r="Z149" s="3"/>
      </tp>
      <tp t="s">
        <v>#N/A N/A</v>
        <stp/>
        <stp>BDH|16553577685044334212</stp>
        <tr r="Z95" s="1"/>
      </tp>
      <tp t="s">
        <v>#N/A N/A</v>
        <stp/>
        <stp>BDH|12252091903149504685</stp>
        <tr r="Z467" s="1"/>
        <tr r="Z78" s="3"/>
        <tr r="V53" s="6"/>
        <tr r="V130" s="6"/>
        <tr r="V34" s="7"/>
        <tr r="V45" s="8"/>
        <tr r="V112" s="8"/>
      </tp>
      <tp t="s">
        <v>#N/A N/A</v>
        <stp/>
        <stp>BDH|13835870050083078087</stp>
        <tr r="Z241" s="1"/>
      </tp>
      <tp t="s">
        <v>#N/A N/A</v>
        <stp/>
        <stp>BDH|17957922983093552840</stp>
        <tr r="Z797" s="1"/>
      </tp>
    </main>
    <main first="bloomberg.rtd">
      <tp t="s">
        <v>#N/A Requesting Data...</v>
        <stp/>
        <stp>##V3_BDPV12</stp>
        <stp>UCB BB Equity</stp>
        <stp>LAST_PRICE</stp>
        <stp>[Crispin Spreadsheet.xlsx]OEI!R42C7</stp>
        <tr r="G42" s="1"/>
      </tp>
    </main>
    <main first="bofaddin.rtdserver">
      <tp t="s">
        <v>#N/A N/A</v>
        <stp/>
        <stp>BDH|18424526645264904021</stp>
        <tr r="Z385" s="1"/>
      </tp>
      <tp t="s">
        <v>#N/A N/A</v>
        <stp/>
        <stp>BDH|16748906168481223550</stp>
        <tr r="Z78" s="1"/>
      </tp>
      <tp t="s">
        <v>#N/A N/A</v>
        <stp/>
        <stp>BDH|15863726984980392768</stp>
        <tr r="Z723" s="1"/>
      </tp>
      <tp t="s">
        <v>#N/A N/A</v>
        <stp/>
        <stp>BDH|18263867988370500539</stp>
        <tr r="Z733" s="1"/>
        <tr r="Z130" s="3"/>
      </tp>
      <tp t="s">
        <v>#N/A N/A</v>
        <stp/>
        <stp>BDH|13173776895627196785</stp>
        <tr r="Z140" s="1"/>
      </tp>
      <tp t="s">
        <v>#N/A N/A</v>
        <stp/>
        <stp>BDH|13912003394060157709</stp>
        <tr r="Z109" s="1"/>
      </tp>
      <tp t="s">
        <v>#N/A N/A</v>
        <stp/>
        <stp>BDH|12744838079055317520</stp>
        <tr r="Z55" s="1"/>
        <tr r="Z14" s="3"/>
        <tr r="V13" s="6"/>
        <tr r="V10" s="8"/>
      </tp>
      <tp t="s">
        <v>#N/A N/A</v>
        <stp/>
        <stp>BDH|17477836537297722688</stp>
        <tr r="Z18" s="1"/>
      </tp>
      <tp t="s">
        <v>#N/A N/A</v>
        <stp/>
        <stp>BDH|11021002309678202449</stp>
        <tr r="Z120" s="1"/>
      </tp>
      <tp t="s">
        <v>#N/A N/A</v>
        <stp/>
        <stp>BDH|16947860843726054130</stp>
        <tr r="Z127" s="1"/>
      </tp>
    </main>
    <main first="bloomberg.rtd">
      <tp t="s">
        <v>#N/A Requesting Data...</v>
        <stp/>
        <stp>##V3_BDPV12</stp>
        <stp>ENX FP Equity</stp>
        <stp>LAST_PRICE</stp>
        <stp>[Crispin Spreadsheet.xlsx]OEI!R109C7</stp>
        <tr r="G109" s="1"/>
      </tp>
      <tp t="s">
        <v>#N/A Requesting Data...</v>
        <stp/>
        <stp>##V3_BDPV12</stp>
        <stp>CNP FP Equity</stp>
        <stp>LAST_PRICE</stp>
        <stp>[Crispin Spreadsheet.xlsx]OEI!R101C7</stp>
        <tr r="G101" s="1"/>
      </tp>
      <tp t="s">
        <v>#N/A Requesting Data...</v>
        <stp/>
        <stp>##V3_BDPV12</stp>
        <stp>TUP US Equity</stp>
        <stp>LAST_PRICE</stp>
        <stp>[Crispin Spreadsheet.xlsx]OEI!R811C7</stp>
        <tr r="G811" s="1"/>
      </tp>
      <tp t="s">
        <v>#N/A Requesting Data...</v>
        <stp/>
        <stp>##V3_BDPV12</stp>
        <stp>FUR NA Equity</stp>
        <stp>LAST_PRICE</stp>
        <stp>[Crispin Spreadsheet.xlsx]OEI!R323C7</stp>
        <tr r="G323" s="1"/>
      </tp>
      <tp t="s">
        <v>#N/A Requesting Data...</v>
        <stp/>
        <stp>##V3_BDPV12</stp>
        <stp>DRX LN Equity</stp>
        <stp>LAST_PRICE</stp>
        <stp>[Crispin Spreadsheet.xlsx]OEI!R499C7</stp>
        <tr r="G499" s="1"/>
      </tp>
      <tp t="s">
        <v>#N/A Requesting Data...</v>
        <stp/>
        <stp>##V3_BDPV12</stp>
        <stp>ENT LN Equity</stp>
        <stp>LAST_PRICE</stp>
        <stp>[Crispin Spreadsheet.xlsx]OEI!R515C7</stp>
        <tr r="G515" s="1"/>
      </tp>
      <tp t="s">
        <v>#N/A Requesting Data...</v>
        <stp/>
        <stp>##V3_BDPV12</stp>
        <stp>GBS LN Equity</stp>
        <stp>LAST_PRICE</stp>
        <stp>[Crispin Spreadsheet.xlsx]OEI!R512C7</stp>
        <tr r="G512" s="1"/>
      </tp>
      <tp t="s">
        <v>#N/A Requesting Data...</v>
        <stp/>
        <stp>##V3_BDPV12</stp>
        <stp>FCX US Equity</stp>
        <stp>LAST_PRICE</stp>
        <stp>[Crispin Spreadsheet.xlsx]OEI!R719C7</stp>
        <tr r="G719" s="1"/>
      </tp>
      <tp t="s">
        <v>#N/A Requesting Data...</v>
        <stp/>
        <stp>##V3_BDPV12</stp>
        <stp>SAP GY Equity</stp>
        <stp>LAST_PRICE</stp>
        <stp>[Crispin Spreadsheet.xlsx]OEI!R181C7</stp>
        <tr r="G181" s="1"/>
      </tp>
      <tp t="s">
        <v>#N/A Requesting Data...</v>
        <stp/>
        <stp>##V3_BDPV12</stp>
        <stp>RMS FP Equity</stp>
        <stp>LAST_PRICE</stp>
        <stp>[Crispin Spreadsheet.xlsx]OEI!R112C7</stp>
        <tr r="G112" s="1"/>
      </tp>
      <tp t="s">
        <v>#N/A Requesting Data...</v>
        <stp/>
        <stp>##V3_BDPV12</stp>
        <stp>KNX US Equity</stp>
        <stp>LAST_PRICE</stp>
        <stp>[Crispin Spreadsheet.xlsx]OEI!R739C7</stp>
        <tr r="G739" s="1"/>
      </tp>
      <tp t="s">
        <v>#N/A Requesting Data...</v>
        <stp/>
        <stp>##V3_BDPV12</stp>
        <stp>DIS US Equity</stp>
        <stp>LAST_PRICE</stp>
        <stp>[Crispin Spreadsheet.xlsx]OEI!R822C7</stp>
        <tr r="G822" s="1"/>
      </tp>
      <tp t="s">
        <v>#N/A Requesting Data...</v>
        <stp/>
        <stp>##V3_BDPV12</stp>
        <stp>SLP LN Equity</stp>
        <stp>LAST_PRICE</stp>
        <stp>[Crispin Spreadsheet.xlsx]OEI!R621C7</stp>
        <tr r="G621" s="1"/>
      </tp>
      <tp t="s">
        <v>#N/A Requesting Data...</v>
        <stp/>
        <stp>##V3_BDPV12</stp>
        <stp>LVS US Equity</stp>
        <stp>LAST_PRICE</stp>
        <stp>[Crispin Spreadsheet.xlsx]OEI!R742C7</stp>
        <tr r="G742" s="1"/>
      </tp>
      <tp t="s">
        <v>#N/A Requesting Data...</v>
        <stp/>
        <stp>##V3_BDPV12</stp>
        <stp>MAS US Equity</stp>
        <stp>LAST_PRICE</stp>
        <stp>[Crispin Spreadsheet.xlsx]OEI!R752C7</stp>
        <tr r="G752" s="1"/>
      </tp>
      <tp t="s">
        <v>#N/A Requesting Data...</v>
        <stp/>
        <stp>##V3_BDPV12</stp>
        <stp>GLEN LN Equity</stp>
        <stp>LAST_PRICE</stp>
        <stp>[Crispin Spreadsheet.xlsx]OEI!R511C7</stp>
        <tr r="G511" s="1"/>
      </tp>
      <tp t="s">
        <v>#N/A Requesting Data...</v>
        <stp/>
        <stp>##V3_BDPV12</stp>
        <stp>FIBK US Equity</stp>
        <stp>LAST_PRICE</stp>
        <stp>[Crispin Spreadsheet.xlsx]OEI!R714C7</stp>
        <tr r="G714" s="1"/>
      </tp>
      <tp t="s">
        <v>#N/A Requesting Data...</v>
        <stp/>
        <stp>##V3_BDPV12</stp>
        <stp>EOAN GY Equity</stp>
        <stp>LAST_PRICE</stp>
        <stp>[Crispin Spreadsheet.xlsx]OEI!R161C7</stp>
        <tr r="G161" s="1"/>
      </tp>
      <tp t="s">
        <v>#N/A Requesting Data...</v>
        <stp/>
        <stp>##V3_BDPV12</stp>
        <stp>DUFN SW Equity</stp>
        <stp>LAST_PRICE</stp>
        <stp>[Crispin Spreadsheet.xlsx]OEI!R421C7</stp>
        <tr r="G421" s="1"/>
      </tp>
      <tp t="s">
        <v>#N/A Requesting Data...</v>
        <stp/>
        <stp>##V3_BDPV12</stp>
        <stp>8848 JT Equity</stp>
        <stp>LAST_PRICE</stp>
        <stp>[Crispin Spreadsheet.xlsx]OPUS!R25C7</stp>
        <tr r="G25" s="6"/>
      </tp>
      <tp t="s">
        <v>#N/A Requesting Data...</v>
        <stp/>
        <stp>##V3_BDPV12</stp>
        <stp>ILMN US Equity</stp>
        <stp>LAST_PRICE</stp>
        <stp>[Crispin Spreadsheet.xlsx]OEI!R731C7</stp>
        <tr r="G731" s="1"/>
      </tp>
      <tp t="s">
        <v>#N/A Requesting Data...</v>
        <stp/>
        <stp>##V3_BDPV12</stp>
        <stp>HWDN LN Equity</stp>
        <stp>LAST_PRICE</stp>
        <stp>[Crispin Spreadsheet.xlsx]OEI!R521C7</stp>
        <tr r="G521" s="1"/>
      </tp>
      <tp t="s">
        <v>#N/A Requesting Data...</v>
        <stp/>
        <stp>##V3_BDPV12</stp>
        <stp>NTCO US Equity</stp>
        <stp>LAST_PRICE</stp>
        <stp>[Crispin Spreadsheet.xlsx]OEI!R760C7</stp>
        <tr r="G760" s="1"/>
      </tp>
      <tp t="s">
        <v>#N/A Requesting Data...</v>
        <stp/>
        <stp>##V3_BDPV12</stp>
        <stp>MELI US Equity</stp>
        <stp>LAST_PRICE</stp>
        <stp>[Crispin Spreadsheet.xlsx]OEI!R756C7</stp>
        <tr r="G756" s="1"/>
      </tp>
      <tp t="s">
        <v>#N/A Requesting Data...</v>
        <stp/>
        <stp>##V3_BDPV12</stp>
        <stp>MCRO LN Equity</stp>
        <stp>LAST_PRICE</stp>
        <stp>[Crispin Spreadsheet.xlsx]OEI!R560C7</stp>
        <tr r="G560" s="1"/>
      </tp>
      <tp t="s">
        <v>#N/A Requesting Data...</v>
        <stp/>
        <stp>##V3_BDPV12</stp>
        <stp>GB00BFMCN652 Govt</stp>
        <stp>LAST_PRICE</stp>
        <stp>[Crispin Spreadsheet.xlsx]GILT!R9C7</stp>
        <tr r="G9" s="4"/>
      </tp>
      <tp>
        <v>1</v>
        <stp/>
        <stp>##V3_BDPV12</stp>
        <stp>EURGBp Curncy</stp>
        <stp>QUOTE_FACTOR</stp>
        <stp>[Crispin Spreadsheet.xlsx]OEI!R853C12</stp>
        <tr r="L853" s="1"/>
      </tp>
      <tp>
        <v>1</v>
        <stp/>
        <stp>##V3_BDPV12</stp>
        <stp>EURGBp Curncy</stp>
        <stp>QUOTE_FACTOR</stp>
        <stp>[Crispin Spreadsheet.xlsx]OEI!R852C12</stp>
        <tr r="L852" s="1"/>
      </tp>
      <tp>
        <v>1</v>
        <stp/>
        <stp>##V3_BDPV12</stp>
        <stp>EURGBp Curncy</stp>
        <stp>QUOTE_FACTOR</stp>
        <stp>[Crispin Spreadsheet.xlsx]OEI!R857C12</stp>
        <tr r="L857" s="1"/>
      </tp>
      <tp>
        <v>1</v>
        <stp/>
        <stp>##V3_BDPV12</stp>
        <stp>EURGBp Curncy</stp>
        <stp>QUOTE_FACTOR</stp>
        <stp>[Crispin Spreadsheet.xlsx]OEI!R856C12</stp>
        <tr r="L856" s="1"/>
      </tp>
      <tp>
        <v>1</v>
        <stp/>
        <stp>##V3_BDPV12</stp>
        <stp>EURGBp Curncy</stp>
        <stp>QUOTE_FACTOR</stp>
        <stp>[Crispin Spreadsheet.xlsx]OEI!R855C12</stp>
        <tr r="L855" s="1"/>
      </tp>
      <tp>
        <v>1</v>
        <stp/>
        <stp>##V3_BDPV12</stp>
        <stp>EURGBp Curncy</stp>
        <stp>QUOTE_FACTOR</stp>
        <stp>[Crispin Spreadsheet.xlsx]OEI!R854C12</stp>
        <tr r="L854" s="1"/>
      </tp>
      <tp>
        <v>1</v>
        <stp/>
        <stp>##V3_BDPV12</stp>
        <stp>EURGBp Curncy</stp>
        <stp>QUOTE_FACTOR</stp>
        <stp>[Crispin Spreadsheet.xlsx]OEI!R859C12</stp>
        <tr r="L859" s="1"/>
      </tp>
      <tp>
        <v>1</v>
        <stp/>
        <stp>##V3_BDPV12</stp>
        <stp>EURGBp Curncy</stp>
        <stp>QUOTE_FACTOR</stp>
        <stp>[Crispin Spreadsheet.xlsx]OEI!R858C12</stp>
        <tr r="L858" s="1"/>
      </tp>
      <tp>
        <v>1</v>
        <stp/>
        <stp>##V3_BDPV12</stp>
        <stp>EURGBp Curncy</stp>
        <stp>QUOTE_FACTOR</stp>
        <stp>[Crispin Spreadsheet.xlsx]OEI!R863C12</stp>
        <tr r="L863" s="1"/>
      </tp>
      <tp>
        <v>1</v>
        <stp/>
        <stp>##V3_BDPV12</stp>
        <stp>EURGBp Curncy</stp>
        <stp>QUOTE_FACTOR</stp>
        <stp>[Crispin Spreadsheet.xlsx]OEI!R862C12</stp>
        <tr r="L862" s="1"/>
      </tp>
      <tp>
        <v>1</v>
        <stp/>
        <stp>##V3_BDPV12</stp>
        <stp>EURGBp Curncy</stp>
        <stp>QUOTE_FACTOR</stp>
        <stp>[Crispin Spreadsheet.xlsx]OEI!R861C12</stp>
        <tr r="L861" s="1"/>
      </tp>
      <tp>
        <v>1</v>
        <stp/>
        <stp>##V3_BDPV12</stp>
        <stp>EURGBp Curncy</stp>
        <stp>QUOTE_FACTOR</stp>
        <stp>[Crispin Spreadsheet.xlsx]OEI!R860C12</stp>
        <tr r="L860" s="1"/>
      </tp>
      <tp>
        <v>1</v>
        <stp/>
        <stp>##V3_BDPV12</stp>
        <stp>EURGBp Curncy</stp>
        <stp>QUOTE_FACTOR</stp>
        <stp>[Crispin Spreadsheet.xlsx]OEI!R864C12</stp>
        <tr r="L864" s="1"/>
      </tp>
      <tp t="s">
        <v>#N/A Requesting Data...</v>
        <stp/>
        <stp>##V3_BDPV12</stp>
        <stp>ERIC US Equity</stp>
        <stp>LAST_PRICE</stp>
        <stp>[Crispin Spreadsheet.xlsx]FDXC!R137C7</stp>
        <tr r="G137" s="8"/>
      </tp>
      <tp t="s">
        <v>HKD</v>
        <stp/>
        <stp>##V3_BDPV12</stp>
        <stp>2823 HK Equity</stp>
        <stp>CRNCY</stp>
        <stp>[Crispin Spreadsheet.xlsx]OEI!R202C4</stp>
        <tr r="D202" s="1"/>
      </tp>
      <tp>
        <v>5940</v>
        <stp/>
        <stp>##V3_BDPV12</stp>
        <stp>9684 JT Equity</stp>
        <stp>PX_YEST_CLOSE</stp>
        <stp>[Crispin Spreadsheet.xlsx]OEI!R299C6</stp>
        <tr r="F299" s="1"/>
      </tp>
      <tp>
        <v>2195</v>
        <stp/>
        <stp>##V3_BDPV12</stp>
        <stp>5727 JT Equity</stp>
        <stp>PX_YEST_CLOSE</stp>
        <stp>[Crispin Spreadsheet.xlsx]OEI!R303C6</stp>
        <tr r="F303" s="1"/>
      </tp>
      <tp t="s">
        <v>GBp</v>
        <stp/>
        <stp>##V3_BDPV12</stp>
        <stp>BARC LN Equity</stp>
        <stp>CRNCY</stp>
        <stp>[Crispin Spreadsheet.xlsx]FDXC!R45C4</stp>
        <tr r="D45" s="8"/>
      </tp>
      <tp>
        <v>512.9</v>
        <stp/>
        <stp>##V3_BDPV12</stp>
        <stp>5020 JT Equity</stp>
        <stp>PX_YEST_CLOSE</stp>
        <stp>[Crispin Spreadsheet.xlsx]OEI!R273C6</stp>
        <tr r="F273" s="1"/>
      </tp>
      <tp>
        <v>1274</v>
        <stp/>
        <stp>##V3_BDPV12</stp>
        <stp>2730 JT Equity</stp>
        <stp>PX_YEST_CLOSE</stp>
        <stp>[Crispin Spreadsheet.xlsx]OEI!R262C6</stp>
        <tr r="F262" s="1"/>
      </tp>
      <tp t="s">
        <v>HKD</v>
        <stp/>
        <stp>##V3_BDPV12</stp>
        <stp>2899 HK Equity</stp>
        <stp>CRNCY</stp>
        <stp>[Crispin Spreadsheet.xlsx]OEI!R209C4</stp>
        <tr r="D209" s="1"/>
      </tp>
      <tp>
        <v>1</v>
        <stp/>
        <stp>##V3_BDPV12</stp>
        <stp>EURGBp Curncy</stp>
        <stp>QUOTE_FACTOR</stp>
        <stp>[Crispin Spreadsheet.xlsx]OEI!R603C12</stp>
        <tr r="L603" s="1"/>
      </tp>
      <tp>
        <v>1</v>
        <stp/>
        <stp>##V3_BDPV12</stp>
        <stp>EURGBp Curncy</stp>
        <stp>QUOTE_FACTOR</stp>
        <stp>[Crispin Spreadsheet.xlsx]OEI!R601C12</stp>
        <tr r="L601" s="1"/>
      </tp>
      <tp>
        <v>1</v>
        <stp/>
        <stp>##V3_BDPV12</stp>
        <stp>EURGBp Curncy</stp>
        <stp>QUOTE_FACTOR</stp>
        <stp>[Crispin Spreadsheet.xlsx]OEI!R600C12</stp>
        <tr r="L600" s="1"/>
      </tp>
      <tp>
        <v>1</v>
        <stp/>
        <stp>##V3_BDPV12</stp>
        <stp>EURGBp Curncy</stp>
        <stp>QUOTE_FACTOR</stp>
        <stp>[Crispin Spreadsheet.xlsx]OEI!R607C12</stp>
        <tr r="L607" s="1"/>
      </tp>
      <tp>
        <v>1</v>
        <stp/>
        <stp>##V3_BDPV12</stp>
        <stp>EURGBp Curncy</stp>
        <stp>QUOTE_FACTOR</stp>
        <stp>[Crispin Spreadsheet.xlsx]OEI!R605C12</stp>
        <tr r="L605" s="1"/>
      </tp>
      <tp>
        <v>1</v>
        <stp/>
        <stp>##V3_BDPV12</stp>
        <stp>EURGBp Curncy</stp>
        <stp>QUOTE_FACTOR</stp>
        <stp>[Crispin Spreadsheet.xlsx]OEI!R604C12</stp>
        <tr r="L604" s="1"/>
      </tp>
      <tp>
        <v>1</v>
        <stp/>
        <stp>##V3_BDPV12</stp>
        <stp>EURGBp Curncy</stp>
        <stp>QUOTE_FACTOR</stp>
        <stp>[Crispin Spreadsheet.xlsx]OEI!R609C12</stp>
        <tr r="L609" s="1"/>
      </tp>
      <tp>
        <v>1</v>
        <stp/>
        <stp>##V3_BDPV12</stp>
        <stp>EURGBp Curncy</stp>
        <stp>QUOTE_FACTOR</stp>
        <stp>[Crispin Spreadsheet.xlsx]OEI!R608C12</stp>
        <tr r="L608" s="1"/>
      </tp>
      <tp>
        <v>1</v>
        <stp/>
        <stp>##V3_BDPV12</stp>
        <stp>EURGBp Curncy</stp>
        <stp>QUOTE_FACTOR</stp>
        <stp>[Crispin Spreadsheet.xlsx]OEI!R613C12</stp>
        <tr r="L613" s="1"/>
      </tp>
      <tp>
        <v>1</v>
        <stp/>
        <stp>##V3_BDPV12</stp>
        <stp>EURGBp Curncy</stp>
        <stp>QUOTE_FACTOR</stp>
        <stp>[Crispin Spreadsheet.xlsx]OEI!R612C12</stp>
        <tr r="L612" s="1"/>
      </tp>
      <tp>
        <v>1</v>
        <stp/>
        <stp>##V3_BDPV12</stp>
        <stp>EURGBp Curncy</stp>
        <stp>QUOTE_FACTOR</stp>
        <stp>[Crispin Spreadsheet.xlsx]OEI!R611C12</stp>
        <tr r="L611" s="1"/>
      </tp>
      <tp>
        <v>1</v>
        <stp/>
        <stp>##V3_BDPV12</stp>
        <stp>EURGBp Curncy</stp>
        <stp>QUOTE_FACTOR</stp>
        <stp>[Crispin Spreadsheet.xlsx]OEI!R617C12</stp>
        <tr r="L617" s="1"/>
      </tp>
      <tp>
        <v>1</v>
        <stp/>
        <stp>##V3_BDPV12</stp>
        <stp>EURGBp Curncy</stp>
        <stp>QUOTE_FACTOR</stp>
        <stp>[Crispin Spreadsheet.xlsx]OEI!R616C12</stp>
        <tr r="L616" s="1"/>
      </tp>
      <tp>
        <v>1</v>
        <stp/>
        <stp>##V3_BDPV12</stp>
        <stp>EURGBp Curncy</stp>
        <stp>QUOTE_FACTOR</stp>
        <stp>[Crispin Spreadsheet.xlsx]OEI!R615C12</stp>
        <tr r="L615" s="1"/>
      </tp>
      <tp>
        <v>1</v>
        <stp/>
        <stp>##V3_BDPV12</stp>
        <stp>EURGBp Curncy</stp>
        <stp>QUOTE_FACTOR</stp>
        <stp>[Crispin Spreadsheet.xlsx]OEI!R614C12</stp>
        <tr r="L614" s="1"/>
      </tp>
      <tp>
        <v>1</v>
        <stp/>
        <stp>##V3_BDPV12</stp>
        <stp>EURGBp Curncy</stp>
        <stp>QUOTE_FACTOR</stp>
        <stp>[Crispin Spreadsheet.xlsx]OEI!R619C12</stp>
        <tr r="L619" s="1"/>
      </tp>
      <tp>
        <v>1</v>
        <stp/>
        <stp>##V3_BDPV12</stp>
        <stp>EURGBp Curncy</stp>
        <stp>QUOTE_FACTOR</stp>
        <stp>[Crispin Spreadsheet.xlsx]OEI!R618C12</stp>
        <tr r="L618" s="1"/>
      </tp>
      <tp>
        <v>1</v>
        <stp/>
        <stp>##V3_BDPV12</stp>
        <stp>EURGBp Curncy</stp>
        <stp>QUOTE_FACTOR</stp>
        <stp>[Crispin Spreadsheet.xlsx]OEI!R623C12</stp>
        <tr r="L623" s="1"/>
      </tp>
      <tp>
        <v>1</v>
        <stp/>
        <stp>##V3_BDPV12</stp>
        <stp>EURGBp Curncy</stp>
        <stp>QUOTE_FACTOR</stp>
        <stp>[Crispin Spreadsheet.xlsx]OEI!R622C12</stp>
        <tr r="L622" s="1"/>
      </tp>
      <tp>
        <v>1</v>
        <stp/>
        <stp>##V3_BDPV12</stp>
        <stp>EURGBp Curncy</stp>
        <stp>QUOTE_FACTOR</stp>
        <stp>[Crispin Spreadsheet.xlsx]OEI!R621C12</stp>
        <tr r="L621" s="1"/>
      </tp>
      <tp>
        <v>1</v>
        <stp/>
        <stp>##V3_BDPV12</stp>
        <stp>EURGBp Curncy</stp>
        <stp>QUOTE_FACTOR</stp>
        <stp>[Crispin Spreadsheet.xlsx]OEI!R620C12</stp>
        <tr r="L620" s="1"/>
      </tp>
      <tp>
        <v>1</v>
        <stp/>
        <stp>##V3_BDPV12</stp>
        <stp>EURGBp Curncy</stp>
        <stp>QUOTE_FACTOR</stp>
        <stp>[Crispin Spreadsheet.xlsx]OEI!R627C12</stp>
        <tr r="L627" s="1"/>
      </tp>
      <tp>
        <v>1</v>
        <stp/>
        <stp>##V3_BDPV12</stp>
        <stp>EURGBp Curncy</stp>
        <stp>QUOTE_FACTOR</stp>
        <stp>[Crispin Spreadsheet.xlsx]OEI!R626C12</stp>
        <tr r="L626" s="1"/>
      </tp>
      <tp>
        <v>1</v>
        <stp/>
        <stp>##V3_BDPV12</stp>
        <stp>EURGBp Curncy</stp>
        <stp>QUOTE_FACTOR</stp>
        <stp>[Crispin Spreadsheet.xlsx]OEI!R625C12</stp>
        <tr r="L625" s="1"/>
      </tp>
      <tp>
        <v>1</v>
        <stp/>
        <stp>##V3_BDPV12</stp>
        <stp>EURGBp Curncy</stp>
        <stp>QUOTE_FACTOR</stp>
        <stp>[Crispin Spreadsheet.xlsx]OEI!R624C12</stp>
        <tr r="L624" s="1"/>
      </tp>
      <tp>
        <v>1</v>
        <stp/>
        <stp>##V3_BDPV12</stp>
        <stp>EURGBp Curncy</stp>
        <stp>QUOTE_FACTOR</stp>
        <stp>[Crispin Spreadsheet.xlsx]OEI!R629C12</stp>
        <tr r="L629" s="1"/>
      </tp>
      <tp>
        <v>1</v>
        <stp/>
        <stp>##V3_BDPV12</stp>
        <stp>EURGBp Curncy</stp>
        <stp>QUOTE_FACTOR</stp>
        <stp>[Crispin Spreadsheet.xlsx]OEI!R628C12</stp>
        <tr r="L628" s="1"/>
      </tp>
      <tp>
        <v>1</v>
        <stp/>
        <stp>##V3_BDPV12</stp>
        <stp>EURGBp Curncy</stp>
        <stp>QUOTE_FACTOR</stp>
        <stp>[Crispin Spreadsheet.xlsx]OEI!R633C12</stp>
        <tr r="L633" s="1"/>
      </tp>
      <tp>
        <v>1</v>
        <stp/>
        <stp>##V3_BDPV12</stp>
        <stp>EURGBp Curncy</stp>
        <stp>QUOTE_FACTOR</stp>
        <stp>[Crispin Spreadsheet.xlsx]OEI!R632C12</stp>
        <tr r="L632" s="1"/>
      </tp>
      <tp>
        <v>1</v>
        <stp/>
        <stp>##V3_BDPV12</stp>
        <stp>EURGBp Curncy</stp>
        <stp>QUOTE_FACTOR</stp>
        <stp>[Crispin Spreadsheet.xlsx]OEI!R631C12</stp>
        <tr r="L631" s="1"/>
      </tp>
      <tp>
        <v>1</v>
        <stp/>
        <stp>##V3_BDPV12</stp>
        <stp>EURGBp Curncy</stp>
        <stp>QUOTE_FACTOR</stp>
        <stp>[Crispin Spreadsheet.xlsx]OEI!R630C12</stp>
        <tr r="L630" s="1"/>
      </tp>
      <tp>
        <v>1</v>
        <stp/>
        <stp>##V3_BDPV12</stp>
        <stp>EURGBp Curncy</stp>
        <stp>QUOTE_FACTOR</stp>
        <stp>[Crispin Spreadsheet.xlsx]OEI!R637C12</stp>
        <tr r="L637" s="1"/>
      </tp>
      <tp>
        <v>1</v>
        <stp/>
        <stp>##V3_BDPV12</stp>
        <stp>EURGBp Curncy</stp>
        <stp>QUOTE_FACTOR</stp>
        <stp>[Crispin Spreadsheet.xlsx]OEI!R636C12</stp>
        <tr r="L636" s="1"/>
      </tp>
      <tp>
        <v>1</v>
        <stp/>
        <stp>##V3_BDPV12</stp>
        <stp>EURGBp Curncy</stp>
        <stp>QUOTE_FACTOR</stp>
        <stp>[Crispin Spreadsheet.xlsx]OEI!R635C12</stp>
        <tr r="L635" s="1"/>
      </tp>
      <tp>
        <v>1</v>
        <stp/>
        <stp>##V3_BDPV12</stp>
        <stp>EURGBp Curncy</stp>
        <stp>QUOTE_FACTOR</stp>
        <stp>[Crispin Spreadsheet.xlsx]OEI!R634C12</stp>
        <tr r="L634" s="1"/>
      </tp>
      <tp>
        <v>1</v>
        <stp/>
        <stp>##V3_BDPV12</stp>
        <stp>EURGBp Curncy</stp>
        <stp>QUOTE_FACTOR</stp>
        <stp>[Crispin Spreadsheet.xlsx]OEI!R639C12</stp>
        <tr r="L639" s="1"/>
      </tp>
      <tp>
        <v>1</v>
        <stp/>
        <stp>##V3_BDPV12</stp>
        <stp>EURGBp Curncy</stp>
        <stp>QUOTE_FACTOR</stp>
        <stp>[Crispin Spreadsheet.xlsx]OEI!R638C12</stp>
        <tr r="L638" s="1"/>
      </tp>
      <tp>
        <v>2907.5</v>
        <stp/>
        <stp>##V3_BDPV12</stp>
        <stp>8801 JT Equity</stp>
        <stp>PX_YEST_CLOSE</stp>
        <stp>[Crispin Spreadsheet.xlsx]OEI!R281C6</stp>
        <tr r="F281" s="1"/>
      </tp>
      <tp>
        <v>2241.5</v>
        <stp/>
        <stp>##V3_BDPV12</stp>
        <stp>8591 JT Equity</stp>
        <stp>PX_YEST_CLOSE</stp>
        <stp>[Crispin Spreadsheet.xlsx]OEI!R288C6</stp>
        <tr r="F288" s="1"/>
      </tp>
      <tp>
        <v>1</v>
        <stp/>
        <stp>##V3_BDPV12</stp>
        <stp>EURGBp Curncy</stp>
        <stp>QUOTE_FACTOR</stp>
        <stp>[Crispin Spreadsheet.xlsx]OEI!R583C12</stp>
        <tr r="L583" s="1"/>
      </tp>
      <tp>
        <v>1</v>
        <stp/>
        <stp>##V3_BDPV12</stp>
        <stp>EURGBp Curncy</stp>
        <stp>QUOTE_FACTOR</stp>
        <stp>[Crispin Spreadsheet.xlsx]OEI!R582C12</stp>
        <tr r="L582" s="1"/>
      </tp>
      <tp>
        <v>1</v>
        <stp/>
        <stp>##V3_BDPV12</stp>
        <stp>EURGBp Curncy</stp>
        <stp>QUOTE_FACTOR</stp>
        <stp>[Crispin Spreadsheet.xlsx]OEI!R581C12</stp>
        <tr r="L581" s="1"/>
      </tp>
      <tp>
        <v>1</v>
        <stp/>
        <stp>##V3_BDPV12</stp>
        <stp>EURGBp Curncy</stp>
        <stp>QUOTE_FACTOR</stp>
        <stp>[Crispin Spreadsheet.xlsx]OEI!R580C12</stp>
        <tr r="L580" s="1"/>
      </tp>
      <tp>
        <v>1</v>
        <stp/>
        <stp>##V3_BDPV12</stp>
        <stp>EURGBp Curncy</stp>
        <stp>QUOTE_FACTOR</stp>
        <stp>[Crispin Spreadsheet.xlsx]OEI!R587C12</stp>
        <tr r="L587" s="1"/>
      </tp>
      <tp>
        <v>1</v>
        <stp/>
        <stp>##V3_BDPV12</stp>
        <stp>EURGBp Curncy</stp>
        <stp>QUOTE_FACTOR</stp>
        <stp>[Crispin Spreadsheet.xlsx]OEI!R586C12</stp>
        <tr r="L586" s="1"/>
      </tp>
      <tp>
        <v>1</v>
        <stp/>
        <stp>##V3_BDPV12</stp>
        <stp>EURGBp Curncy</stp>
        <stp>QUOTE_FACTOR</stp>
        <stp>[Crispin Spreadsheet.xlsx]OEI!R585C12</stp>
        <tr r="L585" s="1"/>
      </tp>
      <tp>
        <v>1</v>
        <stp/>
        <stp>##V3_BDPV12</stp>
        <stp>EURGBp Curncy</stp>
        <stp>QUOTE_FACTOR</stp>
        <stp>[Crispin Spreadsheet.xlsx]OEI!R584C12</stp>
        <tr r="L584" s="1"/>
      </tp>
      <tp>
        <v>1</v>
        <stp/>
        <stp>##V3_BDPV12</stp>
        <stp>EURGBp Curncy</stp>
        <stp>QUOTE_FACTOR</stp>
        <stp>[Crispin Spreadsheet.xlsx]OEI!R589C12</stp>
        <tr r="L589" s="1"/>
      </tp>
      <tp>
        <v>1</v>
        <stp/>
        <stp>##V3_BDPV12</stp>
        <stp>EURGBp Curncy</stp>
        <stp>QUOTE_FACTOR</stp>
        <stp>[Crispin Spreadsheet.xlsx]OEI!R593C12</stp>
        <tr r="L593" s="1"/>
      </tp>
      <tp>
        <v>1</v>
        <stp/>
        <stp>##V3_BDPV12</stp>
        <stp>EURGBp Curncy</stp>
        <stp>QUOTE_FACTOR</stp>
        <stp>[Crispin Spreadsheet.xlsx]OEI!R592C12</stp>
        <tr r="L592" s="1"/>
      </tp>
      <tp>
        <v>1</v>
        <stp/>
        <stp>##V3_BDPV12</stp>
        <stp>EURGBp Curncy</stp>
        <stp>QUOTE_FACTOR</stp>
        <stp>[Crispin Spreadsheet.xlsx]OEI!R591C12</stp>
        <tr r="L591" s="1"/>
      </tp>
      <tp>
        <v>1</v>
        <stp/>
        <stp>##V3_BDPV12</stp>
        <stp>EURGBp Curncy</stp>
        <stp>QUOTE_FACTOR</stp>
        <stp>[Crispin Spreadsheet.xlsx]OEI!R597C12</stp>
        <tr r="L597" s="1"/>
      </tp>
      <tp>
        <v>1</v>
        <stp/>
        <stp>##V3_BDPV12</stp>
        <stp>EURGBp Curncy</stp>
        <stp>QUOTE_FACTOR</stp>
        <stp>[Crispin Spreadsheet.xlsx]OEI!R596C12</stp>
        <tr r="L596" s="1"/>
      </tp>
      <tp>
        <v>1</v>
        <stp/>
        <stp>##V3_BDPV12</stp>
        <stp>EURGBp Curncy</stp>
        <stp>QUOTE_FACTOR</stp>
        <stp>[Crispin Spreadsheet.xlsx]OEI!R595C12</stp>
        <tr r="L595" s="1"/>
      </tp>
      <tp>
        <v>1</v>
        <stp/>
        <stp>##V3_BDPV12</stp>
        <stp>EURGBp Curncy</stp>
        <stp>QUOTE_FACTOR</stp>
        <stp>[Crispin Spreadsheet.xlsx]OEI!R594C12</stp>
        <tr r="L594" s="1"/>
      </tp>
      <tp>
        <v>1</v>
        <stp/>
        <stp>##V3_BDPV12</stp>
        <stp>EURGBp Curncy</stp>
        <stp>QUOTE_FACTOR</stp>
        <stp>[Crispin Spreadsheet.xlsx]OEI!R598C12</stp>
        <tr r="L598" s="1"/>
      </tp>
      <tp>
        <v>1</v>
        <stp/>
        <stp>##V3_BDPV12</stp>
        <stp>EURGBp Curncy</stp>
        <stp>QUOTE_FACTOR</stp>
        <stp>[Crispin Spreadsheet.xlsx]OEI!R543C12</stp>
        <tr r="L543" s="1"/>
      </tp>
      <tp>
        <v>1</v>
        <stp/>
        <stp>##V3_BDPV12</stp>
        <stp>EURGBp Curncy</stp>
        <stp>QUOTE_FACTOR</stp>
        <stp>[Crispin Spreadsheet.xlsx]OEI!R542C12</stp>
        <tr r="L542" s="1"/>
      </tp>
      <tp>
        <v>1</v>
        <stp/>
        <stp>##V3_BDPV12</stp>
        <stp>EURGBp Curncy</stp>
        <stp>QUOTE_FACTOR</stp>
        <stp>[Crispin Spreadsheet.xlsx]OEI!R541C12</stp>
        <tr r="L541" s="1"/>
      </tp>
      <tp>
        <v>1</v>
        <stp/>
        <stp>##V3_BDPV12</stp>
        <stp>EURGBp Curncy</stp>
        <stp>QUOTE_FACTOR</stp>
        <stp>[Crispin Spreadsheet.xlsx]OEI!R540C12</stp>
        <tr r="L540" s="1"/>
      </tp>
      <tp>
        <v>1</v>
        <stp/>
        <stp>##V3_BDPV12</stp>
        <stp>EURGBp Curncy</stp>
        <stp>QUOTE_FACTOR</stp>
        <stp>[Crispin Spreadsheet.xlsx]OEI!R547C12</stp>
        <tr r="L547" s="1"/>
      </tp>
      <tp>
        <v>1</v>
        <stp/>
        <stp>##V3_BDPV12</stp>
        <stp>EURGBp Curncy</stp>
        <stp>QUOTE_FACTOR</stp>
        <stp>[Crispin Spreadsheet.xlsx]OEI!R546C12</stp>
        <tr r="L546" s="1"/>
      </tp>
      <tp>
        <v>1</v>
        <stp/>
        <stp>##V3_BDPV12</stp>
        <stp>EURGBp Curncy</stp>
        <stp>QUOTE_FACTOR</stp>
        <stp>[Crispin Spreadsheet.xlsx]OEI!R549C12</stp>
        <tr r="L549" s="1"/>
      </tp>
      <tp>
        <v>1</v>
        <stp/>
        <stp>##V3_BDPV12</stp>
        <stp>EURGBp Curncy</stp>
        <stp>QUOTE_FACTOR</stp>
        <stp>[Crispin Spreadsheet.xlsx]OEI!R548C12</stp>
        <tr r="L548" s="1"/>
      </tp>
      <tp>
        <v>1</v>
        <stp/>
        <stp>##V3_BDPV12</stp>
        <stp>EURGBp Curncy</stp>
        <stp>QUOTE_FACTOR</stp>
        <stp>[Crispin Spreadsheet.xlsx]OEI!R553C12</stp>
        <tr r="L553" s="1"/>
      </tp>
      <tp>
        <v>1</v>
        <stp/>
        <stp>##V3_BDPV12</stp>
        <stp>EURGBp Curncy</stp>
        <stp>QUOTE_FACTOR</stp>
        <stp>[Crispin Spreadsheet.xlsx]OEI!R552C12</stp>
        <tr r="L552" s="1"/>
      </tp>
      <tp>
        <v>1</v>
        <stp/>
        <stp>##V3_BDPV12</stp>
        <stp>EURGBp Curncy</stp>
        <stp>QUOTE_FACTOR</stp>
        <stp>[Crispin Spreadsheet.xlsx]OEI!R551C12</stp>
        <tr r="L551" s="1"/>
      </tp>
      <tp>
        <v>1</v>
        <stp/>
        <stp>##V3_BDPV12</stp>
        <stp>EURGBp Curncy</stp>
        <stp>QUOTE_FACTOR</stp>
        <stp>[Crispin Spreadsheet.xlsx]OEI!R550C12</stp>
        <tr r="L550" s="1"/>
      </tp>
      <tp>
        <v>1</v>
        <stp/>
        <stp>##V3_BDPV12</stp>
        <stp>EURGBp Curncy</stp>
        <stp>QUOTE_FACTOR</stp>
        <stp>[Crispin Spreadsheet.xlsx]OEI!R557C12</stp>
        <tr r="L557" s="1"/>
      </tp>
      <tp>
        <v>1</v>
        <stp/>
        <stp>##V3_BDPV12</stp>
        <stp>EURGBp Curncy</stp>
        <stp>QUOTE_FACTOR</stp>
        <stp>[Crispin Spreadsheet.xlsx]OEI!R556C12</stp>
        <tr r="L556" s="1"/>
      </tp>
      <tp>
        <v>1</v>
        <stp/>
        <stp>##V3_BDPV12</stp>
        <stp>EURGBp Curncy</stp>
        <stp>QUOTE_FACTOR</stp>
        <stp>[Crispin Spreadsheet.xlsx]OEI!R555C12</stp>
        <tr r="L555" s="1"/>
      </tp>
      <tp>
        <v>1</v>
        <stp/>
        <stp>##V3_BDPV12</stp>
        <stp>EURGBp Curncy</stp>
        <stp>QUOTE_FACTOR</stp>
        <stp>[Crispin Spreadsheet.xlsx]OEI!R554C12</stp>
        <tr r="L554" s="1"/>
      </tp>
      <tp>
        <v>1</v>
        <stp/>
        <stp>##V3_BDPV12</stp>
        <stp>EURGBp Curncy</stp>
        <stp>QUOTE_FACTOR</stp>
        <stp>[Crispin Spreadsheet.xlsx]OEI!R559C12</stp>
        <tr r="L559" s="1"/>
      </tp>
      <tp>
        <v>1</v>
        <stp/>
        <stp>##V3_BDPV12</stp>
        <stp>EURGBp Curncy</stp>
        <stp>QUOTE_FACTOR</stp>
        <stp>[Crispin Spreadsheet.xlsx]OEI!R558C12</stp>
        <tr r="L558" s="1"/>
      </tp>
      <tp>
        <v>1</v>
        <stp/>
        <stp>##V3_BDPV12</stp>
        <stp>EURGBp Curncy</stp>
        <stp>QUOTE_FACTOR</stp>
        <stp>[Crispin Spreadsheet.xlsx]OEI!R563C12</stp>
        <tr r="L563" s="1"/>
      </tp>
      <tp>
        <v>1</v>
        <stp/>
        <stp>##V3_BDPV12</stp>
        <stp>EURGBp Curncy</stp>
        <stp>QUOTE_FACTOR</stp>
        <stp>[Crispin Spreadsheet.xlsx]OEI!R562C12</stp>
        <tr r="L562" s="1"/>
      </tp>
      <tp>
        <v>1</v>
        <stp/>
        <stp>##V3_BDPV12</stp>
        <stp>EURGBp Curncy</stp>
        <stp>QUOTE_FACTOR</stp>
        <stp>[Crispin Spreadsheet.xlsx]OEI!R561C12</stp>
        <tr r="L561" s="1"/>
      </tp>
      <tp>
        <v>1</v>
        <stp/>
        <stp>##V3_BDPV12</stp>
        <stp>EURGBp Curncy</stp>
        <stp>QUOTE_FACTOR</stp>
        <stp>[Crispin Spreadsheet.xlsx]OEI!R560C12</stp>
        <tr r="L560" s="1"/>
      </tp>
      <tp>
        <v>1</v>
        <stp/>
        <stp>##V3_BDPV12</stp>
        <stp>EURGBp Curncy</stp>
        <stp>QUOTE_FACTOR</stp>
        <stp>[Crispin Spreadsheet.xlsx]OEI!R567C12</stp>
        <tr r="L567" s="1"/>
      </tp>
      <tp>
        <v>1</v>
        <stp/>
        <stp>##V3_BDPV12</stp>
        <stp>EURGBp Curncy</stp>
        <stp>QUOTE_FACTOR</stp>
        <stp>[Crispin Spreadsheet.xlsx]OEI!R566C12</stp>
        <tr r="L566" s="1"/>
      </tp>
      <tp>
        <v>1</v>
        <stp/>
        <stp>##V3_BDPV12</stp>
        <stp>EURGBp Curncy</stp>
        <stp>QUOTE_FACTOR</stp>
        <stp>[Crispin Spreadsheet.xlsx]OEI!R565C12</stp>
        <tr r="L565" s="1"/>
      </tp>
      <tp>
        <v>1</v>
        <stp/>
        <stp>##V3_BDPV12</stp>
        <stp>EURGBp Curncy</stp>
        <stp>QUOTE_FACTOR</stp>
        <stp>[Crispin Spreadsheet.xlsx]OEI!R564C12</stp>
        <tr r="L564" s="1"/>
      </tp>
      <tp>
        <v>1</v>
        <stp/>
        <stp>##V3_BDPV12</stp>
        <stp>EURGBp Curncy</stp>
        <stp>QUOTE_FACTOR</stp>
        <stp>[Crispin Spreadsheet.xlsx]OEI!R569C12</stp>
        <tr r="L569" s="1"/>
      </tp>
      <tp>
        <v>1</v>
        <stp/>
        <stp>##V3_BDPV12</stp>
        <stp>EURGBp Curncy</stp>
        <stp>QUOTE_FACTOR</stp>
        <stp>[Crispin Spreadsheet.xlsx]OEI!R573C12</stp>
        <tr r="L573" s="1"/>
      </tp>
      <tp>
        <v>1</v>
        <stp/>
        <stp>##V3_BDPV12</stp>
        <stp>EURGBp Curncy</stp>
        <stp>QUOTE_FACTOR</stp>
        <stp>[Crispin Spreadsheet.xlsx]OEI!R572C12</stp>
        <tr r="L572" s="1"/>
      </tp>
      <tp>
        <v>1</v>
        <stp/>
        <stp>##V3_BDPV12</stp>
        <stp>EURGBp Curncy</stp>
        <stp>QUOTE_FACTOR</stp>
        <stp>[Crispin Spreadsheet.xlsx]OEI!R571C12</stp>
        <tr r="L571" s="1"/>
      </tp>
      <tp>
        <v>1</v>
        <stp/>
        <stp>##V3_BDPV12</stp>
        <stp>EURGBp Curncy</stp>
        <stp>QUOTE_FACTOR</stp>
        <stp>[Crispin Spreadsheet.xlsx]OEI!R570C12</stp>
        <tr r="L570" s="1"/>
      </tp>
      <tp>
        <v>1</v>
        <stp/>
        <stp>##V3_BDPV12</stp>
        <stp>EURGBp Curncy</stp>
        <stp>QUOTE_FACTOR</stp>
        <stp>[Crispin Spreadsheet.xlsx]OEI!R577C12</stp>
        <tr r="L577" s="1"/>
      </tp>
      <tp>
        <v>1</v>
        <stp/>
        <stp>##V3_BDPV12</stp>
        <stp>EURGBp Curncy</stp>
        <stp>QUOTE_FACTOR</stp>
        <stp>[Crispin Spreadsheet.xlsx]OEI!R576C12</stp>
        <tr r="L576" s="1"/>
      </tp>
      <tp>
        <v>1</v>
        <stp/>
        <stp>##V3_BDPV12</stp>
        <stp>EURGBp Curncy</stp>
        <stp>QUOTE_FACTOR</stp>
        <stp>[Crispin Spreadsheet.xlsx]OEI!R575C12</stp>
        <tr r="L575" s="1"/>
      </tp>
      <tp>
        <v>1</v>
        <stp/>
        <stp>##V3_BDPV12</stp>
        <stp>EURGBp Curncy</stp>
        <stp>QUOTE_FACTOR</stp>
        <stp>[Crispin Spreadsheet.xlsx]OEI!R574C12</stp>
        <tr r="L574" s="1"/>
      </tp>
      <tp>
        <v>1</v>
        <stp/>
        <stp>##V3_BDPV12</stp>
        <stp>EURGBp Curncy</stp>
        <stp>QUOTE_FACTOR</stp>
        <stp>[Crispin Spreadsheet.xlsx]OEI!R579C12</stp>
        <tr r="L579" s="1"/>
      </tp>
      <tp>
        <v>1</v>
        <stp/>
        <stp>##V3_BDPV12</stp>
        <stp>EURGBp Curncy</stp>
        <stp>QUOTE_FACTOR</stp>
        <stp>[Crispin Spreadsheet.xlsx]OEI!R578C12</stp>
        <tr r="L578" s="1"/>
      </tp>
      <tp>
        <v>1</v>
        <stp/>
        <stp>##V3_BDPV12</stp>
        <stp>EURGBp Curncy</stp>
        <stp>QUOTE_FACTOR</stp>
        <stp>[Crispin Spreadsheet.xlsx]OEI!R503C12</stp>
        <tr r="L503" s="1"/>
      </tp>
      <tp>
        <v>1</v>
        <stp/>
        <stp>##V3_BDPV12</stp>
        <stp>EURGBp Curncy</stp>
        <stp>QUOTE_FACTOR</stp>
        <stp>[Crispin Spreadsheet.xlsx]OEI!R502C12</stp>
        <tr r="L502" s="1"/>
      </tp>
      <tp>
        <v>1</v>
        <stp/>
        <stp>##V3_BDPV12</stp>
        <stp>EURGBp Curncy</stp>
        <stp>QUOTE_FACTOR</stp>
        <stp>[Crispin Spreadsheet.xlsx]OEI!R501C12</stp>
        <tr r="L501" s="1"/>
      </tp>
      <tp>
        <v>1</v>
        <stp/>
        <stp>##V3_BDPV12</stp>
        <stp>EURGBp Curncy</stp>
        <stp>QUOTE_FACTOR</stp>
        <stp>[Crispin Spreadsheet.xlsx]OEI!R500C12</stp>
        <tr r="L500" s="1"/>
      </tp>
      <tp>
        <v>1</v>
        <stp/>
        <stp>##V3_BDPV12</stp>
        <stp>EURGBp Curncy</stp>
        <stp>QUOTE_FACTOR</stp>
        <stp>[Crispin Spreadsheet.xlsx]OEI!R507C12</stp>
        <tr r="L507" s="1"/>
      </tp>
      <tp>
        <v>1</v>
        <stp/>
        <stp>##V3_BDPV12</stp>
        <stp>EURGBp Curncy</stp>
        <stp>QUOTE_FACTOR</stp>
        <stp>[Crispin Spreadsheet.xlsx]OEI!R506C12</stp>
        <tr r="L506" s="1"/>
      </tp>
      <tp>
        <v>1</v>
        <stp/>
        <stp>##V3_BDPV12</stp>
        <stp>EURGBp Curncy</stp>
        <stp>QUOTE_FACTOR</stp>
        <stp>[Crispin Spreadsheet.xlsx]OEI!R505C12</stp>
        <tr r="L505" s="1"/>
      </tp>
      <tp>
        <v>1</v>
        <stp/>
        <stp>##V3_BDPV12</stp>
        <stp>EURGBp Curncy</stp>
        <stp>QUOTE_FACTOR</stp>
        <stp>[Crispin Spreadsheet.xlsx]OEI!R504C12</stp>
        <tr r="L504" s="1"/>
      </tp>
      <tp>
        <v>1</v>
        <stp/>
        <stp>##V3_BDPV12</stp>
        <stp>EURGBp Curncy</stp>
        <stp>QUOTE_FACTOR</stp>
        <stp>[Crispin Spreadsheet.xlsx]OEI!R509C12</stp>
        <tr r="L509" s="1"/>
      </tp>
      <tp>
        <v>1</v>
        <stp/>
        <stp>##V3_BDPV12</stp>
        <stp>EURGBp Curncy</stp>
        <stp>QUOTE_FACTOR</stp>
        <stp>[Crispin Spreadsheet.xlsx]OEI!R508C12</stp>
        <tr r="L508" s="1"/>
      </tp>
      <tp>
        <v>1</v>
        <stp/>
        <stp>##V3_BDPV12</stp>
        <stp>EURGBp Curncy</stp>
        <stp>QUOTE_FACTOR</stp>
        <stp>[Crispin Spreadsheet.xlsx]OEI!R513C12</stp>
        <tr r="L513" s="1"/>
      </tp>
      <tp>
        <v>1</v>
        <stp/>
        <stp>##V3_BDPV12</stp>
        <stp>EURGBp Curncy</stp>
        <stp>QUOTE_FACTOR</stp>
        <stp>[Crispin Spreadsheet.xlsx]OEI!R511C12</stp>
        <tr r="L511" s="1"/>
      </tp>
      <tp>
        <v>1</v>
        <stp/>
        <stp>##V3_BDPV12</stp>
        <stp>EURGBp Curncy</stp>
        <stp>QUOTE_FACTOR</stp>
        <stp>[Crispin Spreadsheet.xlsx]OEI!R510C12</stp>
        <tr r="L510" s="1"/>
      </tp>
      <tp>
        <v>1</v>
        <stp/>
        <stp>##V3_BDPV12</stp>
        <stp>EURGBp Curncy</stp>
        <stp>QUOTE_FACTOR</stp>
        <stp>[Crispin Spreadsheet.xlsx]OEI!R517C12</stp>
        <tr r="L517" s="1"/>
      </tp>
      <tp>
        <v>1</v>
        <stp/>
        <stp>##V3_BDPV12</stp>
        <stp>EURGBp Curncy</stp>
        <stp>QUOTE_FACTOR</stp>
        <stp>[Crispin Spreadsheet.xlsx]OEI!R516C12</stp>
        <tr r="L516" s="1"/>
      </tp>
      <tp>
        <v>1</v>
        <stp/>
        <stp>##V3_BDPV12</stp>
        <stp>EURGBp Curncy</stp>
        <stp>QUOTE_FACTOR</stp>
        <stp>[Crispin Spreadsheet.xlsx]OEI!R515C12</stp>
        <tr r="L515" s="1"/>
      </tp>
      <tp>
        <v>1</v>
        <stp/>
        <stp>##V3_BDPV12</stp>
        <stp>EURGBp Curncy</stp>
        <stp>QUOTE_FACTOR</stp>
        <stp>[Crispin Spreadsheet.xlsx]OEI!R514C12</stp>
        <tr r="L514" s="1"/>
      </tp>
      <tp>
        <v>1</v>
        <stp/>
        <stp>##V3_BDPV12</stp>
        <stp>EURGBp Curncy</stp>
        <stp>QUOTE_FACTOR</stp>
        <stp>[Crispin Spreadsheet.xlsx]OEI!R518C12</stp>
        <tr r="L518" s="1"/>
      </tp>
      <tp>
        <v>1</v>
        <stp/>
        <stp>##V3_BDPV12</stp>
        <stp>EURGBp Curncy</stp>
        <stp>QUOTE_FACTOR</stp>
        <stp>[Crispin Spreadsheet.xlsx]OEI!R523C12</stp>
        <tr r="L523" s="1"/>
      </tp>
      <tp>
        <v>1</v>
        <stp/>
        <stp>##V3_BDPV12</stp>
        <stp>EURGBp Curncy</stp>
        <stp>QUOTE_FACTOR</stp>
        <stp>[Crispin Spreadsheet.xlsx]OEI!R522C12</stp>
        <tr r="L522" s="1"/>
      </tp>
      <tp>
        <v>1</v>
        <stp/>
        <stp>##V3_BDPV12</stp>
        <stp>EURGBp Curncy</stp>
        <stp>QUOTE_FACTOR</stp>
        <stp>[Crispin Spreadsheet.xlsx]OEI!R521C12</stp>
        <tr r="L521" s="1"/>
      </tp>
      <tp>
        <v>1</v>
        <stp/>
        <stp>##V3_BDPV12</stp>
        <stp>EURGBp Curncy</stp>
        <stp>QUOTE_FACTOR</stp>
        <stp>[Crispin Spreadsheet.xlsx]OEI!R520C12</stp>
        <tr r="L520" s="1"/>
      </tp>
      <tp>
        <v>1</v>
        <stp/>
        <stp>##V3_BDPV12</stp>
        <stp>EURGBp Curncy</stp>
        <stp>QUOTE_FACTOR</stp>
        <stp>[Crispin Spreadsheet.xlsx]OEI!R527C12</stp>
        <tr r="L527" s="1"/>
      </tp>
      <tp>
        <v>1</v>
        <stp/>
        <stp>##V3_BDPV12</stp>
        <stp>EURGBp Curncy</stp>
        <stp>QUOTE_FACTOR</stp>
        <stp>[Crispin Spreadsheet.xlsx]OEI!R526C12</stp>
        <tr r="L526" s="1"/>
      </tp>
      <tp>
        <v>1</v>
        <stp/>
        <stp>##V3_BDPV12</stp>
        <stp>EURGBp Curncy</stp>
        <stp>QUOTE_FACTOR</stp>
        <stp>[Crispin Spreadsheet.xlsx]OEI!R525C12</stp>
        <tr r="L525" s="1"/>
      </tp>
      <tp>
        <v>1</v>
        <stp/>
        <stp>##V3_BDPV12</stp>
        <stp>EURGBp Curncy</stp>
        <stp>QUOTE_FACTOR</stp>
        <stp>[Crispin Spreadsheet.xlsx]OEI!R528C12</stp>
        <tr r="L528" s="1"/>
      </tp>
      <tp>
        <v>1</v>
        <stp/>
        <stp>##V3_BDPV12</stp>
        <stp>EURGBp Curncy</stp>
        <stp>QUOTE_FACTOR</stp>
        <stp>[Crispin Spreadsheet.xlsx]OEI!R533C12</stp>
        <tr r="L533" s="1"/>
      </tp>
      <tp>
        <v>1</v>
        <stp/>
        <stp>##V3_BDPV12</stp>
        <stp>EURGBp Curncy</stp>
        <stp>QUOTE_FACTOR</stp>
        <stp>[Crispin Spreadsheet.xlsx]OEI!R532C12</stp>
        <tr r="L532" s="1"/>
      </tp>
      <tp>
        <v>1</v>
        <stp/>
        <stp>##V3_BDPV12</stp>
        <stp>EURGBp Curncy</stp>
        <stp>QUOTE_FACTOR</stp>
        <stp>[Crispin Spreadsheet.xlsx]OEI!R531C12</stp>
        <tr r="L531" s="1"/>
      </tp>
      <tp>
        <v>1</v>
        <stp/>
        <stp>##V3_BDPV12</stp>
        <stp>EURGBp Curncy</stp>
        <stp>QUOTE_FACTOR</stp>
        <stp>[Crispin Spreadsheet.xlsx]OEI!R530C12</stp>
        <tr r="L530" s="1"/>
      </tp>
      <tp>
        <v>1</v>
        <stp/>
        <stp>##V3_BDPV12</stp>
        <stp>EURGBp Curncy</stp>
        <stp>QUOTE_FACTOR</stp>
        <stp>[Crispin Spreadsheet.xlsx]OEI!R537C12</stp>
        <tr r="L537" s="1"/>
      </tp>
      <tp>
        <v>1</v>
        <stp/>
        <stp>##V3_BDPV12</stp>
        <stp>EURGBp Curncy</stp>
        <stp>QUOTE_FACTOR</stp>
        <stp>[Crispin Spreadsheet.xlsx]OEI!R536C12</stp>
        <tr r="L536" s="1"/>
      </tp>
      <tp>
        <v>1</v>
        <stp/>
        <stp>##V3_BDPV12</stp>
        <stp>EURGBp Curncy</stp>
        <stp>QUOTE_FACTOR</stp>
        <stp>[Crispin Spreadsheet.xlsx]OEI!R535C12</stp>
        <tr r="L535" s="1"/>
      </tp>
      <tp>
        <v>1</v>
        <stp/>
        <stp>##V3_BDPV12</stp>
        <stp>EURGBp Curncy</stp>
        <stp>QUOTE_FACTOR</stp>
        <stp>[Crispin Spreadsheet.xlsx]OEI!R534C12</stp>
        <tr r="L534" s="1"/>
      </tp>
      <tp>
        <v>1</v>
        <stp/>
        <stp>##V3_BDPV12</stp>
        <stp>EURGBp Curncy</stp>
        <stp>QUOTE_FACTOR</stp>
        <stp>[Crispin Spreadsheet.xlsx]OEI!R539C12</stp>
        <tr r="L539" s="1"/>
      </tp>
      <tp>
        <v>1</v>
        <stp/>
        <stp>##V3_BDPV12</stp>
        <stp>EURGBp Curncy</stp>
        <stp>QUOTE_FACTOR</stp>
        <stp>[Crispin Spreadsheet.xlsx]OEI!R538C12</stp>
        <tr r="L538" s="1"/>
      </tp>
      <tp>
        <v>1</v>
        <stp/>
        <stp>##V3_BDPV12</stp>
        <stp>EURGBp Curncy</stp>
        <stp>QUOTE_FACTOR</stp>
        <stp>[Crispin Spreadsheet.xlsx]OEI!R483C12</stp>
        <tr r="L483" s="1"/>
      </tp>
      <tp>
        <v>1</v>
        <stp/>
        <stp>##V3_BDPV12</stp>
        <stp>EURGBp Curncy</stp>
        <stp>QUOTE_FACTOR</stp>
        <stp>[Crispin Spreadsheet.xlsx]OEI!R482C12</stp>
        <tr r="L482" s="1"/>
      </tp>
      <tp>
        <v>1</v>
        <stp/>
        <stp>##V3_BDPV12</stp>
        <stp>EURGBp Curncy</stp>
        <stp>QUOTE_FACTOR</stp>
        <stp>[Crispin Spreadsheet.xlsx]OEI!R481C12</stp>
        <tr r="L481" s="1"/>
      </tp>
      <tp>
        <v>1</v>
        <stp/>
        <stp>##V3_BDPV12</stp>
        <stp>EURGBp Curncy</stp>
        <stp>QUOTE_FACTOR</stp>
        <stp>[Crispin Spreadsheet.xlsx]OEI!R480C12</stp>
        <tr r="L480" s="1"/>
      </tp>
      <tp>
        <v>1</v>
        <stp/>
        <stp>##V3_BDPV12</stp>
        <stp>EURGBp Curncy</stp>
        <stp>QUOTE_FACTOR</stp>
        <stp>[Crispin Spreadsheet.xlsx]OEI!R487C12</stp>
        <tr r="L487" s="1"/>
      </tp>
      <tp>
        <v>1</v>
        <stp/>
        <stp>##V3_BDPV12</stp>
        <stp>EURGBp Curncy</stp>
        <stp>QUOTE_FACTOR</stp>
        <stp>[Crispin Spreadsheet.xlsx]OEI!R486C12</stp>
        <tr r="L486" s="1"/>
      </tp>
      <tp>
        <v>1</v>
        <stp/>
        <stp>##V3_BDPV12</stp>
        <stp>EURGBp Curncy</stp>
        <stp>QUOTE_FACTOR</stp>
        <stp>[Crispin Spreadsheet.xlsx]OEI!R484C12</stp>
        <tr r="L484" s="1"/>
      </tp>
      <tp>
        <v>1</v>
        <stp/>
        <stp>##V3_BDPV12</stp>
        <stp>EURGBp Curncy</stp>
        <stp>QUOTE_FACTOR</stp>
        <stp>[Crispin Spreadsheet.xlsx]OEI!R489C12</stp>
        <tr r="L489" s="1"/>
      </tp>
      <tp>
        <v>1</v>
        <stp/>
        <stp>##V3_BDPV12</stp>
        <stp>EURGBp Curncy</stp>
        <stp>QUOTE_FACTOR</stp>
        <stp>[Crispin Spreadsheet.xlsx]OEI!R488C12</stp>
        <tr r="L488" s="1"/>
      </tp>
      <tp>
        <v>1</v>
        <stp/>
        <stp>##V3_BDPV12</stp>
        <stp>EURGBp Curncy</stp>
        <stp>QUOTE_FACTOR</stp>
        <stp>[Crispin Spreadsheet.xlsx]OEI!R493C12</stp>
        <tr r="L493" s="1"/>
      </tp>
      <tp>
        <v>1</v>
        <stp/>
        <stp>##V3_BDPV12</stp>
        <stp>EURGBp Curncy</stp>
        <stp>QUOTE_FACTOR</stp>
        <stp>[Crispin Spreadsheet.xlsx]OEI!R492C12</stp>
        <tr r="L492" s="1"/>
      </tp>
      <tp>
        <v>1</v>
        <stp/>
        <stp>##V3_BDPV12</stp>
        <stp>EURGBp Curncy</stp>
        <stp>QUOTE_FACTOR</stp>
        <stp>[Crispin Spreadsheet.xlsx]OEI!R491C12</stp>
        <tr r="L491" s="1"/>
      </tp>
      <tp>
        <v>1</v>
        <stp/>
        <stp>##V3_BDPV12</stp>
        <stp>EURGBp Curncy</stp>
        <stp>QUOTE_FACTOR</stp>
        <stp>[Crispin Spreadsheet.xlsx]OEI!R490C12</stp>
        <tr r="L490" s="1"/>
      </tp>
      <tp>
        <v>1</v>
        <stp/>
        <stp>##V3_BDPV12</stp>
        <stp>EURGBp Curncy</stp>
        <stp>QUOTE_FACTOR</stp>
        <stp>[Crispin Spreadsheet.xlsx]OEI!R497C12</stp>
        <tr r="L497" s="1"/>
      </tp>
      <tp>
        <v>1</v>
        <stp/>
        <stp>##V3_BDPV12</stp>
        <stp>EURGBp Curncy</stp>
        <stp>QUOTE_FACTOR</stp>
        <stp>[Crispin Spreadsheet.xlsx]OEI!R496C12</stp>
        <tr r="L496" s="1"/>
      </tp>
      <tp>
        <v>1</v>
        <stp/>
        <stp>##V3_BDPV12</stp>
        <stp>EURGBp Curncy</stp>
        <stp>QUOTE_FACTOR</stp>
        <stp>[Crispin Spreadsheet.xlsx]OEI!R495C12</stp>
        <tr r="L495" s="1"/>
      </tp>
      <tp>
        <v>1</v>
        <stp/>
        <stp>##V3_BDPV12</stp>
        <stp>EURGBp Curncy</stp>
        <stp>QUOTE_FACTOR</stp>
        <stp>[Crispin Spreadsheet.xlsx]OEI!R494C12</stp>
        <tr r="L494" s="1"/>
      </tp>
      <tp>
        <v>1</v>
        <stp/>
        <stp>##V3_BDPV12</stp>
        <stp>EURGBp Curncy</stp>
        <stp>QUOTE_FACTOR</stp>
        <stp>[Crispin Spreadsheet.xlsx]OEI!R499C12</stp>
        <tr r="L499" s="1"/>
      </tp>
      <tp>
        <v>1</v>
        <stp/>
        <stp>##V3_BDPV12</stp>
        <stp>EURGBp Curncy</stp>
        <stp>QUOTE_FACTOR</stp>
        <stp>[Crispin Spreadsheet.xlsx]OEI!R498C12</stp>
        <tr r="L498" s="1"/>
      </tp>
      <tp>
        <v>1</v>
        <stp/>
        <stp>##V3_BDPV12</stp>
        <stp>EURGBp Curncy</stp>
        <stp>QUOTE_FACTOR</stp>
        <stp>[Crispin Spreadsheet.xlsx]OEI!R447C12</stp>
        <tr r="L447" s="1"/>
      </tp>
      <tp>
        <v>1</v>
        <stp/>
        <stp>##V3_BDPV12</stp>
        <stp>EURGBp Curncy</stp>
        <stp>QUOTE_FACTOR</stp>
        <stp>[Crispin Spreadsheet.xlsx]OEI!R446C12</stp>
        <tr r="L446" s="1"/>
      </tp>
      <tp>
        <v>1</v>
        <stp/>
        <stp>##V3_BDPV12</stp>
        <stp>EURGBp Curncy</stp>
        <stp>QUOTE_FACTOR</stp>
        <stp>[Crispin Spreadsheet.xlsx]OEI!R449C12</stp>
        <tr r="L449" s="1"/>
      </tp>
      <tp>
        <v>1</v>
        <stp/>
        <stp>##V3_BDPV12</stp>
        <stp>EURGBp Curncy</stp>
        <stp>QUOTE_FACTOR</stp>
        <stp>[Crispin Spreadsheet.xlsx]OEI!R448C12</stp>
        <tr r="L448" s="1"/>
      </tp>
      <tp>
        <v>1</v>
        <stp/>
        <stp>##V3_BDPV12</stp>
        <stp>EURGBp Curncy</stp>
        <stp>QUOTE_FACTOR</stp>
        <stp>[Crispin Spreadsheet.xlsx]OEI!R453C12</stp>
        <tr r="L453" s="1"/>
      </tp>
      <tp>
        <v>1</v>
        <stp/>
        <stp>##V3_BDPV12</stp>
        <stp>EURGBp Curncy</stp>
        <stp>QUOTE_FACTOR</stp>
        <stp>[Crispin Spreadsheet.xlsx]OEI!R452C12</stp>
        <tr r="L452" s="1"/>
      </tp>
      <tp>
        <v>1</v>
        <stp/>
        <stp>##V3_BDPV12</stp>
        <stp>EURGBp Curncy</stp>
        <stp>QUOTE_FACTOR</stp>
        <stp>[Crispin Spreadsheet.xlsx]OEI!R451C12</stp>
        <tr r="L451" s="1"/>
      </tp>
      <tp>
        <v>1</v>
        <stp/>
        <stp>##V3_BDPV12</stp>
        <stp>EURGBp Curncy</stp>
        <stp>QUOTE_FACTOR</stp>
        <stp>[Crispin Spreadsheet.xlsx]OEI!R450C12</stp>
        <tr r="L450" s="1"/>
      </tp>
      <tp>
        <v>1</v>
        <stp/>
        <stp>##V3_BDPV12</stp>
        <stp>EURGBp Curncy</stp>
        <stp>QUOTE_FACTOR</stp>
        <stp>[Crispin Spreadsheet.xlsx]OEI!R457C12</stp>
        <tr r="L457" s="1"/>
      </tp>
      <tp>
        <v>1</v>
        <stp/>
        <stp>##V3_BDPV12</stp>
        <stp>EURGBp Curncy</stp>
        <stp>QUOTE_FACTOR</stp>
        <stp>[Crispin Spreadsheet.xlsx]OEI!R456C12</stp>
        <tr r="L456" s="1"/>
      </tp>
      <tp>
        <v>1</v>
        <stp/>
        <stp>##V3_BDPV12</stp>
        <stp>EURGBp Curncy</stp>
        <stp>QUOTE_FACTOR</stp>
        <stp>[Crispin Spreadsheet.xlsx]OEI!R455C12</stp>
        <tr r="L455" s="1"/>
      </tp>
      <tp>
        <v>1</v>
        <stp/>
        <stp>##V3_BDPV12</stp>
        <stp>EURGBp Curncy</stp>
        <stp>QUOTE_FACTOR</stp>
        <stp>[Crispin Spreadsheet.xlsx]OEI!R454C12</stp>
        <tr r="L454" s="1"/>
      </tp>
      <tp>
        <v>1</v>
        <stp/>
        <stp>##V3_BDPV12</stp>
        <stp>EURGBp Curncy</stp>
        <stp>QUOTE_FACTOR</stp>
        <stp>[Crispin Spreadsheet.xlsx]OEI!R459C12</stp>
        <tr r="L459" s="1"/>
      </tp>
      <tp>
        <v>1</v>
        <stp/>
        <stp>##V3_BDPV12</stp>
        <stp>EURGBp Curncy</stp>
        <stp>QUOTE_FACTOR</stp>
        <stp>[Crispin Spreadsheet.xlsx]OEI!R458C12</stp>
        <tr r="L458" s="1"/>
      </tp>
      <tp>
        <v>1</v>
        <stp/>
        <stp>##V3_BDPV12</stp>
        <stp>EURGBp Curncy</stp>
        <stp>QUOTE_FACTOR</stp>
        <stp>[Crispin Spreadsheet.xlsx]OEI!R461C12</stp>
        <tr r="L461" s="1"/>
      </tp>
      <tp>
        <v>1</v>
        <stp/>
        <stp>##V3_BDPV12</stp>
        <stp>EURGBp Curncy</stp>
        <stp>QUOTE_FACTOR</stp>
        <stp>[Crispin Spreadsheet.xlsx]OEI!R460C12</stp>
        <tr r="L460" s="1"/>
      </tp>
      <tp>
        <v>1</v>
        <stp/>
        <stp>##V3_BDPV12</stp>
        <stp>EURGBp Curncy</stp>
        <stp>QUOTE_FACTOR</stp>
        <stp>[Crispin Spreadsheet.xlsx]OEI!R467C12</stp>
        <tr r="L467" s="1"/>
      </tp>
      <tp>
        <v>1</v>
        <stp/>
        <stp>##V3_BDPV12</stp>
        <stp>EURGBp Curncy</stp>
        <stp>QUOTE_FACTOR</stp>
        <stp>[Crispin Spreadsheet.xlsx]OEI!R466C12</stp>
        <tr r="L466" s="1"/>
      </tp>
      <tp>
        <v>1</v>
        <stp/>
        <stp>##V3_BDPV12</stp>
        <stp>EURGBp Curncy</stp>
        <stp>QUOTE_FACTOR</stp>
        <stp>[Crispin Spreadsheet.xlsx]OEI!R465C12</stp>
        <tr r="L465" s="1"/>
      </tp>
      <tp>
        <v>1</v>
        <stp/>
        <stp>##V3_BDPV12</stp>
        <stp>EURGBp Curncy</stp>
        <stp>QUOTE_FACTOR</stp>
        <stp>[Crispin Spreadsheet.xlsx]OEI!R464C12</stp>
        <tr r="L464" s="1"/>
      </tp>
      <tp>
        <v>1</v>
        <stp/>
        <stp>##V3_BDPV12</stp>
        <stp>EURGBp Curncy</stp>
        <stp>QUOTE_FACTOR</stp>
        <stp>[Crispin Spreadsheet.xlsx]OEI!R469C12</stp>
        <tr r="L469" s="1"/>
      </tp>
      <tp>
        <v>1</v>
        <stp/>
        <stp>##V3_BDPV12</stp>
        <stp>EURGBp Curncy</stp>
        <stp>QUOTE_FACTOR</stp>
        <stp>[Crispin Spreadsheet.xlsx]OEI!R468C12</stp>
        <tr r="L468" s="1"/>
      </tp>
      <tp>
        <v>1</v>
        <stp/>
        <stp>##V3_BDPV12</stp>
        <stp>EURGBp Curncy</stp>
        <stp>QUOTE_FACTOR</stp>
        <stp>[Crispin Spreadsheet.xlsx]OEI!R473C12</stp>
        <tr r="L473" s="1"/>
      </tp>
      <tp>
        <v>1</v>
        <stp/>
        <stp>##V3_BDPV12</stp>
        <stp>EURGBp Curncy</stp>
        <stp>QUOTE_FACTOR</stp>
        <stp>[Crispin Spreadsheet.xlsx]OEI!R472C12</stp>
        <tr r="L472" s="1"/>
      </tp>
      <tp>
        <v>1</v>
        <stp/>
        <stp>##V3_BDPV12</stp>
        <stp>EURGBp Curncy</stp>
        <stp>QUOTE_FACTOR</stp>
        <stp>[Crispin Spreadsheet.xlsx]OEI!R471C12</stp>
        <tr r="L471" s="1"/>
      </tp>
      <tp>
        <v>1</v>
        <stp/>
        <stp>##V3_BDPV12</stp>
        <stp>EURGBp Curncy</stp>
        <stp>QUOTE_FACTOR</stp>
        <stp>[Crispin Spreadsheet.xlsx]OEI!R470C12</stp>
        <tr r="L470" s="1"/>
      </tp>
      <tp>
        <v>1</v>
        <stp/>
        <stp>##V3_BDPV12</stp>
        <stp>EURGBp Curncy</stp>
        <stp>QUOTE_FACTOR</stp>
        <stp>[Crispin Spreadsheet.xlsx]OEI!R477C12</stp>
        <tr r="L477" s="1"/>
      </tp>
      <tp>
        <v>1</v>
        <stp/>
        <stp>##V3_BDPV12</stp>
        <stp>EURGBp Curncy</stp>
        <stp>QUOTE_FACTOR</stp>
        <stp>[Crispin Spreadsheet.xlsx]OEI!R476C12</stp>
        <tr r="L476" s="1"/>
      </tp>
      <tp>
        <v>1</v>
        <stp/>
        <stp>##V3_BDPV12</stp>
        <stp>EURGBp Curncy</stp>
        <stp>QUOTE_FACTOR</stp>
        <stp>[Crispin Spreadsheet.xlsx]OEI!R475C12</stp>
        <tr r="L475" s="1"/>
      </tp>
      <tp>
        <v>1</v>
        <stp/>
        <stp>##V3_BDPV12</stp>
        <stp>EURGBp Curncy</stp>
        <stp>QUOTE_FACTOR</stp>
        <stp>[Crispin Spreadsheet.xlsx]OEI!R474C12</stp>
        <tr r="L474" s="1"/>
      </tp>
      <tp>
        <v>1</v>
        <stp/>
        <stp>##V3_BDPV12</stp>
        <stp>EURGBp Curncy</stp>
        <stp>QUOTE_FACTOR</stp>
        <stp>[Crispin Spreadsheet.xlsx]OEI!R479C12</stp>
        <tr r="L479" s="1"/>
      </tp>
      <tp>
        <v>1</v>
        <stp/>
        <stp>##V3_BDPV12</stp>
        <stp>EURGBp Curncy</stp>
        <stp>QUOTE_FACTOR</stp>
        <stp>[Crispin Spreadsheet.xlsx]OEI!R478C12</stp>
        <tr r="L478" s="1"/>
      </tp>
      <tp>
        <v>7700</v>
        <stp/>
        <stp>##V3_BDPV12</stp>
        <stp>6383 JT Equity</stp>
        <stp>PX_YEST_CLOSE</stp>
        <stp>[Crispin Spreadsheet.xlsx]OEI!R259C6</stp>
        <tr r="F259" s="1"/>
      </tp>
      <tp>
        <v>1019</v>
        <stp/>
        <stp>##V3_BDPV12</stp>
        <stp>6753 JT Equity</stp>
        <stp>PX_YEST_CLOSE</stp>
        <stp>[Crispin Spreadsheet.xlsx]OEI!R294C6</stp>
        <tr r="F294" s="1"/>
      </tp>
      <tp t="s">
        <v>EUR</v>
        <stp/>
        <stp>##V3_BDPV12</stp>
        <stp>EDEN FP Equity</stp>
        <stp>CRNCY</stp>
        <stp>[Crispin Spreadsheet.xlsx]SWAN!R21C4</stp>
        <tr r="D21" s="3"/>
      </tp>
      <tp t="s">
        <v>USD</v>
        <stp/>
        <stp>##V3_BDPV12</stp>
        <stp>SONY US Equity</stp>
        <stp>CRNCY</stp>
        <stp>[Crispin Spreadsheet.xlsx]FDXC!R74C4</stp>
        <tr r="D74" s="8"/>
      </tp>
      <tp t="s">
        <v>#N/A Requesting Data...</v>
        <stp/>
        <stp>##V3_BDPV12</stp>
        <stp>CNHI IM Equity</stp>
        <stp>LAST_PRICE</stp>
        <stp>[Crispin Spreadsheet.xlsx]OPUS!R108C7</stp>
        <tr r="G108" s="6"/>
      </tp>
      <tp t="s">
        <v>GBp</v>
        <stp/>
        <stp>##V3_BDPV12</stp>
        <stp>BARC LN Equity</stp>
        <stp>CRNCY</stp>
        <stp>[Crispin Spreadsheet.xlsx]SWAN!R78C4</stp>
        <tr r="D78" s="3"/>
      </tp>
      <tp>
        <v>16.14</v>
        <stp/>
        <stp>##V3_BDPV12</stp>
        <stp>EBRO SQ Equity</stp>
        <stp>PX_YEST_CLOSE</stp>
        <stp>[Crispin Spreadsheet.xlsx]SWAN!R59C6</stp>
        <tr r="F59" s="3"/>
      </tp>
      <tp>
        <v>9.4600000000000009</v>
        <stp/>
        <stp>##V3_BDPV12</stp>
        <stp>NEX US Equity</stp>
        <stp>LAST_PRICE</stp>
        <stp>[Crispin Spreadsheet.xlsx]SWAN!R134C7</stp>
        <tr r="G134" s="3"/>
      </tp>
      <tp t="s">
        <v>#N/A Requesting Data...</v>
        <stp/>
        <stp>##V3_BDPV12</stp>
        <stp>USDSEK Curncy</stp>
        <stp>LAST_PRICE</stp>
        <stp>[Crispin Spreadsheet.xlsx]FDXC!R40C13</stp>
        <tr r="M40" s="8"/>
      </tp>
      <tp t="s">
        <v>#N/A Requesting Data...</v>
        <stp/>
        <stp>##V3_BDPV12</stp>
        <stp>GBPZAr Curncy</stp>
        <stp>LAST_PRICE</stp>
        <stp>[Crispin Spreadsheet.xlsx]OPUS!R41C13</stp>
        <tr r="M41" s="6"/>
      </tp>
      <tp t="s">
        <v>#N/A Requesting Data...</v>
        <stp/>
        <stp>##V3_BDPV12</stp>
        <stp>GBPZAr Curncy</stp>
        <stp>LAST_PRICE</stp>
        <stp>[Crispin Spreadsheet.xlsx]OPUS!R42C13</stp>
        <tr r="M42" s="6"/>
      </tp>
      <tp t="s">
        <v>#N/A Requesting Data...</v>
        <stp/>
        <stp>##V3_BDPV12</stp>
        <stp>USDSGD Curncy</stp>
        <stp>LAST_PRICE</stp>
        <stp>[Crispin Spreadsheet.xlsx]FDXC!R30C13</stp>
        <tr r="M30" s="8"/>
      </tp>
      <tp>
        <v>10.759499999999999</v>
        <stp/>
        <stp>##V3_BDPV12</stp>
        <stp>EURSEK Curncy</stp>
        <stp>LAST_PRICE</stp>
        <stp>[Crispin Spreadsheet.xlsx]OEI!R894C7</stp>
        <tr r="G894" s="1"/>
      </tp>
      <tp t="s">
        <v>#N/A Requesting Data...</v>
        <stp/>
        <stp>##V3_BDPV12</stp>
        <stp>PEY CN Equity</stp>
        <stp>LAST_PRICE</stp>
        <stp>[Crispin Spreadsheet.xlsx]OEI!R57C7</stp>
        <tr r="G57" s="1"/>
      </tp>
      <tp>
        <v>1.2121999999999999</v>
        <stp/>
        <stp>##V3_BDPV12</stp>
        <stp>GBPUSD Curncy</stp>
        <stp>LAST_PRICE</stp>
        <stp>[Crispin Spreadsheet.xlsx]OEI!R876C7</stp>
        <tr r="G876" s="1"/>
      </tp>
      <tp t="s">
        <v>#N/A Requesting Data...</v>
        <stp/>
        <stp>##V3_BDPV12</stp>
        <stp>KCR FH Equity</stp>
        <stp>LAST_PRICE</stp>
        <stp>[Crispin Spreadsheet.xlsx]OEI!R77C7</stp>
        <tr r="G77" s="1"/>
      </tp>
      <tp t="s">
        <v>#N/A Requesting Data...</v>
        <stp/>
        <stp>##V3_BDPV12</stp>
        <stp>TOP DC Equity</stp>
        <stp>LAST_PRICE</stp>
        <stp>[Crispin Spreadsheet.xlsx]OEI!R70C7</stp>
        <tr r="G70" s="1"/>
      </tp>
      <tp>
        <v>1.52224</v>
        <stp/>
        <stp>##V3_BDPV12</stp>
        <stp>EURAUD Curncy</stp>
        <stp>LAST_PRICE</stp>
        <stp>[Crispin Spreadsheet.xlsx]OEI!R874C7</stp>
        <tr r="G874" s="1"/>
      </tp>
    </main>
    <main first="bofaddin.rtdserver">
      <tp t="s">
        <v>#N/A N/A</v>
        <stp/>
        <stp>BDH|16930125058651218103</stp>
        <tr r="Z85" s="1"/>
      </tp>
      <tp t="s">
        <v>#N/A N/A</v>
        <stp/>
        <stp>BDH|12175668640144792615</stp>
        <tr r="Z586" s="1"/>
      </tp>
      <tp t="s">
        <v>#N/A N/A</v>
        <stp/>
        <stp>BDH|14137755285040947990</stp>
        <tr r="Z503" s="1"/>
      </tp>
      <tp t="s">
        <v>#N/A N/A</v>
        <stp/>
        <stp>BDH|12994731928485447068</stp>
        <tr r="Z340" s="1"/>
        <tr r="Z44" s="3"/>
        <tr r="V33" s="6"/>
        <tr r="V21" s="7"/>
        <tr r="V25" s="8"/>
      </tp>
      <tp t="s">
        <v>#N/A N/A</v>
        <stp/>
        <stp>BDH|11022239596978133046</stp>
        <tr r="Z136" s="1"/>
      </tp>
      <tp t="s">
        <v>#N/A N/A</v>
        <stp/>
        <stp>BDH|13559125141270755411</stp>
        <tr r="Z677" s="1"/>
        <tr r="Z123" s="3"/>
      </tp>
      <tp t="s">
        <v>#N/A N/A</v>
        <stp/>
        <stp>BDH|14194619708283386396</stp>
        <tr r="Z205" s="1"/>
      </tp>
      <tp t="s">
        <v>#N/A N/A</v>
        <stp/>
        <stp>BDH|17240643465001669471</stp>
        <tr r="Z655" s="1"/>
      </tp>
      <tp t="s">
        <v>#N/A N/A</v>
        <stp/>
        <stp>BDH|14319220312501772463</stp>
        <tr r="Z133" s="1"/>
      </tp>
      <tp t="s">
        <v>#N/A N/A</v>
        <stp/>
        <stp>BDH|16274489259656557348</stp>
        <tr r="Z557" s="1"/>
        <tr r="Z96" s="3"/>
        <tr r="V140" s="6"/>
        <tr r="V65" s="6"/>
        <tr r="V46" s="7"/>
        <tr r="V55" s="8"/>
        <tr r="V120" s="8"/>
      </tp>
    </main>
    <main first="bloomberg.rtd">
      <tp t="s">
        <v>#N/A Requesting Data...</v>
        <stp/>
        <stp>##V3_BDPV12</stp>
        <stp>UMI BB Equity</stp>
        <stp>LAST_PRICE</stp>
        <stp>[Crispin Spreadsheet.xlsx]OEI!R43C7</stp>
        <tr r="G43" s="1"/>
      </tp>
    </main>
    <main first="bofaddin.rtdserver">
      <tp t="s">
        <v>#N/A N/A</v>
        <stp/>
        <stp>BDH|15231341864052699010</stp>
        <tr r="Z285" s="1"/>
      </tp>
      <tp t="s">
        <v>#N/A N/A</v>
        <stp/>
        <stp>BDH|12719882138533503879</stp>
        <tr r="Z450" s="1"/>
      </tp>
      <tp t="s">
        <v>#N/A N/A</v>
        <stp/>
        <stp>BDH|17543759257774302316</stp>
        <tr r="Z599" s="1"/>
        <tr r="Z108" s="3"/>
        <tr r="V72" s="6"/>
        <tr r="V53" s="7"/>
        <tr r="V62" s="8"/>
      </tp>
      <tp t="s">
        <v>#N/A N/A</v>
        <stp/>
        <stp>BDH|14423517227086437731</stp>
        <tr r="Z149" s="1"/>
      </tp>
      <tp t="s">
        <v>#N/A N/A</v>
        <stp/>
        <stp>BDH|16609213299007991835</stp>
        <tr r="Z565" s="1"/>
      </tp>
      <tp t="s">
        <v>#N/A N/A</v>
        <stp/>
        <stp>BDH|15120083024264274189</stp>
        <tr r="Z807" s="1"/>
      </tp>
      <tp t="s">
        <v>#N/A N/A</v>
        <stp/>
        <stp>BDH|11372665552569193905</stp>
        <tr r="Z780" s="1"/>
      </tp>
      <tp t="s">
        <v>#N/A N/A</v>
        <stp/>
        <stp>BDH|14780539455317282150</stp>
        <tr r="Z123" s="1"/>
      </tp>
      <tp t="s">
        <v>#N/A N/A</v>
        <stp/>
        <stp>BDH|15734420247321502611</stp>
        <tr r="Z86" s="1"/>
      </tp>
      <tp t="s">
        <v>#N/A N/A</v>
        <stp/>
        <stp>BDH|14035833369251522995</stp>
        <tr r="Z108" s="1"/>
      </tp>
      <tp t="s">
        <v>#N/A N/A</v>
        <stp/>
        <stp>BDH|11994917320359403153</stp>
        <tr r="Z602" s="1"/>
      </tp>
      <tp t="s">
        <v>#N/A N/A</v>
        <stp/>
        <stp>BDH|15998095712043974526</stp>
        <tr r="Z564" s="1"/>
      </tp>
      <tp t="s">
        <v>#N/A N/A</v>
        <stp/>
        <stp>BDH|12547225364047267394</stp>
        <tr r="Z322" s="1"/>
      </tp>
      <tp t="s">
        <v>#N/A N/A</v>
        <stp/>
        <stp>BDH|15678620402579407889</stp>
        <tr r="Z709" s="1"/>
        <tr r="Z127" s="3"/>
        <tr r="V82" s="6"/>
        <tr r="V71" s="8"/>
      </tp>
      <tp t="s">
        <v>#N/A N/A</v>
        <stp/>
        <stp>BDH|15744157654990450382</stp>
        <tr r="Z556" s="1"/>
        <tr r="Z95" s="3"/>
        <tr r="V64" s="6"/>
        <tr r="V139" s="6"/>
        <tr r="V45" s="7"/>
        <tr r="V119" s="8"/>
        <tr r="V54" s="8"/>
      </tp>
      <tp t="s">
        <v>#N/A N/A</v>
        <stp/>
        <stp>BDH|13117390252436636116</stp>
        <tr r="Z234" s="1"/>
      </tp>
    </main>
    <main first="bloomberg.rtd">
      <tp>
        <v>10.3246</v>
        <stp/>
        <stp>##V3_BDPV12</stp>
        <stp>EURNOK Curncy</stp>
        <stp>LAST_PRICE</stp>
        <stp>[Crispin Spreadsheet.xlsx]OEI!R904C7</stp>
        <tr r="G904" s="1"/>
      </tp>
    </main>
    <main first="bloomberg.rtd">
      <tp t="s">
        <v>#N/A Requesting Data...</v>
        <stp/>
        <stp>##V3_BDPV12</stp>
        <stp>JUP LN Equity</stp>
        <stp>LAST_PRICE</stp>
        <stp>[Crispin Spreadsheet.xlsx]OEI!R550C7</stp>
        <tr r="G550" s="1"/>
      </tp>
      <tp t="s">
        <v>#N/A Requesting Data...</v>
        <stp/>
        <stp>##V3_BDPV12</stp>
        <stp>EDR LN Equity</stp>
        <stp>LAST_PRICE</stp>
        <stp>[Crispin Spreadsheet.xlsx]OEI!R502C7</stp>
        <tr r="G502" s="1"/>
      </tp>
      <tp t="s">
        <v>#N/A Requesting Data...</v>
        <stp/>
        <stp>##V3_BDPV12</stp>
        <stp>STVG LN Equity</stp>
        <stp>LAST_PRICE</stp>
        <stp>[Crispin Spreadsheet.xlsx]OEI!R619C7</stp>
        <tr r="G619" s="1"/>
      </tp>
      <tp t="s">
        <v>#N/A Requesting Data...</v>
        <stp/>
        <stp>##V3_BDPV12</stp>
        <stp>SESG FP Equity</stp>
        <stp>LAST_PRICE</stp>
        <stp>[Crispin Spreadsheet.xlsx]OEI!R129C7</stp>
        <tr r="G129" s="1"/>
      </tp>
      <tp t="s">
        <v>#N/A Requesting Data...</v>
        <stp/>
        <stp>##V3_BDPV12</stp>
        <stp>ALV US Equity</stp>
        <stp>LAST_PRICE</stp>
        <stp>[Crispin Spreadsheet.xlsx]OEI!R666C7</stp>
        <tr r="G666" s="1"/>
      </tp>
      <tp t="s">
        <v>#N/A Requesting Data...</v>
        <stp/>
        <stp>##V3_BDPV12</stp>
        <stp>FOX US Equity</stp>
        <stp>LAST_PRICE</stp>
        <stp>[Crispin Spreadsheet.xlsx]OEI!R718C7</stp>
        <tr r="G718" s="1"/>
      </tp>
      <tp t="s">
        <v>#N/A Requesting Data...</v>
        <stp/>
        <stp>##V3_BDPV12</stp>
        <stp>PAT GY Equity</stp>
        <stp>LAST_PRICE</stp>
        <stp>[Crispin Spreadsheet.xlsx]OEI!R174C7</stp>
        <tr r="G174" s="1"/>
      </tp>
      <tp t="s">
        <v>#N/A Requesting Data...</v>
        <stp/>
        <stp>##V3_BDPV12</stp>
        <stp>EXP US Equity</stp>
        <stp>LAST_PRICE</stp>
        <stp>[Crispin Spreadsheet.xlsx]OEI!R700C7</stp>
        <tr r="G700" s="1"/>
      </tp>
      <tp t="s">
        <v>#N/A Requesting Data...</v>
        <stp/>
        <stp>##V3_BDPV12</stp>
        <stp>PRU LN Equity</stp>
        <stp>LAST_PRICE</stp>
        <stp>[Crispin Spreadsheet.xlsx]OEI!R585C7</stp>
        <tr r="G585" s="1"/>
      </tp>
      <tp t="s">
        <v>#N/A Requesting Data...</v>
        <stp/>
        <stp>##V3_BDPV12</stp>
        <stp>SVS LN Equity</stp>
        <stp>LAST_PRICE</stp>
        <stp>[Crispin Spreadsheet.xlsx]OEI!R603C7</stp>
        <tr r="G603" s="1"/>
      </tp>
      <tp t="s">
        <v>#N/A Requesting Data...</v>
        <stp/>
        <stp>##V3_BDPV12</stp>
        <stp>VCT LN Equity</stp>
        <stp>LAST_PRICE</stp>
        <stp>[Crispin Spreadsheet.xlsx]OEI!R634C7</stp>
        <tr r="G634" s="1"/>
      </tp>
      <tp t="s">
        <v>#N/A Requesting Data...</v>
        <stp/>
        <stp>##V3_BDPV12</stp>
        <stp>PGS NO Equity</stp>
        <stp>LAST_PRICE</stp>
        <stp>[Crispin Spreadsheet.xlsx]OEI!R343C7</stp>
        <tr r="G343" s="1"/>
      </tp>
      <tp t="s">
        <v>#N/A Requesting Data...</v>
        <stp/>
        <stp>##V3_BDPV12</stp>
        <stp>LYV US Equity</stp>
        <stp>LAST_PRICE</stp>
        <stp>[Crispin Spreadsheet.xlsx]OEI!R746C7</stp>
        <tr r="G746" s="1"/>
      </tp>
      <tp t="s">
        <v>#N/A Requesting Data...</v>
        <stp/>
        <stp>##V3_BDPV12</stp>
        <stp>PGHN SW Equity</stp>
        <stp>LAST_PRICE</stp>
        <stp>[Crispin Spreadsheet.xlsx]OEI!R430C7</stp>
        <tr r="G430" s="1"/>
      </tp>
      <tp t="s">
        <v>#N/A Requesting Data...</v>
        <stp/>
        <stp>##V3_BDPV12</stp>
        <stp>POOL US Equity</stp>
        <stp>LAST_PRICE</stp>
        <stp>[Crispin Spreadsheet.xlsx]OEI!R782C7</stp>
        <tr r="G782" s="1"/>
      </tp>
      <tp t="s">
        <v>#N/A Requesting Data...</v>
        <stp/>
        <stp>##V3_BDPV12</stp>
        <stp>CSGN SW Equity</stp>
        <stp>LAST_PRICE</stp>
        <stp>[Crispin Spreadsheet.xlsx]OEI!R420C7</stp>
        <tr r="G420" s="1"/>
      </tp>
      <tp t="s">
        <v>#N/A Requesting Data...</v>
        <stp/>
        <stp>##V3_BDPV12</stp>
        <stp>AAPL US Equity</stp>
        <stp>LAST_PRICE</stp>
        <stp>[Crispin Spreadsheet.xlsx]OEI!R662C7</stp>
        <tr r="G662" s="1"/>
      </tp>
      <tp t="s">
        <v>#N/A Requesting Data...</v>
        <stp/>
        <stp>##V3_BDPV12</stp>
        <stp>AGCO US Equity</stp>
        <stp>LAST_PRICE</stp>
        <stp>[Crispin Spreadsheet.xlsx]OEI!R651C7</stp>
        <tr r="G651" s="1"/>
      </tp>
      <tp t="s">
        <v>#N/A Requesting Data...</v>
        <stp/>
        <stp>##V3_BDPV12</stp>
        <stp>ASML NA Equity</stp>
        <stp>LAST_PRICE</stp>
        <stp>[Crispin Spreadsheet.xlsx]OEI!R322C7</stp>
        <tr r="G322" s="1"/>
      </tp>
      <tp t="s">
        <v>#N/A Requesting Data...</v>
        <stp/>
        <stp>##V3_BDPV12</stp>
        <stp>HAPL MK Equity</stp>
        <stp>LAST_PRICE</stp>
        <stp>[Crispin Spreadsheet.xlsx]OEI!R312C7</stp>
        <tr r="G312" s="1"/>
      </tp>
      <tp>
        <v>79</v>
        <stp/>
        <stp>##V3_BDPV12</stp>
        <stp>DLAR LN Equity</stp>
        <stp>PX_YEST_CLOSE</stp>
        <stp>[Crispin Spreadsheet.xlsx]SWAN!R84C6</stp>
        <tr r="F84" s="3"/>
      </tp>
      <tp t="s">
        <v>USD</v>
        <stp/>
        <stp>##V3_BDPV12</stp>
        <stp>ROSN LI Equity</stp>
        <stp>CRNCY</stp>
        <stp>[Crispin Spreadsheet.xlsx]FDXC!R62C4</stp>
        <tr r="D62" s="8"/>
      </tp>
      <tp>
        <v>76.459999999999994</v>
        <stp/>
        <stp>##V3_BDPV12</stp>
        <stp>ERICB SS Equity</stp>
        <stp>PX_YEST_CLOSE</stp>
        <stp>[Crispin Spreadsheet.xlsx]SWAN!R64C6</stp>
        <tr r="F64" s="3"/>
      </tp>
      <tp t="s">
        <v>#N/A Requesting Data...</v>
        <stp/>
        <stp>##V3_BDPV12</stp>
        <stp>FLTR LN Equity</stp>
        <stp>LAST_PRICE</stp>
        <stp>[Crispin Spreadsheet.xlsx]FDXC!R115C7</stp>
        <tr r="G115" s="8"/>
      </tp>
      <tp>
        <v>395.2</v>
        <stp/>
        <stp>##V3_BDPV12</stp>
        <stp>4689 JT Equity</stp>
        <stp>PX_YEST_CLOSE</stp>
        <stp>[Crispin Spreadsheet.xlsx]OEI!R308C6</stp>
        <tr r="F308" s="1"/>
      </tp>
      <tp>
        <v>743.2</v>
        <stp/>
        <stp>##V3_BDPV12</stp>
        <stp>PSON LN Equity</stp>
        <stp>PX_YEST_CLOSE</stp>
        <stp>[Crispin Spreadsheet.xlsx]FDXC!R57C6</stp>
        <tr r="F57" s="8"/>
      </tp>
      <tp>
        <v>728</v>
        <stp/>
        <stp>##V3_BDPV12</stp>
        <stp>8306 JT Equity</stp>
        <stp>PX_YEST_CLOSE</stp>
        <stp>[Crispin Spreadsheet.xlsx]OEI!R280C6</stp>
        <tr r="F280" s="1"/>
      </tp>
      <tp>
        <v>4015</v>
        <stp/>
        <stp>##V3_BDPV12</stp>
        <stp>8316 JT Equity</stp>
        <stp>PX_YEST_CLOSE</stp>
        <stp>[Crispin Spreadsheet.xlsx]OEI!R301C6</stp>
        <tr r="F301" s="1"/>
      </tp>
      <tp t="s">
        <v>HKD</v>
        <stp/>
        <stp>##V3_BDPV12</stp>
        <stp>3328 HK Equity</stp>
        <stp>CRNCY</stp>
        <stp>[Crispin Spreadsheet.xlsx]OEI!R203C4</stp>
        <tr r="D203" s="1"/>
      </tp>
      <tp>
        <v>351.92</v>
        <stp/>
        <stp>##V3_BDPV12</stp>
        <stp>POOL US Equity</stp>
        <stp>LAST_PRICE</stp>
        <stp>[Crispin Spreadsheet.xlsx]SWAN!R136C7</stp>
        <tr r="G136" s="3"/>
      </tp>
      <tp>
        <v>331.2</v>
        <stp/>
        <stp>##V3_BDPV12</stp>
        <stp>YCA LN Equity</stp>
        <stp>LAST_PRICE</stp>
        <stp>[Crispin Spreadsheet.xlsx]SWAN!R115C7</stp>
        <tr r="G115" s="3"/>
      </tp>
      <tp>
        <v>21.04</v>
        <stp/>
        <stp>##V3_BDPV12</stp>
        <stp>BTU US Equity</stp>
        <stp>LAST_PRICE</stp>
        <stp>[Crispin Spreadsheet.xlsx]SWAN!R135C7</stp>
        <tr r="G135" s="3"/>
      </tp>
      <tp t="s">
        <v>DKK</v>
        <stp/>
        <stp>##V3_BDPV12</stp>
        <stp>DRLCO DC Equity</stp>
        <stp>CRNCY</stp>
        <stp>[Crispin Spreadsheet.xlsx]FDXC!R87C4</stp>
        <tr r="D87" s="8"/>
      </tp>
      <tp>
        <v>79</v>
        <stp/>
        <stp>##V3_BDPV12</stp>
        <stp>DLAR LN Equity</stp>
        <stp>PX_YEST_CLOSE</stp>
        <stp>[Crispin Spreadsheet.xlsx]FDXC!R49C6</stp>
        <tr r="F49" s="8"/>
      </tp>
      <tp t="s">
        <v>GBp</v>
        <stp/>
        <stp>##V3_BDPV12</stp>
        <stp>DLAR LN Equity</stp>
        <stp>CRNCY</stp>
        <stp>[Crispin Spreadsheet.xlsx]OPUS!R57C4</stp>
        <tr r="D57" s="6"/>
      </tp>
      <tp t="s">
        <v>#N/A Requesting Data...</v>
        <stp/>
        <stp>##V3_BDPV12</stp>
        <stp>AGCO US Equity</stp>
        <stp>LAST_PRICE</stp>
        <stp>[Crispin Spreadsheet.xlsx]FDXC!R132C7</stp>
        <tr r="G132" s="8"/>
      </tp>
      <tp>
        <v>199.4</v>
        <stp/>
        <stp>##V3_BDPV12</stp>
        <stp>PFG LN Equity</stp>
        <stp>LAST_PRICE</stp>
        <stp>[Crispin Spreadsheet.xlsx]SWAN!R105C7</stp>
        <tr r="G105" s="3"/>
      </tp>
      <tp t="s">
        <v>#N/A Requesting Data...</v>
        <stp/>
        <stp>##V3_BDPV12</stp>
        <stp>EURGBp Curncy</stp>
        <stp>LAST_PRICE</stp>
        <stp>[Crispin Spreadsheet.xlsx]SWAN!R93C13</stp>
        <tr r="M93" s="3"/>
      </tp>
      <tp t="s">
        <v>#N/A Requesting Data...</v>
        <stp/>
        <stp>##V3_BDPV12</stp>
        <stp>EURGBp Curncy</stp>
        <stp>LAST_PRICE</stp>
        <stp>[Crispin Spreadsheet.xlsx]SWAN!R92C13</stp>
        <tr r="M92" s="3"/>
      </tp>
      <tp t="s">
        <v>#N/A Requesting Data...</v>
        <stp/>
        <stp>##V3_BDPV12</stp>
        <stp>EURGBp Curncy</stp>
        <stp>LAST_PRICE</stp>
        <stp>[Crispin Spreadsheet.xlsx]SWAN!R91C13</stp>
        <tr r="M91" s="3"/>
      </tp>
      <tp t="s">
        <v>#N/A Requesting Data...</v>
        <stp/>
        <stp>##V3_BDPV12</stp>
        <stp>EURGBp Curncy</stp>
        <stp>LAST_PRICE</stp>
        <stp>[Crispin Spreadsheet.xlsx]SWAN!R90C13</stp>
        <tr r="M90" s="3"/>
      </tp>
      <tp t="s">
        <v>#N/A Requesting Data...</v>
        <stp/>
        <stp>##V3_BDPV12</stp>
        <stp>EURGBp Curncy</stp>
        <stp>LAST_PRICE</stp>
        <stp>[Crispin Spreadsheet.xlsx]SWAN!R97C13</stp>
        <tr r="M97" s="3"/>
      </tp>
      <tp t="s">
        <v>#N/A Requesting Data...</v>
        <stp/>
        <stp>##V3_BDPV12</stp>
        <stp>EURGBp Curncy</stp>
        <stp>LAST_PRICE</stp>
        <stp>[Crispin Spreadsheet.xlsx]SWAN!R96C13</stp>
        <tr r="M96" s="3"/>
      </tp>
      <tp t="s">
        <v>#N/A Requesting Data...</v>
        <stp/>
        <stp>##V3_BDPV12</stp>
        <stp>EURGBp Curncy</stp>
        <stp>LAST_PRICE</stp>
        <stp>[Crispin Spreadsheet.xlsx]SWAN!R95C13</stp>
        <tr r="M95" s="3"/>
      </tp>
      <tp t="s">
        <v>#N/A Requesting Data...</v>
        <stp/>
        <stp>##V3_BDPV12</stp>
        <stp>EURGBp Curncy</stp>
        <stp>LAST_PRICE</stp>
        <stp>[Crispin Spreadsheet.xlsx]SWAN!R94C13</stp>
        <tr r="M94" s="3"/>
      </tp>
      <tp t="s">
        <v>#N/A Requesting Data...</v>
        <stp/>
        <stp>##V3_BDPV12</stp>
        <stp>EURGBp Curncy</stp>
        <stp>LAST_PRICE</stp>
        <stp>[Crispin Spreadsheet.xlsx]SWAN!R99C13</stp>
        <tr r="M99" s="3"/>
      </tp>
      <tp t="s">
        <v>#N/A Requesting Data...</v>
        <stp/>
        <stp>##V3_BDPV12</stp>
        <stp>EURGBp Curncy</stp>
        <stp>LAST_PRICE</stp>
        <stp>[Crispin Spreadsheet.xlsx]SWAN!R98C13</stp>
        <tr r="M98" s="3"/>
      </tp>
      <tp>
        <v>0.86089000000000004</v>
        <stp/>
        <stp>##V3_BDPV12</stp>
        <stp>EURGBp Curncy</stp>
        <stp>LAST_PRICE</stp>
        <stp>[Crispin Spreadsheet.xlsx]SWAN!R83C13</stp>
        <tr r="M83" s="3"/>
      </tp>
      <tp t="s">
        <v>#N/A Requesting Data...</v>
        <stp/>
        <stp>##V3_BDPV12</stp>
        <stp>EURGBp Curncy</stp>
        <stp>LAST_PRICE</stp>
        <stp>[Crispin Spreadsheet.xlsx]SWAN!R82C13</stp>
        <tr r="M82" s="3"/>
      </tp>
      <tp t="s">
        <v>#N/A Requesting Data...</v>
        <stp/>
        <stp>##V3_BDPV12</stp>
        <stp>EURGBp Curncy</stp>
        <stp>LAST_PRICE</stp>
        <stp>[Crispin Spreadsheet.xlsx]SWAN!R80C13</stp>
        <tr r="M80" s="3"/>
      </tp>
      <tp t="s">
        <v>#N/A Requesting Data...</v>
        <stp/>
        <stp>##V3_BDPV12</stp>
        <stp>EURGBp Curncy</stp>
        <stp>LAST_PRICE</stp>
        <stp>[Crispin Spreadsheet.xlsx]SWAN!R86C13</stp>
        <tr r="M86" s="3"/>
      </tp>
      <tp t="s">
        <v>#N/A Requesting Data...</v>
        <stp/>
        <stp>##V3_BDPV12</stp>
        <stp>EURGBp Curncy</stp>
        <stp>LAST_PRICE</stp>
        <stp>[Crispin Spreadsheet.xlsx]SWAN!R85C13</stp>
        <tr r="M85" s="3"/>
      </tp>
      <tp t="s">
        <v>#N/A Requesting Data...</v>
        <stp/>
        <stp>##V3_BDPV12</stp>
        <stp>EURGBp Curncy</stp>
        <stp>LAST_PRICE</stp>
        <stp>[Crispin Spreadsheet.xlsx]SWAN!R84C13</stp>
        <tr r="M84" s="3"/>
      </tp>
      <tp>
        <v>0.86089000000000004</v>
        <stp/>
        <stp>##V3_BDPV12</stp>
        <stp>EURGBp Curncy</stp>
        <stp>LAST_PRICE</stp>
        <stp>[Crispin Spreadsheet.xlsx]SWAN!R89C13</stp>
        <tr r="M89" s="3"/>
      </tp>
      <tp t="s">
        <v>#N/A Requesting Data...</v>
        <stp/>
        <stp>##V3_BDPV12</stp>
        <stp>EURGBp Curncy</stp>
        <stp>LAST_PRICE</stp>
        <stp>[Crispin Spreadsheet.xlsx]SWAN!R88C13</stp>
        <tr r="M88" s="3"/>
      </tp>
      <tp>
        <v>0.86089000000000004</v>
        <stp/>
        <stp>##V3_BDPV12</stp>
        <stp>EURGBp Curncy</stp>
        <stp>LAST_PRICE</stp>
        <stp>[Crispin Spreadsheet.xlsx]SWAN!R73C13</stp>
        <tr r="M73" s="3"/>
      </tp>
      <tp>
        <v>0.86089000000000004</v>
        <stp/>
        <stp>##V3_BDPV12</stp>
        <stp>EURGBp Curncy</stp>
        <stp>LAST_PRICE</stp>
        <stp>[Crispin Spreadsheet.xlsx]SWAN!R72C13</stp>
        <tr r="M72" s="3"/>
      </tp>
      <tp t="s">
        <v>#N/A Requesting Data...</v>
        <stp/>
        <stp>##V3_BDPV12</stp>
        <stp>EURGBp Curncy</stp>
        <stp>LAST_PRICE</stp>
        <stp>[Crispin Spreadsheet.xlsx]SWAN!R77C13</stp>
        <tr r="M77" s="3"/>
      </tp>
      <tp t="s">
        <v>#N/A Requesting Data...</v>
        <stp/>
        <stp>##V3_BDPV12</stp>
        <stp>EURGBp Curncy</stp>
        <stp>LAST_PRICE</stp>
        <stp>[Crispin Spreadsheet.xlsx]SWAN!R76C13</stp>
        <tr r="M76" s="3"/>
      </tp>
      <tp t="s">
        <v>#N/A Requesting Data...</v>
        <stp/>
        <stp>##V3_BDPV12</stp>
        <stp>EURGBp Curncy</stp>
        <stp>LAST_PRICE</stp>
        <stp>[Crispin Spreadsheet.xlsx]SWAN!R75C13</stp>
        <tr r="M75" s="3"/>
      </tp>
      <tp>
        <v>0.86085</v>
        <stp/>
        <stp>##V3_BDPV12</stp>
        <stp>EURGBp Curncy</stp>
        <stp>LAST_PRICE</stp>
        <stp>[Crispin Spreadsheet.xlsx]SWAN!R74C13</stp>
        <tr r="M74" s="3"/>
      </tp>
      <tp t="s">
        <v>#N/A Requesting Data...</v>
        <stp/>
        <stp>##V3_BDPV12</stp>
        <stp>EURGBp Curncy</stp>
        <stp>LAST_PRICE</stp>
        <stp>[Crispin Spreadsheet.xlsx]SWAN!R79C13</stp>
        <tr r="M79" s="3"/>
      </tp>
      <tp t="s">
        <v>#N/A Requesting Data...</v>
        <stp/>
        <stp>##V3_BDPV12</stp>
        <stp>EURGBp Curncy</stp>
        <stp>LAST_PRICE</stp>
        <stp>[Crispin Spreadsheet.xlsx]SWAN!R78C13</stp>
        <tr r="M78" s="3"/>
      </tp>
      <tp>
        <v>0.86089000000000004</v>
        <stp/>
        <stp>##V3_BDPV12</stp>
        <stp>EURGBP Curncy</stp>
        <stp>LAST_PRICE</stp>
        <stp>[Crispin Spreadsheet.xlsx]SWAN!R81C13</stp>
        <tr r="M81" s="3"/>
      </tp>
      <tp>
        <v>1.0435000000000001</v>
        <stp/>
        <stp>##V3_BDPV12</stp>
        <stp>EURUSD Curncy</stp>
        <stp>LAST_PRICE</stp>
        <stp>[Crispin Spreadsheet.xlsx]OEI!R885C7</stp>
        <tr r="G885" s="1"/>
      </tp>
    </main>
    <main first="bofaddin.rtdserver">
      <tp t="s">
        <v>#N/A N/A</v>
        <stp/>
        <stp>BDH|17604239535432152705</stp>
        <tr r="Z676" s="1"/>
      </tp>
      <tp t="s">
        <v>#N/A N/A</v>
        <stp/>
        <stp>BDH|15254144734520710441</stp>
        <tr r="Z132" s="1"/>
      </tp>
      <tp t="s">
        <v>#N/A N/A</v>
        <stp/>
        <stp>BDH|12060202200863450061</stp>
        <tr r="Z620" s="1"/>
      </tp>
      <tp t="s">
        <v>#N/A N/A</v>
        <stp/>
        <stp>BDH|10110662120291739625</stp>
        <tr r="Z735" s="1"/>
      </tp>
      <tp t="s">
        <v>#N/A N/A</v>
        <stp/>
        <stp>BDH|15757628226091111376</stp>
        <tr r="Z765" s="1"/>
      </tp>
      <tp t="s">
        <v>#N/A N/A</v>
        <stp/>
        <stp>BDH|15213768044185433019</stp>
        <tr r="Z151" s="1"/>
      </tp>
      <tp t="s">
        <v>#N/A N/A</v>
        <stp/>
        <stp>BDH|10102259614428151857</stp>
        <tr r="Z80" s="1"/>
      </tp>
      <tp t="s">
        <v>#N/A N/A</v>
        <stp/>
        <stp>BDH|11069159960380439560</stp>
        <tr r="V132" s="6"/>
        <tr r="V114" s="8"/>
      </tp>
      <tp t="s">
        <v>#N/A N/A</v>
        <stp/>
        <stp>BDH|11586296304047751795</stp>
        <tr r="Z91" s="1"/>
      </tp>
    </main>
    <main first="bloomberg.rtd">
      <tp t="s">
        <v>#N/A Requesting Data...</v>
        <stp/>
        <stp>##V3_BDPV12</stp>
        <stp>IMB LN Equity</stp>
        <stp>LAST_PRICE</stp>
        <stp>[Crispin Spreadsheet.xlsx]OPE!R42C7</stp>
        <tr r="G42" s="7"/>
      </tp>
    </main>
    <main first="bofaddin.rtdserver">
      <tp t="s">
        <v>#N/A N/A</v>
        <stp/>
        <stp>BDH|10853466243242276179</stp>
        <tr r="Z748" s="1"/>
      </tp>
      <tp t="s">
        <v>#N/A N/A</v>
        <stp/>
        <stp>BDH|12059661908063275472</stp>
        <tr r="Z170" s="1"/>
      </tp>
      <tp t="s">
        <v>#N/A N/A</v>
        <stp/>
        <stp>BDH|13508781028796842373</stp>
        <tr r="Z345" s="1"/>
      </tp>
      <tp t="s">
        <v>#N/A N/A</v>
        <stp/>
        <stp>BDH|17409313089118037767</stp>
        <tr r="Z191" s="1"/>
      </tp>
      <tp t="s">
        <v>#N/A N/A</v>
        <stp/>
        <stp>BDH|13029771418077198121</stp>
        <tr r="Z66" s="1"/>
        <tr r="V102" s="6"/>
        <tr r="V87" s="8"/>
      </tp>
      <tp t="s">
        <v>#N/A N/A</v>
        <stp/>
        <stp>BDH|16546388736376429330</stp>
        <tr r="Z475" s="1"/>
      </tp>
    </main>
    <main first="bloomberg.rtd">
      <tp t="s">
        <v>#N/A Requesting Data...</v>
        <stp/>
        <stp>##V3_BDPV12</stp>
        <stp>MQG AU Equity</stp>
        <stp>LAST_PRICE</stp>
        <stp>[Crispin Spreadsheet.xlsx]OEI!R19C7</stp>
        <tr r="G19" s="1"/>
      </tp>
    </main>
    <main first="bofaddin.rtdserver">
      <tp t="s">
        <v>#N/A N/A</v>
        <stp/>
        <stp>BDH|17880270763943460377</stp>
        <tr r="Z560" s="1"/>
      </tp>
    </main>
    <main first="bloomberg.rtd">
      <tp>
        <v>10.3246</v>
        <stp/>
        <stp>##V3_BDPV12</stp>
        <stp>EURNOK Curncy</stp>
        <stp>LAST_PRICE</stp>
        <stp>[Crispin Spreadsheet.xlsx]OEI!R875C7</stp>
        <tr r="G875" s="1"/>
      </tp>
    </main>
    <main first="bofaddin.rtdserver">
      <tp t="s">
        <v>#N/A N/A</v>
        <stp/>
        <stp>BDH|10481782613903614670</stp>
        <tr r="Z192" s="1"/>
      </tp>
    </main>
    <main first="bloomberg.rtd">
      <tp t="s">
        <v>#N/A Requesting Data...</v>
        <stp/>
        <stp>##V3_BDPV12</stp>
        <stp>BTU US Equity</stp>
        <stp>LAST_PRICE</stp>
        <stp>[Crispin Spreadsheet.xlsx]OEI!R776C7</stp>
        <tr r="G776" s="1"/>
      </tp>
      <tp t="s">
        <v>#N/A Requesting Data...</v>
        <stp/>
        <stp>##V3_BDPV12</stp>
        <stp>GPS US Equity</stp>
        <stp>LAST_PRICE</stp>
        <stp>[Crispin Spreadsheet.xlsx]OEI!R720C7</stp>
        <tr r="G720" s="1"/>
      </tp>
      <tp t="s">
        <v>#N/A Requesting Data...</v>
        <stp/>
        <stp>##V3_BDPV12</stp>
        <stp>SZU GY Equity</stp>
        <stp>LAST_PRICE</stp>
        <stp>[Crispin Spreadsheet.xlsx]OEI!R186C7</stp>
        <tr r="G186" s="1"/>
      </tp>
      <tp t="s">
        <v>#N/A Requesting Data...</v>
        <stp/>
        <stp>##V3_BDPV12</stp>
        <stp>GGR SP Equity</stp>
        <stp>LAST_PRICE</stp>
        <stp>[Crispin Spreadsheet.xlsx]OEI!R361C7</stp>
        <tr r="G361" s="1"/>
      </tp>
      <tp t="s">
        <v>#N/A Requesting Data...</v>
        <stp/>
        <stp>##V3_BDPV12</stp>
        <stp>DHT US Equity</stp>
        <stp>LAST_PRICE</stp>
        <stp>[Crispin Spreadsheet.xlsx]OEI!R697C7</stp>
        <tr r="G697" s="1"/>
      </tp>
      <tp t="s">
        <v>#N/A Requesting Data...</v>
        <stp/>
        <stp>##V3_BDPV12</stp>
        <stp>IDR SQ Equity</stp>
        <stp>LAST_PRICE</stp>
        <stp>[Crispin Spreadsheet.xlsx]OEI!R381C7</stp>
        <tr r="G381" s="1"/>
      </tp>
      <tp t="s">
        <v>#N/A Requesting Data...</v>
        <stp/>
        <stp>##V3_BDPV12</stp>
        <stp>RMV LN Equity</stp>
        <stp>LAST_PRICE</stp>
        <stp>[Crispin Spreadsheet.xlsx]OEI!R595C7</stp>
        <tr r="G595" s="1"/>
      </tp>
      <tp t="s">
        <v>#N/A Requesting Data...</v>
        <stp/>
        <stp>##V3_BDPV12</stp>
        <stp>MAP SQ Equity</stp>
        <stp>LAST_PRICE</stp>
        <stp>[Crispin Spreadsheet.xlsx]OEI!R383C7</stp>
        <tr r="G383" s="1"/>
      </tp>
      <tp t="s">
        <v>#N/A Requesting Data...</v>
        <stp/>
        <stp>##V3_BDPV12</stp>
        <stp>RGLD US Equity</stp>
        <stp>LAST_PRICE</stp>
        <stp>[Crispin Spreadsheet.xlsx]OEI!R789C7</stp>
        <tr r="G789" s="1"/>
      </tp>
      <tp t="s">
        <v>#N/A Requesting Data...</v>
        <stp/>
        <stp>##V3_BDPV12</stp>
        <stp>TSCO LN Equity</stp>
        <stp>LAST_PRICE</stp>
        <stp>[Crispin Spreadsheet.xlsx]OEI!R622C7</stp>
        <tr r="G622" s="1"/>
      </tp>
      <tp t="s">
        <v>#N/A Requesting Data...</v>
        <stp/>
        <stp>##V3_BDPV12</stp>
        <stp>TWLO US Equity</stp>
        <stp>LAST_PRICE</stp>
        <stp>[Crispin Spreadsheet.xlsx]OEI!R812C7</stp>
        <tr r="G812" s="1"/>
      </tp>
      <tp t="s">
        <v>#N/A Requesting Data...</v>
        <stp/>
        <stp>##V3_BDPV12</stp>
        <stp>APAM NA Equity</stp>
        <stp>LAST_PRICE</stp>
        <stp>[Crispin Spreadsheet.xlsx]OEI!R320C7</stp>
        <tr r="G320" s="1"/>
      </tp>
      <tp t="s">
        <v>#N/A Requesting Data...</v>
        <stp/>
        <stp>##V3_BDPV12</stp>
        <stp>ATVI US Equity</stp>
        <stp>LAST_PRICE</stp>
        <stp>[Crispin Spreadsheet.xlsx]OEI!R644C7</stp>
        <tr r="G644" s="1"/>
      </tp>
      <tp t="s">
        <v>#N/A Requesting Data...</v>
        <stp/>
        <stp>##V3_BDPV12</stp>
        <stp>GIVN SW Equity</stp>
        <stp>LAST_PRICE</stp>
        <stp>[Crispin Spreadsheet.xlsx]OEI!R423C7</stp>
        <tr r="G423" s="1"/>
      </tp>
      <tp t="s">
        <v>#N/A Requesting Data...</v>
        <stp/>
        <stp>##V3_BDPV12</stp>
        <stp>FNTN GY Equity</stp>
        <stp>LAST_PRICE</stp>
        <stp>[Crispin Spreadsheet.xlsx]OEI!R163C7</stp>
        <tr r="G163" s="1"/>
      </tp>
      <tp t="s">
        <v>#N/A Requesting Data...</v>
        <stp/>
        <stp>##V3_BDPV12</stp>
        <stp>ENEL IM Equity</stp>
        <stp>LAST_PRICE</stp>
        <stp>[Crispin Spreadsheet.xlsx]OEI!R241C7</stp>
        <tr r="G241" s="1"/>
      </tp>
      <tp t="s">
        <v>#N/A Requesting Data...</v>
        <stp/>
        <stp>##V3_BDPV12</stp>
        <stp>NODL NO Equity</stp>
        <stp>LAST_PRICE</stp>
        <stp>[Crispin Spreadsheet.xlsx]OEI!R341C7</stp>
        <tr r="G341" s="1"/>
      </tp>
      <tp t="s">
        <v>#N/A Requesting Data...</v>
        <stp/>
        <stp>##V3_BDPV12</stp>
        <stp>LGEN LN Equity</stp>
        <stp>LAST_PRICE</stp>
        <stp>[Crispin Spreadsheet.xlsx]OEI!R553C7</stp>
        <tr r="G553" s="1"/>
      </tp>
      <tp>
        <v>241</v>
        <stp/>
        <stp>##V3_BDPV12</stp>
        <stp>8848 JT Equity</stp>
        <stp>PX_YEST_CLOSE</stp>
        <stp>[Crispin Spreadsheet.xlsx]OEI!R277C6</stp>
        <tr r="F277" s="1"/>
      </tp>
      <tp>
        <v>2261</v>
        <stp/>
        <stp>##V3_BDPV12</stp>
        <stp>9719 JT Equity</stp>
        <stp>PX_YEST_CLOSE</stp>
        <stp>[Crispin Spreadsheet.xlsx]OEI!R292C6</stp>
        <tr r="F292" s="1"/>
      </tp>
      <tp t="s">
        <v>#N/A Requesting Data...</v>
        <stp/>
        <stp>##V3_BDPV12</stp>
        <stp>EURZAr Curncy</stp>
        <stp>QUOTE_FACTOR</stp>
        <stp>[Crispin Spreadsheet.xlsx]OEI!R366C12</stp>
        <tr r="L366" s="1"/>
      </tp>
      <tp t="s">
        <v>#N/A Requesting Data...</v>
        <stp/>
        <stp>##V3_BDPV12</stp>
        <stp>EURZAr Curncy</stp>
        <stp>QUOTE_FACTOR</stp>
        <stp>[Crispin Spreadsheet.xlsx]OEI!R367C12</stp>
        <tr r="L367" s="1"/>
      </tp>
      <tp t="s">
        <v>#N/A Requesting Data...</v>
        <stp/>
        <stp>##V3_BDPV12</stp>
        <stp>EURZAr Curncy</stp>
        <stp>QUOTE_FACTOR</stp>
        <stp>[Crispin Spreadsheet.xlsx]OEI!R368C12</stp>
        <tr r="L368" s="1"/>
      </tp>
      <tp t="s">
        <v>#N/A Requesting Data...</v>
        <stp/>
        <stp>##V3_BDPV12</stp>
        <stp>EURZAr Curncy</stp>
        <stp>QUOTE_FACTOR</stp>
        <stp>[Crispin Spreadsheet.xlsx]OEI!R369C12</stp>
        <tr r="L369" s="1"/>
      </tp>
      <tp t="s">
        <v>#N/A Requesting Data...</v>
        <stp/>
        <stp>##V3_BDPV12</stp>
        <stp>BARC LN Equity</stp>
        <stp>LAST_PRICE</stp>
        <stp>[Crispin Spreadsheet.xlsx]FDXC!R112C7</stp>
        <tr r="G112" s="8"/>
      </tp>
      <tp>
        <v>7060</v>
        <stp/>
        <stp>##V3_BDPV12</stp>
        <stp>6857 JT Equity</stp>
        <stp>PX_YEST_CLOSE</stp>
        <stp>[Crispin Spreadsheet.xlsx]OEI!R256C6</stp>
        <tr r="F256" s="1"/>
      </tp>
      <tp>
        <v>1705</v>
        <stp/>
        <stp>##V3_BDPV12</stp>
        <stp>8871 JT Equity</stp>
        <stp>PX_YEST_CLOSE</stp>
        <stp>[Crispin Spreadsheet.xlsx]OEI!R264C6</stp>
        <tr r="F264" s="1"/>
      </tp>
      <tp>
        <v>11.01</v>
        <stp/>
        <stp>##V3_BDPV12</stp>
        <stp>CNHI IM Equity</stp>
        <stp>PX_YEST_CLOSE</stp>
        <stp>[Crispin Spreadsheet.xlsx]FDXC!R90C6</stp>
        <tr r="F90" s="8"/>
      </tp>
      <tp t="s">
        <v>#N/A Requesting Data...</v>
        <stp/>
        <stp>##V3_BDPV12</stp>
        <stp>NODL NO Equity</stp>
        <stp>LAST_PRICE</stp>
        <stp>[Crispin Spreadsheet.xlsx]OPUS!R117C7</stp>
        <tr r="G117" s="6"/>
      </tp>
      <tp t="s">
        <v>SILVER FUTURE     Sep22</v>
        <stp/>
        <stp>##V3_BDPV12</stp>
        <stp>SIA Comdty</stp>
        <stp>NAME</stp>
        <stp>[Crispin Spreadsheet.xlsx]OEI!R844C5</stp>
        <tr r="E844" s="1"/>
      </tp>
      <tp t="s">
        <v>#N/A Requesting Data...</v>
        <stp/>
        <stp>##V3_BDPV12</stp>
        <stp>ADAP US Equity</stp>
        <stp>LAST_PRICE</stp>
        <stp>[Crispin Spreadsheet.xlsx]FDXC!R131C7</stp>
        <tr r="G131" s="8"/>
      </tp>
      <tp>
        <v>123</v>
        <stp/>
        <stp>##V3_BDPV12</stp>
        <stp>RE/ LN Equity</stp>
        <stp>LAST_PRICE</stp>
        <stp>[Crispin Spreadsheet.xlsx]SWAN!R106C7</stp>
        <tr r="G106" s="3"/>
      </tp>
      <tp>
        <v>8.2899999999999991</v>
        <stp/>
        <stp>##V3_BDPV12</stp>
        <stp>SLCJY US Equity</stp>
        <stp>PX_YEST_CLOSE</stp>
        <stp>[Crispin Spreadsheet.xlsx]FDXC!R73C6</stp>
        <tr r="F73" s="8"/>
      </tp>
      <tp t="s">
        <v>CAD</v>
        <stp/>
        <stp>##V3_BDPV12</stp>
        <stp>PEY CN Equity</stp>
        <stp>CRNCY</stp>
        <stp>[Crispin Spreadsheet.xlsx]OPE!R7C4</stp>
        <tr r="D7" s="7"/>
      </tp>
      <tp t="s">
        <v>#N/A Requesting Data...</v>
        <stp/>
        <stp>##V3_BDPV12</stp>
        <stp>EURDKK Curncy</stp>
        <stp>LAST_PRICE</stp>
        <stp>[Crispin Spreadsheet.xlsx]SWAN!R18C13</stp>
        <tr r="M18" s="3"/>
      </tp>
      <tp>
        <v>1.2121999999999999</v>
        <stp/>
        <stp>##V3_BDPV12</stp>
        <stp>GBPUSD Curncy</stp>
        <stp>LAST_PRICE</stp>
        <stp>[Crispin Spreadsheet.xlsx]OEI!R924C7</stp>
        <tr r="G924" s="1"/>
      </tp>
    </main>
    <main first="bofaddin.rtdserver">
      <tp t="s">
        <v>#N/A N/A</v>
        <stp/>
        <stp>BDH|16655049297577090844</stp>
        <tr r="Z189" s="1"/>
      </tp>
      <tp t="s">
        <v>#N/A N/A</v>
        <stp/>
        <stp>BDH|16410213060900044252</stp>
        <tr r="Z317" s="1"/>
      </tp>
      <tp t="s">
        <v>#N/A N/A</v>
        <stp/>
        <stp>BDH|12521975471279808585</stp>
        <tr r="Z22" s="1"/>
      </tp>
      <tp t="s">
        <v>#N/A N/A</v>
        <stp/>
        <stp>BDH|11654267001020780341</stp>
        <tr r="Z172" s="1"/>
      </tp>
      <tp t="s">
        <v>#N/A N/A</v>
        <stp/>
        <stp>BDH|12330472004834749225</stp>
        <tr r="Z609" s="1"/>
      </tp>
      <tp t="s">
        <v>#N/A N/A</v>
        <stp/>
        <stp>BDH|14949885926518795650</stp>
        <tr r="Z567" s="1"/>
      </tp>
      <tp t="s">
        <v>#N/A N/A</v>
        <stp/>
        <stp>BDH|10402787093356957826</stp>
        <tr r="Z612" s="1"/>
      </tp>
      <tp t="s">
        <v>#N/A N/A</v>
        <stp/>
        <stp>BDH|13395737345933678375</stp>
        <tr r="Z542" s="1"/>
      </tp>
      <tp t="s">
        <v>#N/A N/A</v>
        <stp/>
        <stp>BDH|11835159312170077185</stp>
        <tr r="Z39" s="1"/>
      </tp>
      <tp t="s">
        <v>#N/A N/A</v>
        <stp/>
        <stp>BDH|15287101360405135747</stp>
        <tr r="Z776" s="1"/>
        <tr r="Z135" s="3"/>
        <tr r="V83" s="6"/>
        <tr r="V72" s="8"/>
      </tp>
      <tp t="s">
        <v>#N/A N/A</v>
        <stp/>
        <stp>BDH|17591758567894089204</stp>
        <tr r="Z840" s="1"/>
      </tp>
      <tp t="s">
        <v>#N/A N/A</v>
        <stp/>
        <stp>BDH|18366369446316134945</stp>
        <tr r="Z570" s="1"/>
        <tr r="Z100" s="3"/>
        <tr r="V66" s="6"/>
        <tr r="V47" s="7"/>
        <tr r="V56" s="8"/>
      </tp>
      <tp t="s">
        <v>#N/A N/A</v>
        <stp/>
        <stp>BDH|11594797010200398791</stp>
        <tr r="Z209" s="1"/>
      </tp>
      <tp t="s">
        <v>#N/A N/A</v>
        <stp/>
        <stp>BDH|11184981661646806891</stp>
        <tr r="Z741" s="1"/>
      </tp>
      <tp t="s">
        <v>#N/A N/A</v>
        <stp/>
        <stp>BDH|16170575818363705121</stp>
        <tr r="Z683" s="1"/>
      </tp>
      <tp t="s">
        <v>#N/A N/A</v>
        <stp/>
        <stp>BDH|18045826230684184794</stp>
        <tr r="Z213" s="1"/>
      </tp>
      <tp t="s">
        <v>#N/A N/A</v>
        <stp/>
        <stp>BDH|11185775150712993153</stp>
        <tr r="Z414" s="1"/>
      </tp>
      <tp t="s">
        <v>#N/A N/A</v>
        <stp/>
        <stp>BDH|10015298705561244348</stp>
        <tr r="Z581" s="1"/>
        <tr r="Z104" s="3"/>
      </tp>
      <tp t="s">
        <v>#N/A N/A</v>
        <stp/>
        <stp>BDH|15520349960298591891</stp>
        <tr r="Z594" s="1"/>
      </tp>
      <tp t="s">
        <v>#N/A N/A</v>
        <stp/>
        <stp>BDH|10281711518610071673</stp>
        <tr r="Z700" s="1"/>
      </tp>
      <tp t="s">
        <v>#N/A N/A</v>
        <stp/>
        <stp>BDH|16411482220734598466</stp>
        <tr r="Z480" s="1"/>
      </tp>
      <tp t="s">
        <v>#N/A N/A</v>
        <stp/>
        <stp>BDH|11436445534403259593</stp>
        <tr r="Z802" s="1"/>
      </tp>
    </main>
    <main first="bloomberg.rtd">
      <tp t="s">
        <v>#N/A Requesting Data...</v>
        <stp/>
        <stp>##V3_BDPV12</stp>
        <stp>SGSN SW Equity</stp>
        <stp>LAST_PRICE</stp>
        <stp>[Crispin Spreadsheet.xlsx]OEI!R432C7</stp>
        <tr r="G432" s="1"/>
      </tp>
      <tp t="s">
        <v>#N/A Requesting Data...</v>
        <stp/>
        <stp>##V3_BDPV12</stp>
        <stp>BAS GY Equity</stp>
        <stp>LAST_PRICE</stp>
        <stp>[Crispin Spreadsheet.xlsx]OEI!R151C7</stp>
        <tr r="G151" s="1"/>
      </tp>
      <tp t="s">
        <v>#N/A Requesting Data...</v>
        <stp/>
        <stp>##V3_BDPV12</stp>
        <stp>OTP HB Equity</stp>
        <stp>LAST_PRICE</stp>
        <stp>[Crispin Spreadsheet.xlsx]OEI!R222C7</stp>
        <tr r="G222" s="1"/>
      </tp>
      <tp t="s">
        <v>#N/A Requesting Data...</v>
        <stp/>
        <stp>##V3_BDPV12</stp>
        <stp>NXT LN Equity</stp>
        <stp>LAST_PRICE</stp>
        <stp>[Crispin Spreadsheet.xlsx]OEI!R566C7</stp>
        <tr r="G566" s="1"/>
      </tp>
      <tp t="s">
        <v>#N/A Requesting Data...</v>
        <stp/>
        <stp>##V3_BDPV12</stp>
        <stp>AHT LN Equity</stp>
        <stp>LAST_PRICE</stp>
        <stp>[Crispin Spreadsheet.xlsx]OEI!R456C7</stp>
        <tr r="G456" s="1"/>
      </tp>
      <tp t="s">
        <v>#N/A Requesting Data...</v>
        <stp/>
        <stp>##V3_BDPV12</stp>
        <stp>AEP LN Equity</stp>
        <stp>LAST_PRICE</stp>
        <stp>[Crispin Spreadsheet.xlsx]OEI!R452C7</stp>
        <tr r="G452" s="1"/>
      </tp>
      <tp t="s">
        <v>#N/A Requesting Data...</v>
        <stp/>
        <stp>##V3_BDPV12</stp>
        <stp>CAT US Equity</stp>
        <stp>LAST_PRICE</stp>
        <stp>[Crispin Spreadsheet.xlsx]OEI!R676C7</stp>
        <tr r="G676" s="1"/>
      </tp>
      <tp t="s">
        <v>#N/A Requesting Data...</v>
        <stp/>
        <stp>##V3_BDPV12</stp>
        <stp>FDS US Equity</stp>
        <stp>LAST_PRICE</stp>
        <stp>[Crispin Spreadsheet.xlsx]OEI!R711C7</stp>
        <tr r="G711" s="1"/>
      </tp>
      <tp t="s">
        <v>#N/A Requesting Data...</v>
        <stp/>
        <stp>##V3_BDPV12</stp>
        <stp>SOW GY Equity</stp>
        <stp>LAST_PRICE</stp>
        <stp>[Crispin Spreadsheet.xlsx]OEI!R185C7</stp>
        <tr r="G185" s="1"/>
      </tp>
      <tp t="s">
        <v>#N/A Requesting Data...</v>
        <stp/>
        <stp>##V3_BDPV12</stp>
        <stp>SMSN LI Equity</stp>
        <stp>LAST_PRICE</stp>
        <stp>[Crispin Spreadsheet.xlsx]OEI!R602C7</stp>
        <tr r="G602" s="1"/>
      </tp>
      <tp t="s">
        <v>#N/A Requesting Data...</v>
        <stp/>
        <stp>##V3_BDPV12</stp>
        <stp>SMR AU Equity</stp>
        <stp>LAST_PRICE</stp>
        <stp>[Crispin Spreadsheet.xlsx]FDXC!R6C7</stp>
        <tr r="G6" s="8"/>
      </tp>
      <tp t="s">
        <v>#N/A Requesting Data...</v>
        <stp/>
        <stp>##V3_BDPV12</stp>
        <stp>CDZI US Equity</stp>
        <stp>LAST_PRICE</stp>
        <stp>[Crispin Spreadsheet.xlsx]OEI!R675C7</stp>
        <tr r="G675" s="1"/>
      </tp>
      <tp t="s">
        <v>#N/A Requesting Data...</v>
        <stp/>
        <stp>##V3_BDPV12</stp>
        <stp>BAYN GY Equity</stp>
        <stp>LAST_PRICE</stp>
        <stp>[Crispin Spreadsheet.xlsx]OEI!R152C7</stp>
        <tr r="G152" s="1"/>
      </tp>
      <tp t="s">
        <v>#N/A Requesting Data...</v>
        <stp/>
        <stp>##V3_BDPV12</stp>
        <stp>ARCH US Equity</stp>
        <stp>LAST_PRICE</stp>
        <stp>[Crispin Spreadsheet.xlsx]OEI!R664C7</stp>
        <tr r="G664" s="1"/>
      </tp>
      <tp t="s">
        <v>#N/A Requesting Data...</v>
        <stp/>
        <stp>##V3_BDPV12</stp>
        <stp>ANTO LN Equity</stp>
        <stp>LAST_PRICE</stp>
        <stp>[Crispin Spreadsheet.xlsx]OEI!R453C7</stp>
        <tr r="G453" s="1"/>
      </tp>
      <tp t="s">
        <v>#N/A Requesting Data...</v>
        <stp/>
        <stp>##V3_BDPV12</stp>
        <stp>GOGO US Equity</stp>
        <stp>LAST_PRICE</stp>
        <stp>[Crispin Spreadsheet.xlsx]OEI!R723C7</stp>
        <tr r="G723" s="1"/>
      </tp>
      <tp t="s">
        <v>#N/A Requesting Data...</v>
        <stp/>
        <stp>##V3_BDPV12</stp>
        <stp>FRAN LN Equity</stp>
        <stp>LAST_PRICE</stp>
        <stp>[Crispin Spreadsheet.xlsx]OEI!R572C7</stp>
        <tr r="G572" s="1"/>
      </tp>
      <tp t="s">
        <v>#N/A Requesting Data...</v>
        <stp/>
        <stp>##V3_BDPV12</stp>
        <stp>ITRK LN Equity</stp>
        <stp>LAST_PRICE</stp>
        <stp>[Crispin Spreadsheet.xlsx]OEI!R537C7</stp>
        <tr r="G537" s="1"/>
      </tp>
      <tp t="s">
        <v>#N/A Requesting Data...</v>
        <stp/>
        <stp>##V3_BDPV12</stp>
        <stp>OTPD LI Equity</stp>
        <stp>LAST_PRICE</stp>
        <stp>[Crispin Spreadsheet.xlsx]OEI!R568C7</stp>
        <tr r="G568" s="1"/>
      </tp>
      <tp>
        <v>21.34</v>
        <stp/>
        <stp>##V3_BDPV12</stp>
        <stp>UBER US Equity</stp>
        <stp>LAST_PRICE</stp>
        <stp>[Crispin Spreadsheet.xlsx]SWAN!R141C7</stp>
        <tr r="G141" s="3"/>
      </tp>
      <tp>
        <v>142.35</v>
        <stp/>
        <stp>##V3_BDPV12</stp>
        <stp>WDAY US Equity</stp>
        <stp>LAST_PRICE</stp>
        <stp>[Crispin Spreadsheet.xlsx]SWAN!R143C7</stp>
        <tr r="G143" s="3"/>
      </tp>
      <tp>
        <v>87.55</v>
        <stp/>
        <stp>##V3_BDPV12</stp>
        <stp>XOM US Equity</stp>
        <stp>LAST_PRICE</stp>
        <stp>[Crispin Spreadsheet.xlsx]SWAN!R127C7</stp>
        <tr r="G127" s="3"/>
      </tp>
      <tp>
        <v>16.14</v>
        <stp/>
        <stp>##V3_BDPV12</stp>
        <stp>EBRO SQ Equity</stp>
        <stp>PX_YEST_CLOSE</stp>
        <stp>[Crispin Spreadsheet.xlsx]FDXC!R37C6</stp>
        <tr r="F37" s="8"/>
      </tp>
      <tp>
        <v>1055</v>
        <stp/>
        <stp>##V3_BDPV12</stp>
        <stp>4536 JT Equity</stp>
        <stp>PX_YEST_CLOSE</stp>
        <stp>[Crispin Spreadsheet.xlsx]OEI!R291C6</stp>
        <tr r="F291" s="1"/>
      </tp>
      <tp>
        <v>5810</v>
        <stp/>
        <stp>##V3_BDPV12</stp>
        <stp>2670 JT Equity</stp>
        <stp>PX_YEST_CLOSE</stp>
        <stp>[Crispin Spreadsheet.xlsx]OEI!R255C6</stp>
        <tr r="F255" s="1"/>
      </tp>
      <tp>
        <v>13.17</v>
        <stp/>
        <stp>##V3_BDPV12</stp>
        <stp>SNAP US Equity</stp>
        <stp>LAST_PRICE</stp>
        <stp>[Crispin Spreadsheet.xlsx]SWAN!R137C7</stp>
        <tr r="G137" s="3"/>
      </tp>
      <tp t="s">
        <v>NOK</v>
        <stp/>
        <stp>##V3_BDPV12</stp>
        <stp>AKRBP NO Equity</stp>
        <stp>CRNCY</stp>
        <stp>[Crispin Spreadsheet.xlsx]FDXC!R98C4</stp>
        <tr r="D98" s="8"/>
      </tp>
      <tp>
        <v>31.87</v>
        <stp/>
        <stp>##V3_BDPV12</stp>
        <stp>TIPS LN Equity</stp>
        <stp>LAST_PRICE</stp>
        <stp>[Crispin Spreadsheet.xlsx]SWAN!R110C7</stp>
        <tr r="G110" s="3"/>
      </tp>
      <tp>
        <v>178.9</v>
        <stp/>
        <stp>##V3_BDPV12</stp>
        <stp>POLY LN Equity</stp>
        <stp>LAST_PRICE</stp>
        <stp>[Crispin Spreadsheet.xlsx]SWAN!R104C7</stp>
        <tr r="G104" s="3"/>
      </tp>
      <tp>
        <v>85.17</v>
        <stp/>
        <stp>##V3_BDPV12</stp>
        <stp>TWLO US Equity</stp>
        <stp>LAST_PRICE</stp>
        <stp>[Crispin Spreadsheet.xlsx]SWAN!R140C7</stp>
        <tr r="G140" s="3"/>
      </tp>
      <tp>
        <v>572</v>
        <stp/>
        <stp>##V3_BDPV12</stp>
        <stp>RMV LN Equity</stp>
        <stp>LAST_PRICE</stp>
        <stp>[Crispin Spreadsheet.xlsx]SWAN!R107C7</stp>
        <tr r="G107" s="3"/>
      </tp>
      <tp t="s">
        <v>#N/A Requesting Data...</v>
        <stp/>
        <stp>##V3_BDPV12</stp>
        <stp>BT/A LN Equity</stp>
        <stp>LAST_PRICE</stp>
        <stp>[Crispin Spreadsheet.xlsx]FDXC!R113C7</stp>
        <tr r="G113" s="8"/>
      </tp>
      <tp>
        <v>134.5</v>
        <stp/>
        <stp>##V3_BDPV12</stp>
        <stp>FRAN LN Equity</stp>
        <stp>PX_YEST_CLOSE</stp>
        <stp>[Crispin Spreadsheet.xlsx]SWAN!R86C6</stp>
        <tr r="F86" s="3"/>
      </tp>
      <tp t="s">
        <v>GBp</v>
        <stp/>
        <stp>##V3_BDPV12</stp>
        <stp>FLTR LN Equity</stp>
        <stp>CRNCY</stp>
        <stp>[Crispin Spreadsheet.xlsx]FDXC!R50C4</stp>
        <tr r="D50" s="8"/>
      </tp>
      <tp>
        <v>44.16</v>
        <stp/>
        <stp>##V3_BDPV12</stp>
        <stp>SLCE3 BS Equity</stp>
        <stp>PX_YEST_CLOSE</stp>
        <stp>[Crispin Spreadsheet.xlsx]SWAN!R10C6</stp>
        <tr r="F10" s="3"/>
      </tp>
      <tp>
        <v>185.35</v>
        <stp/>
        <stp>##V3_BDPV12</stp>
        <stp>BT/A LN Equity</stp>
        <stp>PX_YEST_CLOSE</stp>
        <stp>[Crispin Spreadsheet.xlsx]OEI!R477C6</stp>
        <tr r="F477" s="1"/>
      </tp>
      <tp t="s">
        <v>CAD</v>
        <stp/>
        <stp>##V3_BDPV12</stp>
        <stp>ABX CN Equity</stp>
        <stp>CRNCY</stp>
        <stp>[Crispin Spreadsheet.xlsx]OPE!R6C4</stp>
        <tr r="D6" s="7"/>
      </tp>
      <tp t="s">
        <v>#N/A Requesting Data...</v>
        <stp/>
        <stp>##V3_BDPV12</stp>
        <stp>ABX CN Equity</stp>
        <stp>LAST_PRICE</stp>
        <stp>[Crispin Spreadsheet.xlsx]OEI!R53C7</stp>
        <tr r="G53" s="1"/>
      </tp>
      <tp t="s">
        <v>#N/A Requesting Data...</v>
        <stp/>
        <stp>##V3_BDPV12</stp>
        <stp>MKS LN Equity</stp>
        <stp>LAST_PRICE</stp>
        <stp>[Crispin Spreadsheet.xlsx]OPE!R46C7</stp>
        <tr r="G46" s="7"/>
      </tp>
      <tp t="s">
        <v>#N/A Requesting Data...</v>
        <stp/>
        <stp>##V3_BDPV12</stp>
        <stp>EDV CN Equity</stp>
        <stp>LAST_PRICE</stp>
        <stp>[Crispin Spreadsheet.xlsx]OEI!R55C7</stp>
        <tr r="G55" s="1"/>
      </tp>
    </main>
    <main first="bofaddin.rtdserver">
      <tp t="s">
        <v>#N/A N/A</v>
        <stp/>
        <stp>BDH|17693511947705504240</stp>
        <tr r="Z174" s="1"/>
      </tp>
      <tp t="s">
        <v>#N/A N/A</v>
        <stp/>
        <stp>BDH|13145505821400466554</stp>
        <tr r="Z793" s="1"/>
        <tr r="Z137" s="3"/>
      </tp>
      <tp t="s">
        <v>#N/A N/A</v>
        <stp/>
        <stp>BDH|11422513561497493430</stp>
        <tr r="Z130" s="1"/>
      </tp>
      <tp t="s">
        <v>#N/A N/A</v>
        <stp/>
        <stp>BDH|15181294337544598195</stp>
        <tr r="Z530" s="1"/>
        <tr r="Z88" s="3"/>
      </tp>
      <tp t="s">
        <v>#N/A N/A</v>
        <stp/>
        <stp>BDH|13086714207791262467</stp>
        <tr r="Z382" s="1"/>
      </tp>
      <tp t="s">
        <v>#N/A N/A</v>
        <stp/>
        <stp>BDH|16374174236254915198</stp>
        <tr r="Z549" s="1"/>
      </tp>
      <tp t="s">
        <v>#N/A N/A</v>
        <stp/>
        <stp>BDH|17286018026621777509</stp>
        <tr r="Z397" s="1"/>
      </tp>
      <tp t="s">
        <v>#N/A N/A</v>
        <stp/>
        <stp>BDH|16584464210382149077</stp>
        <tr r="Z324" s="1"/>
      </tp>
      <tp t="s">
        <v>#N/A N/A</v>
        <stp/>
        <stp>BDH|16059437171880270444</stp>
        <tr r="Z81" s="1"/>
      </tp>
      <tp t="s">
        <v>#N/A N/A</v>
        <stp/>
        <stp>BDH|16749779186318016021</stp>
        <tr r="Z15" s="1"/>
      </tp>
      <tp t="s">
        <v>#N/A N/A</v>
        <stp/>
        <stp>BDH|17577735810941759153</stp>
        <tr r="Z646" s="1"/>
      </tp>
      <tp t="s">
        <v>#N/A N/A</v>
        <stp/>
        <stp>BDH|15555754815524930683</stp>
        <tr r="Z648" s="1"/>
      </tp>
    </main>
    <main first="bofaddin.rtdserver">
      <tp t="s">
        <v>#N/A N/A</v>
        <stp/>
        <stp>BDH|12544324310343913291</stp>
        <tr r="Z731" s="1"/>
        <tr r="Z129" s="3"/>
      </tp>
      <tp t="s">
        <v>#N/A N/A</v>
        <stp/>
        <stp>BDH|17644194111407124180</stp>
        <tr r="Z158" s="1"/>
      </tp>
    </main>
    <main first="bloomberg.rtd">
      <tp t="s">
        <v>#N/A Requesting Data...</v>
        <stp/>
        <stp>##V3_BDPV12</stp>
        <stp>USDAUD Curncy</stp>
        <stp>LAST_PRICE</stp>
        <stp>[Crispin Spreadsheet.xlsx]FDXC!R6C13</stp>
        <tr r="M6" s="8"/>
      </tp>
    </main>
    <main first="bofaddin.rtdserver">
      <tp t="s">
        <v>#N/A N/A</v>
        <stp/>
        <stp>BDH|11034423494054865975</stp>
        <tr r="Z469" s="1"/>
      </tp>
      <tp t="s">
        <v>#N/A N/A</v>
        <stp/>
        <stp>BDH|13315882725638059075</stp>
        <tr r="Z707" s="1"/>
      </tp>
    </main>
    <main first="bloomberg.rtd">
      <tp t="s">
        <v>#N/A Requesting Data...</v>
        <stp/>
        <stp>##V3_BDPV12</stp>
        <stp>ACB CN Equity</stp>
        <stp>LAST_PRICE</stp>
        <stp>[Crispin Spreadsheet.xlsx]OEI!R52C7</stp>
        <tr r="G52" s="1"/>
      </tp>
    </main>
    <main first="bofaddin.rtdserver">
      <tp t="s">
        <v>#N/A N/A</v>
        <stp/>
        <stp>BDH|12123691839754040296</stp>
        <tr r="Z869" s="1"/>
        <tr r="Z10" s="4"/>
      </tp>
    </main>
    <main first="bloomberg.rtd">
      <tp t="s">
        <v>#N/A Requesting Data...</v>
        <stp/>
        <stp>##V3_BDPV12</stp>
        <stp>USDCAD Curncy</stp>
        <stp>LAST_PRICE</stp>
        <stp>[Crispin Spreadsheet.xlsx]FDXC!R9C13</stp>
        <tr r="M9" s="8"/>
      </tp>
    </main>
    <main first="bofaddin.rtdserver">
      <tp t="s">
        <v>#N/A N/A</v>
        <stp/>
        <stp>BDH|12163068969425298072</stp>
        <tr r="Z491" s="1"/>
      </tp>
      <tp t="s">
        <v>#N/A N/A</v>
        <stp/>
        <stp>BDH|15937664245714055210</stp>
        <tr r="Z488" s="1"/>
      </tp>
      <tp t="s">
        <v>#N/A N/A</v>
        <stp/>
        <stp>BDH|16291022248871192242</stp>
        <tr r="Z489" s="1"/>
        <tr r="Z82" s="3"/>
      </tp>
      <tp t="s">
        <v>#N/A N/A</v>
        <stp/>
        <stp>BDH|14590767075584846132</stp>
        <tr r="Z118" s="1"/>
        <tr r="Z23" s="3"/>
      </tp>
      <tp t="s">
        <v>#N/A N/A</v>
        <stp/>
        <stp>BDH|11960564418841329594</stp>
        <tr r="Z227" s="1"/>
      </tp>
      <tp t="s">
        <v>#N/A N/A</v>
        <stp/>
        <stp>BDH|14780481951860601456</stp>
        <tr r="Z53" s="1"/>
        <tr r="Z13" s="3"/>
        <tr r="V12" s="6"/>
        <tr r="V98" s="6"/>
        <tr r="V6" s="7"/>
        <tr r="V84" s="8"/>
        <tr r="V9" s="8"/>
      </tp>
      <tp t="s">
        <v>#N/A N/A</v>
        <stp/>
        <stp>BDH|16670481066635223068</stp>
        <tr r="Z665" s="1"/>
      </tp>
      <tp t="s">
        <v>#N/A N/A</v>
        <stp/>
        <stp>BDH|18263953968016692050</stp>
        <tr r="Z394" s="1"/>
      </tp>
      <tp t="s">
        <v>#N/A N/A</v>
        <stp/>
        <stp>BDH|15617930284891580482</stp>
        <tr r="Z243" s="1"/>
      </tp>
      <tp t="s">
        <v>#N/A N/A</v>
        <stp/>
        <stp>BDH|10805865083223579241</stp>
        <tr r="Z464" s="1"/>
      </tp>
    </main>
    <main first="bloomberg.rtd">
      <tp t="s">
        <v>#N/A Requesting Data...</v>
        <stp/>
        <stp>##V3_BDPV12</stp>
        <stp>PDG LN Equity</stp>
        <stp>LAST_PRICE</stp>
        <stp>[Crispin Spreadsheet.xlsx]OPE!R49C7</stp>
        <tr r="G49" s="7"/>
      </tp>
    </main>
    <main first="bofaddin.rtdserver">
      <tp t="s">
        <v>#N/A N/A</v>
        <stp/>
        <stp>BDH|17408038668228144810</stp>
        <tr r="Z336" s="1"/>
      </tp>
      <tp t="s">
        <v>#N/A N/A</v>
        <stp/>
        <stp>BDH|12832691845231858030</stp>
        <tr r="Z418" s="1"/>
      </tp>
      <tp t="s">
        <v>#N/A N/A</v>
        <stp/>
        <stp>BDH|16156797055234087131</stp>
        <tr r="Z173" s="1"/>
      </tp>
      <tp t="s">
        <v>#N/A N/A</v>
        <stp/>
        <stp>BDH|14591786374350190568</stp>
        <tr r="Z441" s="1"/>
      </tp>
      <tp t="s">
        <v>#N/A N/A</v>
        <stp/>
        <stp>BDH|12118888193234285664</stp>
        <tr r="Z366" s="1"/>
        <tr r="Z55" s="3"/>
        <tr r="V121" s="6"/>
        <tr r="V41" s="6"/>
        <tr r="V103" s="8"/>
        <tr r="V33" s="8"/>
      </tp>
      <tp t="s">
        <v>#N/A N/A</v>
        <stp/>
        <stp>BDH|14258699795862478847</stp>
        <tr r="Z307" s="1"/>
      </tp>
    </main>
    <main first="bloomberg.rtd">
      <tp t="s">
        <v>#N/A Requesting Data...</v>
        <stp/>
        <stp>##V3_BDPV12</stp>
        <stp>GET FP Equity</stp>
        <stp>LAST_PRICE</stp>
        <stp>[Crispin Spreadsheet.xlsx]OEI!R111C7</stp>
        <tr r="G111" s="1"/>
      </tp>
      <tp t="s">
        <v>#N/A Requesting Data...</v>
        <stp/>
        <stp>##V3_BDPV12</stp>
        <stp>AMP IM Equity</stp>
        <stp>LAST_PRICE</stp>
        <stp>[Crispin Spreadsheet.xlsx]OEI!R235C7</stp>
        <tr r="G235" s="1"/>
      </tp>
      <tp t="s">
        <v>#N/A Requesting Data...</v>
        <stp/>
        <stp>##V3_BDPV12</stp>
        <stp>ENW LN Equity</stp>
        <stp>LAST_PRICE</stp>
        <stp>[Crispin Spreadsheet.xlsx]OEI!R592C7</stp>
        <tr r="G592" s="1"/>
      </tp>
      <tp t="s">
        <v>#N/A Requesting Data...</v>
        <stp/>
        <stp>##V3_BDPV12</stp>
        <stp>CAR US Equity</stp>
        <stp>LAST_PRICE</stp>
        <stp>[Crispin Spreadsheet.xlsx]OEI!R667C7</stp>
        <tr r="G667" s="1"/>
      </tp>
      <tp t="s">
        <v>#N/A Requesting Data...</v>
        <stp/>
        <stp>##V3_BDPV12</stp>
        <stp>SCR FP Equity</stp>
        <stp>LAST_PRICE</stp>
        <stp>[Crispin Spreadsheet.xlsx]OEI!R127C7</stp>
        <tr r="G127" s="1"/>
      </tp>
      <tp t="s">
        <v>#N/A Requesting Data...</v>
        <stp/>
        <stp>##V3_BDPV12</stp>
        <stp>AMS SW Equity</stp>
        <stp>LAST_PRICE</stp>
        <stp>[Crispin Spreadsheet.xlsx]OEI!R416C7</stp>
        <tr r="G416" s="1"/>
      </tp>
      <tp t="s">
        <v>#N/A Requesting Data...</v>
        <stp/>
        <stp>##V3_BDPV12</stp>
        <stp>SRP LN Equity</stp>
        <stp>LAST_PRICE</stp>
        <stp>[Crispin Spreadsheet.xlsx]OEI!R605C7</stp>
        <tr r="G605" s="1"/>
      </tp>
      <tp t="s">
        <v>#N/A Requesting Data...</v>
        <stp/>
        <stp>##V3_BDPV12</stp>
        <stp>ADEN SW Equity</stp>
        <stp>LAST_PRICE</stp>
        <stp>[Crispin Spreadsheet.xlsx]OEI!R415C7</stp>
        <tr r="G415" s="1"/>
      </tp>
      <tp t="s">
        <v>#N/A Requesting Data...</v>
        <stp/>
        <stp>##V3_BDPV12</stp>
        <stp>AMZN US Equity</stp>
        <stp>LAST_PRICE</stp>
        <stp>[Crispin Spreadsheet.xlsx]OEI!R655C7</stp>
        <tr r="G655" s="1"/>
      </tp>
      <tp t="s">
        <v>#N/A Requesting Data...</v>
        <stp/>
        <stp>##V3_BDPV12</stp>
        <stp>EXPN LN Equity</stp>
        <stp>LAST_PRICE</stp>
        <stp>[Crispin Spreadsheet.xlsx]OEI!R505C7</stp>
        <tr r="G505" s="1"/>
      </tp>
      <tp t="s">
        <v>#N/A Requesting Data...</v>
        <stp/>
        <stp>##V3_BDPV12</stp>
        <stp>KNIN SW Equity</stp>
        <stp>LAST_PRICE</stp>
        <stp>[Crispin Spreadsheet.xlsx]OEI!R425C7</stp>
        <tr r="G425" s="1"/>
      </tp>
      <tp>
        <v>1585</v>
        <stp/>
        <stp>##V3_BDPV12</stp>
        <stp>1808 JT Equity</stp>
        <stp>PX_YEST_CLOSE</stp>
        <stp>[Crispin Spreadsheet.xlsx]OEI!R265C6</stp>
        <tr r="F265" s="1"/>
      </tp>
      <tp>
        <v>3010</v>
        <stp/>
        <stp>##V3_BDPV12</stp>
        <stp>8919 JT Equity</stp>
        <stp>PX_YEST_CLOSE</stp>
        <stp>[Crispin Spreadsheet.xlsx]OEI!R274C6</stp>
        <tr r="F274" s="1"/>
      </tp>
      <tp>
        <v>272.5</v>
        <stp/>
        <stp>##V3_BDPV12</stp>
        <stp>ONT LN Equity</stp>
        <stp>LAST_PRICE</stp>
        <stp>[Crispin Spreadsheet.xlsx]SWAN!R100C7</stp>
        <tr r="G100" s="3"/>
      </tp>
      <tp t="s">
        <v>HKD</v>
        <stp/>
        <stp>##V3_BDPV12</stp>
        <stp>1233 HK Equity</stp>
        <stp>CRNCY</stp>
        <stp>[Crispin Spreadsheet.xlsx]OEI!R217C4</stp>
        <tr r="D217" s="1"/>
      </tp>
      <tp>
        <v>2476</v>
        <stp/>
        <stp>##V3_BDPV12</stp>
        <stp>8750 JT Equity</stp>
        <stp>PX_YEST_CLOSE</stp>
        <stp>[Crispin Spreadsheet.xlsx]OEI!R260C6</stp>
        <tr r="F260" s="1"/>
      </tp>
      <tp>
        <v>1899.5</v>
        <stp/>
        <stp>##V3_BDPV12</stp>
        <stp>5401 JT Equity</stp>
        <stp>PX_YEST_CLOSE</stp>
        <stp>[Crispin Spreadsheet.xlsx]OEI!R285C6</stp>
        <tr r="F285" s="1"/>
      </tp>
      <tp>
        <v>1651</v>
        <stp/>
        <stp>##V3_BDPV12</stp>
        <stp>6141 JT Equity</stp>
        <stp>PX_YEST_CLOSE</stp>
        <stp>[Crispin Spreadsheet.xlsx]OEI!R261C6</stp>
        <tr r="F261" s="1"/>
      </tp>
      <tp>
        <v>8010</v>
        <stp/>
        <stp>##V3_BDPV12</stp>
        <stp>6201 JT Equity</stp>
        <stp>PX_YEST_CLOSE</stp>
        <stp>[Crispin Spreadsheet.xlsx]OEI!R305C6</stp>
        <tr r="F305" s="1"/>
      </tp>
      <tp>
        <v>168.09</v>
        <stp/>
        <stp>##V3_BDPV12</stp>
        <stp>GBS LN Equity</stp>
        <stp>LAST_PRICE</stp>
        <stp>[Crispin Spreadsheet.xlsx]SWAN!R150C7</stp>
        <tr r="G150" s="3"/>
      </tp>
      <tp t="s">
        <v>WTI CRUDE FUTURE  Aug22</v>
        <stp/>
        <stp>##V3_BDPV12</stp>
        <stp>CLA Comdty</stp>
        <stp>NAME</stp>
        <stp>[Crispin Spreadsheet.xlsx]OEI!R847C5</stp>
        <tr r="E847" s="1"/>
      </tp>
      <tp>
        <v>1597</v>
        <stp/>
        <stp>##V3_BDPV12</stp>
        <stp>PLUS LN Equity</stp>
        <stp>LAST_PRICE</stp>
        <stp>[Crispin Spreadsheet.xlsx]SWAN!R103C7</stp>
        <tr r="G103" s="3"/>
      </tp>
      <tp>
        <v>32</v>
        <stp/>
        <stp>##V3_BDPV12</stp>
        <stp>NODL NO Equity</stp>
        <stp>PX_YEST_CLOSE</stp>
        <stp>[Crispin Spreadsheet.xlsx]SWAN!R45C6</stp>
        <tr r="F45" s="3"/>
      </tp>
      <tp t="s">
        <v>#N/A Requesting Data...</v>
        <stp/>
        <stp>##V3_BDPV12</stp>
        <stp>EURBRL Curncy</stp>
        <stp>LAST_PRICE</stp>
        <stp>[Crispin Spreadsheet.xlsx]SWAN!R10C13</stp>
        <tr r="M10" s="3"/>
      </tp>
      <tp>
        <v>1.2121999999999999</v>
        <stp/>
        <stp>##V3_BDPV12</stp>
        <stp>GBPUSD Curncy</stp>
        <stp>LAST_PRICE</stp>
        <stp>[Crispin Spreadsheet.xlsx]OEI!R902C7</stp>
        <tr r="G902" s="1"/>
      </tp>
      <tp t="s">
        <v>#N/A Requesting Data...</v>
        <stp/>
        <stp>##V3_BDPV12</stp>
        <stp>FNV CN Equity</stp>
        <stp>LAST_PRICE</stp>
        <stp>[Crispin Spreadsheet.xlsx]OEI!R58C7</stp>
        <tr r="G58" s="1"/>
      </tp>
    </main>
    <main first="bofaddin.rtdserver">
      <tp t="s">
        <v>#N/A N/A</v>
        <stp/>
        <stp>BDH|18077334791114447078</stp>
        <tr r="Z823" s="1"/>
      </tp>
      <tp t="s">
        <v>#N/A N/A</v>
        <stp/>
        <stp>BDH|13053991929747303934</stp>
        <tr r="Z577" s="1"/>
      </tp>
      <tp t="s">
        <v>#N/A N/A</v>
        <stp/>
        <stp>BDH|12930782807314132776</stp>
        <tr r="Z753" s="1"/>
      </tp>
    </main>
    <main first="bofaddin.rtdserver">
      <tp t="s">
        <v>#N/A N/A</v>
        <stp/>
        <stp>BDH|12273597085250999940</stp>
        <tr r="Z839" s="1"/>
      </tp>
      <tp t="s">
        <v>#N/A N/A</v>
        <stp/>
        <stp>BDH|15478257417888376874</stp>
        <tr r="Z477" s="1"/>
        <tr r="Z79" s="3"/>
        <tr r="V131" s="6"/>
        <tr r="V54" s="6"/>
        <tr r="V35" s="7"/>
        <tr r="V113" s="8"/>
        <tr r="V46" s="8"/>
      </tp>
      <tp t="s">
        <v>#N/A N/A</v>
        <stp/>
        <stp>BDH|12450120242217895680</stp>
        <tr r="Z96" s="1"/>
      </tp>
      <tp t="s">
        <v>#N/A N/A</v>
        <stp/>
        <stp>BDH|13087706614484528756</stp>
        <tr r="Z795" s="1"/>
        <tr r="V85" s="6"/>
        <tr r="V74" s="8"/>
        <tr r="V136" s="8"/>
      </tp>
      <tp t="s">
        <v>#N/A N/A</v>
        <stp/>
        <stp>BDH|15030257977416644009</stp>
        <tr r="Z17" s="1"/>
      </tp>
      <tp t="s">
        <v>#N/A N/A</v>
        <stp/>
        <stp>BDH|17340886282941918049</stp>
        <tr r="Z670" s="1"/>
        <tr r="Z121" s="3"/>
        <tr r="V79" s="6"/>
        <tr r="V155" s="6"/>
        <tr r="V68" s="8"/>
        <tr r="V133" s="8"/>
      </tp>
      <tp t="s">
        <v>#N/A N/A</v>
        <stp/>
        <stp>BDH|17057559267586370461</stp>
        <tr r="Z716" s="1"/>
      </tp>
      <tp t="s">
        <v>#N/A N/A</v>
        <stp/>
        <stp>BDH|15380779559522280380</stp>
        <tr r="Z576" s="1"/>
      </tp>
      <tp t="s">
        <v>#N/A N/A</v>
        <stp/>
        <stp>BDH|11312298368334667738</stp>
        <tr r="Z820" s="1"/>
        <tr r="V160" s="6"/>
        <tr r="V138" s="8"/>
      </tp>
      <tp t="s">
        <v>#N/A N/A</v>
        <stp/>
        <stp>BDH|13817620124213968213</stp>
        <tr r="Z673" s="1"/>
      </tp>
      <tp t="s">
        <v>#N/A N/A</v>
        <stp/>
        <stp>BDH|12080196216850678400</stp>
        <tr r="Z407" s="1"/>
      </tp>
      <tp t="s">
        <v>#N/A N/A</v>
        <stp/>
        <stp>BDH|14622345411556388684</stp>
        <tr r="Z378" s="1"/>
      </tp>
      <tp t="s">
        <v>#N/A N/A</v>
        <stp/>
        <stp>BDH|16681255049993124506</stp>
        <tr r="Z579" s="1"/>
      </tp>
      <tp t="s">
        <v>#N/A N/A</v>
        <stp/>
        <stp>BDH|16791013004448910808</stp>
        <tr r="Z277" s="1"/>
        <tr r="Z33" s="3"/>
        <tr r="V25" s="6"/>
        <tr r="V113" s="6"/>
        <tr r="V17" s="7"/>
        <tr r="V95" s="8"/>
        <tr r="V21" s="8"/>
      </tp>
      <tp t="s">
        <v>#N/A N/A</v>
        <stp/>
        <stp>BDH|16925721785919501610</stp>
        <tr r="Z421" s="1"/>
      </tp>
      <tp t="s">
        <v>#N/A N/A</v>
        <stp/>
        <stp>BDH|11789289570883094125</stp>
        <tr r="Z541" s="1"/>
      </tp>
      <tp t="s">
        <v>#N/A N/A</v>
        <stp/>
        <stp>BDH|18203241365173698995</stp>
        <tr r="Z777" s="1"/>
      </tp>
    </main>
    <main first="bloomberg.rtd">
      <tp t="s">
        <v>#N/A Requesting Data...</v>
        <stp/>
        <stp>##V3_BDPV12</stp>
        <stp>ITV LN Equity</stp>
        <stp>LAST_PRICE</stp>
        <stp>[Crispin Spreadsheet.xlsx]OEI!R542C7</stp>
        <tr r="G542" s="1"/>
      </tp>
      <tp t="s">
        <v>#N/A Requesting Data...</v>
        <stp/>
        <stp>##V3_BDPV12</stp>
        <stp>ICP LN Equity</stp>
        <stp>LAST_PRICE</stp>
        <stp>[Crispin Spreadsheet.xlsx]OEI!R534C7</stp>
        <tr r="G534" s="1"/>
      </tp>
      <tp t="s">
        <v>#N/A Requesting Data...</v>
        <stp/>
        <stp>##V3_BDPV12</stp>
        <stp>REP SQ Equity</stp>
        <stp>LAST_PRICE</stp>
        <stp>[Crispin Spreadsheet.xlsx]OEI!R384C7</stp>
        <tr r="G384" s="1"/>
      </tp>
      <tp t="s">
        <v>#N/A Requesting Data...</v>
        <stp/>
        <stp>##V3_BDPV12</stp>
        <stp>ISP IM Equity</stp>
        <stp>LAST_PRICE</stp>
        <stp>[Crispin Spreadsheet.xlsx]OEI!R244C7</stp>
        <tr r="G244" s="1"/>
      </tp>
      <tp t="s">
        <v>#N/A Requesting Data...</v>
        <stp/>
        <stp>##V3_BDPV12</stp>
        <stp>BMW GY Equity</stp>
        <stp>LAST_PRICE</stp>
        <stp>[Crispin Spreadsheet.xlsx]OEI!R153C7</stp>
        <tr r="G153" s="1"/>
      </tp>
      <tp t="s">
        <v>#N/A Requesting Data...</v>
        <stp/>
        <stp>##V3_BDPV12</stp>
        <stp>MKS LN Equity</stp>
        <stp>LAST_PRICE</stp>
        <stp>[Crispin Spreadsheet.xlsx]OEI!R557C7</stp>
        <tr r="G557" s="1"/>
      </tp>
      <tp t="s">
        <v>#N/A Requesting Data...</v>
        <stp/>
        <stp>##V3_BDPV12</stp>
        <stp>ONT LN Equity</stp>
        <stp>LAST_PRICE</stp>
        <stp>[Crispin Spreadsheet.xlsx]OEI!R570C7</stp>
        <tr r="G570" s="1"/>
      </tp>
      <tp t="s">
        <v>#N/A Requesting Data...</v>
        <stp/>
        <stp>##V3_BDPV12</stp>
        <stp>ADS GY Equity</stp>
        <stp>LAST_PRICE</stp>
        <stp>[Crispin Spreadsheet.xlsx]OEI!R147C7</stp>
        <tr r="G147" s="1"/>
      </tp>
      <tp t="s">
        <v>#N/A Requesting Data...</v>
        <stp/>
        <stp>##V3_BDPV12</stp>
        <stp>ART GY Equity</stp>
        <stp>LAST_PRICE</stp>
        <stp>[Crispin Spreadsheet.xlsx]OEI!R150C7</stp>
        <tr r="G150" s="1"/>
      </tp>
      <tp t="s">
        <v>#N/A Requesting Data...</v>
        <stp/>
        <stp>##V3_BDPV12</stp>
        <stp>SOON SW Equity</stp>
        <stp>LAST_PRICE</stp>
        <stp>[Crispin Spreadsheet.xlsx]OEI!R434C7</stp>
        <tr r="G434" s="1"/>
      </tp>
      <tp t="s">
        <v>#N/A Requesting Data...</v>
        <stp/>
        <stp>##V3_BDPV12</stp>
        <stp>CIR LN Equity</stp>
        <stp>LAST_PRICE</stp>
        <stp>[Crispin Spreadsheet.xlsx]OEI!R486C7</stp>
        <tr r="G486" s="1"/>
      </tp>
      <tp t="s">
        <v>#N/A Requesting Data...</v>
        <stp/>
        <stp>##V3_BDPV12</stp>
        <stp>VIV FP Equity</stp>
        <stp>LAST_PRICE</stp>
        <stp>[Crispin Spreadsheet.xlsx]OEI!R142C7</stp>
        <tr r="G142" s="1"/>
      </tp>
      <tp t="s">
        <v>#N/A Requesting Data...</v>
        <stp/>
        <stp>##V3_BDPV12</stp>
        <stp>SSRM US Equity</stp>
        <stp>LAST_PRICE</stp>
        <stp>[Crispin Spreadsheet.xlsx]OEI!R797C7</stp>
        <tr r="G797" s="1"/>
      </tp>
      <tp t="s">
        <v>#N/A Requesting Data...</v>
        <stp/>
        <stp>##V3_BDPV12</stp>
        <stp>SRS IM Equity</stp>
        <stp>LAST_PRICE</stp>
        <stp>[Crispin Spreadsheet.xlsx]OEI!R247C7</stp>
        <tr r="G247" s="1"/>
      </tp>
      <tp t="s">
        <v>#N/A Requesting Data...</v>
        <stp/>
        <stp>##V3_BDPV12</stp>
        <stp>SMS LN Equity</stp>
        <stp>LAST_PRICE</stp>
        <stp>[Crispin Spreadsheet.xlsx]OEI!R607C7</stp>
        <tr r="G607" s="1"/>
      </tp>
      <tp t="s">
        <v>#N/A Requesting Data...</v>
        <stp/>
        <stp>##V3_BDPV12</stp>
        <stp>NVR US Equity</stp>
        <stp>LAST_PRICE</stp>
        <stp>[Crispin Spreadsheet.xlsx]OEI!R766C7</stp>
        <tr r="G766" s="1"/>
      </tp>
      <tp t="s">
        <v>#N/A Requesting Data...</v>
        <stp/>
        <stp>##V3_BDPV12</stp>
        <stp>QCOM US Equity</stp>
        <stp>LAST_PRICE</stp>
        <stp>[Crispin Spreadsheet.xlsx]OEI!R787C7</stp>
        <tr r="G787" s="1"/>
      </tp>
      <tp t="s">
        <v>#N/A Requesting Data...</v>
        <stp/>
        <stp>##V3_BDPV12</stp>
        <stp>PSON LN Equity</stp>
        <stp>LAST_PRICE</stp>
        <stp>[Crispin Spreadsheet.xlsx]OEI!R574C7</stp>
        <tr r="G574" s="1"/>
      </tp>
      <tp t="s">
        <v>#N/A Requesting Data...</v>
        <stp/>
        <stp>##V3_BDPV12</stp>
        <stp>PTEN US Equity</stp>
        <stp>LAST_PRICE</stp>
        <stp>[Crispin Spreadsheet.xlsx]OEI!R774C7</stp>
        <tr r="G774" s="1"/>
      </tp>
      <tp t="s">
        <v>#N/A Requesting Data...</v>
        <stp/>
        <stp>##V3_BDPV12</stp>
        <stp>ABBN SW Equity</stp>
        <stp>LAST_PRICE</stp>
        <stp>[Crispin Spreadsheet.xlsx]OEI!R414C7</stp>
        <tr r="G414" s="1"/>
      </tp>
      <tp t="s">
        <v>#N/A Requesting Data...</v>
        <stp/>
        <stp>##V3_BDPV12</stp>
        <stp>SWEDA SS Equity</stp>
        <stp>LAST_PRICE</stp>
        <stp>[Crispin Spreadsheet.xlsx]OEI!R408C7</stp>
        <tr r="G408" s="1"/>
      </tp>
      <tp t="s">
        <v>#N/A Requesting Data...</v>
        <stp/>
        <stp>##V3_BDPV12</stp>
        <stp>INCH LN Equity</stp>
        <stp>LAST_PRICE</stp>
        <stp>[Crispin Spreadsheet.xlsx]OEI!R532C7</stp>
        <tr r="G532" s="1"/>
      </tp>
      <tp t="s">
        <v>#N/A Requesting Data...</v>
        <stp/>
        <stp>##V3_BDPV12</stp>
        <stp>NLSN US Equity</stp>
        <stp>LAST_PRICE</stp>
        <stp>[Crispin Spreadsheet.xlsx]OEI!R764C7</stp>
        <tr r="G764" s="1"/>
      </tp>
      <tp>
        <v>11.4</v>
        <stp/>
        <stp>##V3_BDPV12</stp>
        <stp>EURN BB Equity</stp>
        <stp>PX_YEST_CLOSE</stp>
        <stp>[Crispin Spreadsheet.xlsx]OPUS!R92C6</stp>
        <tr r="F92" s="6"/>
      </tp>
      <tp>
        <v>4.32</v>
        <stp/>
        <stp>##V3_BDPV12</stp>
        <stp>SDPL MK Equity</stp>
        <stp>PX_YEST_CLOSE</stp>
        <stp>[Crispin Spreadsheet.xlsx]OPUS!R29C6</stp>
        <tr r="F29" s="6"/>
      </tp>
      <tp t="s">
        <v>#N/A Requesting Data...</v>
        <stp/>
        <stp>##V3_BDPV12</stp>
        <stp>CA FP Equity</stp>
        <stp>LAST_PRICE</stp>
        <stp>[Crispin Spreadsheet.xlsx]OEI!R98C7</stp>
        <tr r="G98" s="1"/>
      </tp>
      <tp>
        <v>32</v>
        <stp/>
        <stp>##V3_BDPV12</stp>
        <stp>NODL NO Equity</stp>
        <stp>PX_YEST_CLOSE</stp>
        <stp>[Crispin Spreadsheet.xlsx]FDXC!R99C6</stp>
        <tr r="F99" s="8"/>
      </tp>
      <tp>
        <v>68</v>
        <stp/>
        <stp>##V3_BDPV12</stp>
        <stp>6740 JT Equity</stp>
        <stp>PX_YEST_CLOSE</stp>
        <stp>[Crispin Spreadsheet.xlsx]OEI!R270C6</stp>
        <tr r="F270" s="1"/>
      </tp>
      <tp>
        <v>3965</v>
        <stp/>
        <stp>##V3_BDPV12</stp>
        <stp>1820 JT Equity</stp>
        <stp>PX_YEST_CLOSE</stp>
        <stp>[Crispin Spreadsheet.xlsx]OEI!R286C6</stp>
        <tr r="F286" s="1"/>
      </tp>
      <tp>
        <v>3705</v>
        <stp/>
        <stp>##V3_BDPV12</stp>
        <stp>2331 JT Equity</stp>
        <stp>PX_YEST_CLOSE</stp>
        <stp>[Crispin Spreadsheet.xlsx]OEI!R297C6</stp>
        <tr r="F297" s="1"/>
      </tp>
      <tp>
        <v>371</v>
        <stp/>
        <stp>##V3_BDPV12</stp>
        <stp>5202 JT Equity</stp>
        <stp>PX_YEST_CLOSE</stp>
        <stp>[Crispin Spreadsheet.xlsx]OEI!R284C6</stp>
        <tr r="F284" s="1"/>
      </tp>
      <tp>
        <v>2539</v>
        <stp/>
        <stp>##V3_BDPV12</stp>
        <stp>7012 JT Equity</stp>
        <stp>PX_YEST_CLOSE</stp>
        <stp>[Crispin Spreadsheet.xlsx]OEI!R275C6</stp>
        <tr r="F275" s="1"/>
      </tp>
      <tp>
        <v>11.01</v>
        <stp/>
        <stp>##V3_BDPV12</stp>
        <stp>CNHI IM Equity</stp>
        <stp>PX_YEST_CLOSE</stp>
        <stp>[Crispin Spreadsheet.xlsx]FDXC!R17C6</stp>
        <tr r="F17" s="8"/>
      </tp>
      <tp>
        <v>11.63</v>
        <stp/>
        <stp>##V3_BDPV12</stp>
        <stp>BMA US Equity</stp>
        <stp>LAST_PRICE</stp>
        <stp>[Crispin Spreadsheet.xlsx]SWAN!R121C7</stp>
        <tr r="G121" s="3"/>
      </tp>
      <tp>
        <v>7558</v>
        <stp/>
        <stp>##V3_BDPV12</stp>
        <stp>LSEG LN Equity</stp>
        <stp>PX_YEST_CLOSE</stp>
        <stp>[Crispin Spreadsheet.xlsx]SWAN!R94C6</stp>
        <tr r="F94" s="3"/>
      </tp>
      <tp t="s">
        <v>SUGAR #11 (WORLD) Oct22</v>
        <stp/>
        <stp>##V3_BDPV12</stp>
        <stp>SBA Comdty</stp>
        <stp>NAME</stp>
        <stp>[Crispin Spreadsheet.xlsx]OEI!R848C5</stp>
        <tr r="E848" s="1"/>
      </tp>
      <tp t="s">
        <v>NOK</v>
        <stp/>
        <stp>##V3_BDPV12</stp>
        <stp>AKRBP NO Equity</stp>
        <stp>CRNCY</stp>
        <stp>[Crispin Spreadsheet.xlsx]SWAN!R43C4</stp>
        <tr r="D43" s="3"/>
      </tp>
      <tp>
        <v>1596</v>
        <stp/>
        <stp>##V3_BDPV12</stp>
        <stp>PLUS LN Equity</stp>
        <stp>PX_YEST_CLOSE</stp>
        <stp>[Crispin Spreadsheet.xlsx]OPUS!R69C6</stp>
        <tr r="F69" s="6"/>
      </tp>
      <tp>
        <v>1136</v>
        <stp/>
        <stp>##V3_BDPV12</stp>
        <stp>TGA LN Equity</stp>
        <stp>LAST_PRICE</stp>
        <stp>[Crispin Spreadsheet.xlsx]SWAN!R111C7</stp>
        <tr r="G111" s="3"/>
      </tp>
      <tp>
        <v>6.76</v>
        <stp/>
        <stp>##V3_BDPV12</stp>
        <stp>MCG US Equity</stp>
        <stp>LAST_PRICE</stp>
        <stp>[Crispin Spreadsheet.xlsx]SWAN!R131C7</stp>
        <tr r="G131" s="3"/>
      </tp>
      <tp>
        <v>8282</v>
        <stp/>
        <stp>##V3_BDPV12</stp>
        <stp>FLTR LN Equity</stp>
        <stp>PX_YEST_CLOSE</stp>
        <stp>[Crispin Spreadsheet.xlsx]OPUS!R58C6</stp>
        <tr r="F58" s="6"/>
      </tp>
      <tp t="s">
        <v>BRL</v>
        <stp/>
        <stp>##V3_BDPV12</stp>
        <stp>SLCE3 BS Equity</stp>
        <stp>CRNCY</stp>
        <stp>[Crispin Spreadsheet.xlsx]OPUS!R95C4</stp>
        <tr r="D95" s="6"/>
      </tp>
      <tp t="s">
        <v>#N/A Requesting Data...</v>
        <stp/>
        <stp>##V3_BDPV12</stp>
        <stp>EURCAD Curncy</stp>
        <stp>LAST_PRICE</stp>
        <stp>[Crispin Spreadsheet.xlsx]SWAN!R13C13</stp>
        <tr r="M13" s="3"/>
      </tp>
      <tp t="s">
        <v>#N/A Requesting Data...</v>
        <stp/>
        <stp>##V3_BDPV12</stp>
        <stp>EURCAD Curncy</stp>
        <stp>LAST_PRICE</stp>
        <stp>[Crispin Spreadsheet.xlsx]SWAN!R15C13</stp>
        <tr r="M15" s="3"/>
      </tp>
      <tp t="s">
        <v>#N/A Requesting Data...</v>
        <stp/>
        <stp>##V3_BDPV12</stp>
        <stp>EURCAD Curncy</stp>
        <stp>LAST_PRICE</stp>
        <stp>[Crispin Spreadsheet.xlsx]SWAN!R14C13</stp>
        <tr r="M14" s="3"/>
      </tp>
      <tp>
        <v>1.0005900000000001</v>
        <stp/>
        <stp>##V3_BDPV12</stp>
        <stp>EURCHF Curncy</stp>
        <stp>LAST_PRICE</stp>
        <stp>[Crispin Spreadsheet.xlsx]SWAN!R67C13</stp>
        <tr r="M67" s="3"/>
      </tp>
      <tp>
        <v>1.0005900000000001</v>
        <stp/>
        <stp>##V3_BDPV12</stp>
        <stp>EURCHF Curncy</stp>
        <stp>LAST_PRICE</stp>
        <stp>[Crispin Spreadsheet.xlsx]SWAN!R69C13</stp>
        <tr r="M69" s="3"/>
      </tp>
      <tp>
        <v>1.0005900000000001</v>
        <stp/>
        <stp>##V3_BDPV12</stp>
        <stp>EURCHF Curncy</stp>
        <stp>LAST_PRICE</stp>
        <stp>[Crispin Spreadsheet.xlsx]SWAN!R68C13</stp>
        <tr r="M68" s="3"/>
      </tp>
      <tp t="s">
        <v>#N/A Requesting Data...</v>
        <stp/>
        <stp>##V3_BDPV12</stp>
        <stp>ERICB SS Equity</stp>
        <stp>LAST_PRICE</stp>
        <stp>[Crispin Spreadsheet.xlsx]FDXC!R107C7</stp>
        <tr r="G107" s="8"/>
      </tp>
      <tp>
        <v>1.0435000000000001</v>
        <stp/>
        <stp>##V3_BDPV12</stp>
        <stp>EURUSD Curncy</stp>
        <stp>LAST_PRICE</stp>
        <stp>[Crispin Spreadsheet.xlsx]OEI!R901C7</stp>
        <tr r="G901" s="1"/>
      </tp>
    </main>
    <main first="bofaddin.rtdserver">
      <tp t="s">
        <v>#N/A N/A</v>
        <stp/>
        <stp>BDH|13201673003293759106</stp>
        <tr r="Z226" s="1"/>
      </tp>
      <tp t="s">
        <v>#N/A N/A</v>
        <stp/>
        <stp>BDH|10347955224945174931</stp>
        <tr r="Z381" s="1"/>
      </tp>
      <tp t="s">
        <v>#N/A N/A</v>
        <stp/>
        <stp>BDH|10454290763927660489</stp>
        <tr r="Z691" s="1"/>
      </tp>
      <tp t="s">
        <v>#N/A N/A</v>
        <stp/>
        <stp>BDH|14682545060973570375</stp>
        <tr r="Z769" s="1"/>
      </tp>
    </main>
    <main first="bloomberg.rtd">
      <tp>
        <v>1.3426100000000001</v>
        <stp/>
        <stp>##V3_BDPV12</stp>
        <stp>EURCAD Curncy</stp>
        <stp>LAST_PRICE</stp>
        <stp>[Crispin Spreadsheet.xlsx]OEI!R891C7</stp>
        <tr r="G891" s="1"/>
      </tp>
    </main>
    <main first="bofaddin.rtdserver">
      <tp t="s">
        <v>#N/A N/A</v>
        <stp/>
        <stp>BDH|10888514106445990758</stp>
        <tr r="Z789" s="1"/>
      </tp>
      <tp t="s">
        <v>#N/A N/A</v>
        <stp/>
        <stp>BDH|15124045273963526600</stp>
        <tr r="Z403" s="1"/>
      </tp>
      <tp t="s">
        <v>#N/A N/A</v>
        <stp/>
        <stp>BDH|14283516853027081434</stp>
        <tr r="Z21" s="1"/>
      </tp>
      <tp t="s">
        <v>#N/A N/A</v>
        <stp/>
        <stp>BDH|14869431796987926961</stp>
        <tr r="Z107" s="1"/>
      </tp>
    </main>
    <main first="bofaddin.rtdserver">
      <tp t="s">
        <v>#N/A N/A</v>
        <stp/>
        <stp>BDH|17179046072786704172</stp>
        <tr r="Z99" s="1"/>
      </tp>
      <tp t="s">
        <v>#N/A N/A</v>
        <stp/>
        <stp>BDH|12376269906780762726</stp>
        <tr r="Z424" s="1"/>
      </tp>
      <tp t="s">
        <v>#N/A N/A</v>
        <stp/>
        <stp>BDH|10715233021793713449</stp>
        <tr r="Z396" s="1"/>
      </tp>
      <tp t="s">
        <v>#N/A N/A</v>
        <stp/>
        <stp>BDH|17390668349302223081</stp>
        <tr r="Z598" s="1"/>
      </tp>
      <tp t="s">
        <v>#N/A N/A</v>
        <stp/>
        <stp>BDH|15237814157326249900</stp>
        <tr r="Z653" s="1"/>
      </tp>
      <tp t="s">
        <v>#N/A N/A</v>
        <stp/>
        <stp>BDH|16685998762479423704</stp>
        <tr r="Z821" s="1"/>
      </tp>
      <tp t="s">
        <v>#N/A N/A</v>
        <stp/>
        <stp>BDH|11396214446274439486</stp>
        <tr r="Z836" s="1"/>
      </tp>
      <tp t="s">
        <v>#N/A N/A</v>
        <stp/>
        <stp>BDH|11139961062870803955</stp>
        <tr r="Z657" s="1"/>
      </tp>
    </main>
    <main first="bofaddin.rtdserver">
      <tp t="s">
        <v>#N/A N/A</v>
        <stp/>
        <stp>BDH|16192134931287010490</stp>
        <tr r="Z119" s="1"/>
      </tp>
      <tp t="s">
        <v>#N/A N/A</v>
        <stp/>
        <stp>BDH|14554098427661877090</stp>
        <tr r="Z142" s="1"/>
      </tp>
      <tp t="s">
        <v>#N/A N/A</v>
        <stp/>
        <stp>BDH|11635884260611709947</stp>
        <tr r="Z846" s="1"/>
      </tp>
      <tp t="s">
        <v>#N/A N/A</v>
        <stp/>
        <stp>BDH|12970543205243397372</stp>
        <tr r="Z706" s="1"/>
      </tp>
      <tp t="s">
        <v>#N/A N/A</v>
        <stp/>
        <stp>BDH|15216717847221267090</stp>
        <tr r="Z433" s="1"/>
      </tp>
      <tp t="s">
        <v>#N/A N/A</v>
        <stp/>
        <stp>BDH|12710788305930755220</stp>
        <tr r="Z121" s="1"/>
      </tp>
    </main>
    <main first="bloomberg.rtd">
      <tp t="s">
        <v>#N/A Requesting Data...</v>
        <stp/>
        <stp>##V3_BDPV12</stp>
        <stp>KSP ID Equity</stp>
        <stp>LAST_PRICE</stp>
        <stp>[Crispin Spreadsheet.xlsx]OEI!R227C7</stp>
        <tr r="G227" s="1"/>
      </tp>
      <tp t="s">
        <v>#N/A Requesting Data...</v>
        <stp/>
        <stp>##V3_BDPV12</stp>
        <stp>HSP LN Equity</stp>
        <stp>LAST_PRICE</stp>
        <stp>[Crispin Spreadsheet.xlsx]OEI!R517C7</stp>
        <tr r="G517" s="1"/>
      </tp>
      <tp t="s">
        <v>#N/A Requesting Data...</v>
        <stp/>
        <stp>##V3_BDPV12</stp>
        <stp>HUR LN Equity</stp>
        <stp>LAST_PRICE</stp>
        <stp>[Crispin Spreadsheet.xlsx]OEI!R525C7</stp>
        <tr r="G525" s="1"/>
      </tp>
      <tp t="s">
        <v>#N/A Requesting Data...</v>
        <stp/>
        <stp>##V3_BDPV12</stp>
        <stp>UHR SW Equity</stp>
        <stp>LAST_PRICE</stp>
        <stp>[Crispin Spreadsheet.xlsx]OEI!R435C7</stp>
        <tr r="G435" s="1"/>
      </tp>
      <tp t="s">
        <v>#N/A Requesting Data...</v>
        <stp/>
        <stp>##V3_BDPV12</stp>
        <stp>DPW GY Equity</stp>
        <stp>LAST_PRICE</stp>
        <stp>[Crispin Spreadsheet.xlsx]OEI!R160C7</stp>
        <tr r="G160" s="1"/>
      </tp>
      <tp t="s">
        <v>#N/A Requesting Data...</v>
        <stp/>
        <stp>##V3_BDPV12</stp>
        <stp>SLR SQ Equity</stp>
        <stp>LAST_PRICE</stp>
        <stp>[Crispin Spreadsheet.xlsx]OEI!R385C7</stp>
        <tr r="G385" s="1"/>
      </tp>
      <tp t="s">
        <v>#N/A Requesting Data...</v>
        <stp/>
        <stp>##V3_BDPV12</stp>
        <stp>NRR LN Equity</stp>
        <stp>LAST_PRICE</stp>
        <stp>[Crispin Spreadsheet.xlsx]OEI!R565C7</stp>
        <tr r="G565" s="1"/>
      </tp>
      <tp t="s">
        <v>#N/A Requesting Data...</v>
        <stp/>
        <stp>##V3_BDPV12</stp>
        <stp>WHR US Equity</stp>
        <stp>LAST_PRICE</stp>
        <stp>[Crispin Spreadsheet.xlsx]OEI!R825C7</stp>
        <tr r="G825" s="1"/>
      </tp>
      <tp t="s">
        <v>#N/A Requesting Data...</v>
        <stp/>
        <stp>##V3_BDPV12</stp>
        <stp>AMS SQ Equity</stp>
        <stp>LAST_PRICE</stp>
        <stp>[Crispin Spreadsheet.xlsx]OEI!R374C7</stp>
        <tr r="G374" s="1"/>
      </tp>
      <tp t="s">
        <v>#N/A Requesting Data...</v>
        <stp/>
        <stp>##V3_BDPV12</stp>
        <stp>BCP PL Equity</stp>
        <stp>LAST_PRICE</stp>
        <stp>[Crispin Spreadsheet.xlsx]OEI!R357C7</stp>
        <tr r="G357" s="1"/>
      </tp>
      <tp t="s">
        <v>#N/A Requesting Data...</v>
        <stp/>
        <stp>##V3_BDPV12</stp>
        <stp>TLW LN Equity</stp>
        <stp>LAST_PRICE</stp>
        <stp>[Crispin Spreadsheet.xlsx]OEI!R630C7</stp>
        <tr r="G630" s="1"/>
      </tp>
      <tp t="s">
        <v>#N/A Requesting Data...</v>
        <stp/>
        <stp>##V3_BDPV12</stp>
        <stp>QRVO US Equity</stp>
        <stp>LAST_PRICE</stp>
        <stp>[Crispin Spreadsheet.xlsx]OEI!R786C7</stp>
        <tr r="G786" s="1"/>
      </tp>
      <tp t="s">
        <v>#N/A Requesting Data...</v>
        <stp/>
        <stp>##V3_BDPV12</stp>
        <stp>PTON US Equity</stp>
        <stp>LAST_PRICE</stp>
        <stp>[Crispin Spreadsheet.xlsx]OEI!R777C7</stp>
        <tr r="G777" s="1"/>
      </tp>
      <tp t="s">
        <v>#N/A Requesting Data...</v>
        <stp/>
        <stp>##V3_BDPV12</stp>
        <stp>TLGO SQ Equity</stp>
        <stp>LAST_PRICE</stp>
        <stp>[Crispin Spreadsheet.xlsx]OEI!R386C7</stp>
        <tr r="G386" s="1"/>
      </tp>
      <tp t="s">
        <v>#N/A Requesting Data...</v>
        <stp/>
        <stp>##V3_BDPV12</stp>
        <stp>CSCO US Equity</stp>
        <stp>LAST_PRICE</stp>
        <stp>[Crispin Spreadsheet.xlsx]OEI!R686C7</stp>
        <tr r="G686" s="1"/>
      </tp>
      <tp t="s">
        <v>#N/A Requesting Data...</v>
        <stp/>
        <stp>##V3_BDPV12</stp>
        <stp>AGRO US Equity</stp>
        <stp>LAST_PRICE</stp>
        <stp>[Crispin Spreadsheet.xlsx]OEI!R646C7</stp>
        <tr r="G646" s="1"/>
      </tp>
      <tp t="s">
        <v>#N/A Requesting Data...</v>
        <stp/>
        <stp>##V3_BDPV12</stp>
        <stp>ARYN SW Equity</stp>
        <stp>LAST_PRICE</stp>
        <stp>[Crispin Spreadsheet.xlsx]OEI!R417C7</stp>
        <tr r="G417" s="1"/>
      </tp>
      <tp t="s">
        <v>#N/A Requesting Data...</v>
        <stp/>
        <stp>##V3_BDPV12</stp>
        <stp>AIXA GY Equity</stp>
        <stp>LAST_PRICE</stp>
        <stp>[Crispin Spreadsheet.xlsx]OEI!R148C7</stp>
        <tr r="G148" s="1"/>
      </tp>
      <tp t="s">
        <v>#N/A Requesting Data...</v>
        <stp/>
        <stp>##V3_BDPV12</stp>
        <stp>GGAL US Equity</stp>
        <stp>LAST_PRICE</stp>
        <stp>[Crispin Spreadsheet.xlsx]OEI!R725C7</stp>
        <tr r="G725" s="1"/>
      </tp>
      <tp t="s">
        <v>#N/A Requesting Data...</v>
        <stp/>
        <stp>##V3_BDPV12</stp>
        <stp>ENRO SS Equity</stp>
        <stp>LAST_PRICE</stp>
        <stp>[Crispin Spreadsheet.xlsx]OEI!R396C7</stp>
        <tr r="G396" s="1"/>
      </tp>
      <tp t="s">
        <v>#N/A Requesting Data...</v>
        <stp/>
        <stp>##V3_BDPV12</stp>
        <stp>HMSO LN Equity</stp>
        <stp>LAST_PRICE</stp>
        <stp>[Crispin Spreadsheet.xlsx]OEI!R516C7</stp>
        <tr r="G516" s="1"/>
      </tp>
      <tp t="s">
        <v>#N/A Requesting Data...</v>
        <stp/>
        <stp>##V3_BDPV12</stp>
        <stp>LONN SW Equity</stp>
        <stp>LAST_PRICE</stp>
        <stp>[Crispin Spreadsheet.xlsx]OEI!R427C7</stp>
        <tr r="G427" s="1"/>
      </tp>
      <tp>
        <v>2006</v>
        <stp/>
        <stp>##V3_BDPV12</stp>
        <stp>4208 JT Equity</stp>
        <stp>PX_YEST_CLOSE</stp>
        <stp>[Crispin Spreadsheet.xlsx]OEI!R307C6</stp>
        <tr r="F307" s="1"/>
      </tp>
      <tp>
        <v>3270</v>
        <stp/>
        <stp>##V3_BDPV12</stp>
        <stp>5019 JT Equity</stp>
        <stp>PX_YEST_CLOSE</stp>
        <stp>[Crispin Spreadsheet.xlsx]OEI!R266C6</stp>
        <tr r="F266" s="1"/>
      </tp>
      <tp t="s">
        <v>HKD</v>
        <stp/>
        <stp>##V3_BDPV12</stp>
        <stp>3333 HK Equity</stp>
        <stp>CRNCY</stp>
        <stp>[Crispin Spreadsheet.xlsx]OEI!R205C4</stp>
        <tr r="D205" s="1"/>
      </tp>
      <tp>
        <v>493.7</v>
        <stp/>
        <stp>##V3_BDPV12</stp>
        <stp>8604 JT Equity</stp>
        <stp>PX_YEST_CLOSE</stp>
        <stp>[Crispin Spreadsheet.xlsx]OEI!R287C6</stp>
        <tr r="F287" s="1"/>
      </tp>
      <tp>
        <v>1058</v>
        <stp/>
        <stp>##V3_BDPV12</stp>
        <stp>7224 JT Equity</stp>
        <stp>PX_YEST_CLOSE</stp>
        <stp>[Crispin Spreadsheet.xlsx]OEI!R295C6</stp>
        <tr r="F295" s="1"/>
      </tp>
      <tp>
        <v>753</v>
        <stp/>
        <stp>##V3_BDPV12</stp>
        <stp>PSON LN Equity</stp>
        <stp>LAST_PRICE</stp>
        <stp>[Crispin Spreadsheet.xlsx]SWAN!R101C7</stp>
        <tr r="G101" s="3"/>
      </tp>
      <tp>
        <v>42660</v>
        <stp/>
        <stp>##V3_BDPV12</stp>
        <stp>8035 JT Equity</stp>
        <stp>PX_YEST_CLOSE</stp>
        <stp>[Crispin Spreadsheet.xlsx]OEI!R304C6</stp>
        <tr r="F304" s="1"/>
      </tp>
      <tp>
        <v>1443</v>
        <stp/>
        <stp>##V3_BDPV12</stp>
        <stp>2975 JT Equity</stp>
        <stp>PX_YEST_CLOSE</stp>
        <stp>[Crispin Spreadsheet.xlsx]OEI!R300C6</stp>
        <tr r="F300" s="1"/>
      </tp>
      <tp t="s">
        <v>NOK</v>
        <stp/>
        <stp>##V3_BDPV12</stp>
        <stp>NODL NO Equity</stp>
        <stp>CRNCY</stp>
        <stp>[Crispin Spreadsheet.xlsx]OPUS!R34C4</stp>
        <tr r="D34" s="6"/>
      </tp>
      <tp t="s">
        <v>#N/A Requesting Data...</v>
        <stp/>
        <stp>##V3_BDPV12</stp>
        <stp>HWDN LN Equity</stp>
        <stp>LAST_PRICE</stp>
        <stp>[Crispin Spreadsheet.xlsx]OPUS!R135C7</stp>
        <tr r="G135" s="6"/>
      </tp>
      <tp t="s">
        <v>USD</v>
        <stp/>
        <stp>##V3_BDPV12</stp>
        <stp>ERIC US Equity</stp>
        <stp>CRNCY</stp>
        <stp>[Crispin Spreadsheet.xlsx]FDXC!R75C4</stp>
        <tr r="D75" s="8"/>
      </tp>
      <tp>
        <v>5410</v>
        <stp/>
        <stp>##V3_BDPV12</stp>
        <stp>4911 JT Equity</stp>
        <stp>PX_YEST_CLOSE</stp>
        <stp>[Crispin Spreadsheet.xlsx]OEI!R296C6</stp>
        <tr r="F296" s="1"/>
      </tp>
      <tp t="s">
        <v>HKD</v>
        <stp/>
        <stp>##V3_BDPV12</stp>
        <stp>1928 HK Equity</stp>
        <stp>CRNCY</stp>
        <stp>[Crispin Spreadsheet.xlsx]OEI!R214C4</stp>
        <tr r="D214" s="1"/>
      </tp>
      <tp>
        <v>104100</v>
        <stp/>
        <stp>##V3_BDPV12</stp>
        <stp>8953 JT Equity</stp>
        <stp>PX_YEST_CLOSE</stp>
        <stp>[Crispin Spreadsheet.xlsx]OEI!R272C6</stp>
        <tr r="F272" s="1"/>
      </tp>
      <tp t="s">
        <v>PLATINUM FUTURE   Oct22</v>
        <stp/>
        <stp>##V3_BDPV12</stp>
        <stp>PLA Comdty</stp>
        <stp>NAME</stp>
        <stp>[Crispin Spreadsheet.xlsx]OEI!R845C5</stp>
        <tr r="E845" s="1"/>
      </tp>
      <tp t="s">
        <v>SEK</v>
        <stp/>
        <stp>##V3_BDPV12</stp>
        <stp>SBBB SS Equity</stp>
        <stp>CRNCY</stp>
        <stp>[Crispin Spreadsheet.xlsx]SWAN!R63C4</stp>
        <tr r="D63" s="3"/>
      </tp>
      <tp>
        <v>21.7</v>
        <stp/>
        <stp>##V3_BDPV12</stp>
        <stp>PDG LN Equity</stp>
        <stp>LAST_PRICE</stp>
        <stp>[Crispin Spreadsheet.xlsx]SWAN!R102C7</stp>
        <tr r="G102" s="3"/>
      </tp>
      <tp>
        <v>11.01</v>
        <stp/>
        <stp>##V3_BDPV12</stp>
        <stp>CNHI IM Equity</stp>
        <stp>PX_YEST_CLOSE</stp>
        <stp>[Crispin Spreadsheet.xlsx]SWAN!R29C6</stp>
        <tr r="F29" s="3"/>
      </tp>
      <tp t="s">
        <v>#N/A Requesting Data...</v>
        <stp/>
        <stp>##V3_BDPV12</stp>
        <stp>NHY NO Equity</stp>
        <stp>LAST_PRICE</stp>
        <stp>[Crispin Spreadsheet.xlsx]OPE!R21C7</stp>
        <tr r="G21" s="7"/>
      </tp>
      <tp>
        <v>7101</v>
        <stp/>
        <stp>##V3_BDPV12</stp>
        <stp>Z A Index</stp>
        <stp>PX_YEST_CLOSE</stp>
        <stp>[Crispin Spreadsheet.xlsx]OEI!R444C6</stp>
        <tr r="F444" s="1"/>
      </tp>
    </main>
    <main first="bofaddin.rtdserver">
      <tp t="s">
        <v>#N/A N/A</v>
        <stp/>
        <stp>BDH|15779618977192518253</stp>
        <tr r="Z34" s="1"/>
      </tp>
      <tp t="s">
        <v>#N/A N/A</v>
        <stp/>
        <stp>BDH|18177747744408694774</stp>
        <tr r="Z416" s="1"/>
      </tp>
      <tp t="s">
        <v>#N/A N/A</v>
        <stp/>
        <stp>BDH|12352128104044259378</stp>
        <tr r="Z845" s="1"/>
      </tp>
    </main>
    <main first="bloomberg.rtd">
      <tp>
        <v>1.0005900000000001</v>
        <stp/>
        <stp>##V3_BDPV12</stp>
        <stp>EURCHF Curncy</stp>
        <stp>LAST_PRICE</stp>
        <stp>[Crispin Spreadsheet.xlsx]OEI!R892C7</stp>
        <tr r="G892" s="1"/>
      </tp>
    </main>
    <main first="bofaddin.rtdserver">
      <tp t="s">
        <v>#N/A N/A</v>
        <stp/>
        <stp>BDH|12870658249917312359</stp>
        <tr r="Z116" s="1"/>
      </tp>
      <tp t="s">
        <v>#N/A N/A</v>
        <stp/>
        <stp>BDH|14936100706115829428</stp>
        <tr r="Z275" s="1"/>
      </tp>
      <tp t="s">
        <v>#N/A N/A</v>
        <stp/>
        <stp>BDH|13120982199750026757</stp>
        <tr r="Z679" s="1"/>
      </tp>
      <tp t="s">
        <v>#N/A N/A</v>
        <stp/>
        <stp>BDH|17779687759921289110</stp>
        <tr r="Z796" s="1"/>
      </tp>
      <tp t="s">
        <v>#N/A N/A</v>
        <stp/>
        <stp>BDH|15574554336241390618</stp>
        <tr r="Z57" s="1"/>
        <tr r="Z15" s="3"/>
        <tr r="V15" s="6"/>
        <tr r="V7" s="7"/>
        <tr r="V11" s="8"/>
      </tp>
      <tp t="s">
        <v>#N/A N/A</v>
        <stp/>
        <stp>BDH|10373484860863874578</stp>
        <tr r="Z712" s="1"/>
      </tp>
      <tp t="s">
        <v>#N/A N/A</v>
        <stp/>
        <stp>BDH|14299558056297368759</stp>
        <tr r="Z764" s="1"/>
      </tp>
      <tp t="s">
        <v>#N/A N/A</v>
        <stp/>
        <stp>BDH|14880148023055151694</stp>
        <tr r="Z150" s="1"/>
      </tp>
      <tp t="s">
        <v>#N/A N/A</v>
        <stp/>
        <stp>BDH|13512440623355310471</stp>
        <tr r="Z471" s="1"/>
      </tp>
      <tp t="s">
        <v>#N/A N/A</v>
        <stp/>
        <stp>BDH|10695090621945496333</stp>
        <tr r="Z135" s="1"/>
      </tp>
      <tp t="s">
        <v>#N/A N/A</v>
        <stp/>
        <stp>BDH|14767618009593499509</stp>
        <tr r="Z295" s="1"/>
      </tp>
      <tp t="s">
        <v>#N/A N/A</v>
        <stp/>
        <stp>BDH|13530683542342790737</stp>
        <tr r="Z455" s="1"/>
        <tr r="Z75" s="3"/>
      </tp>
      <tp t="s">
        <v>#N/A N/A</v>
        <stp/>
        <stp>BDH|13272629958957643350</stp>
        <tr r="Z390" s="1"/>
      </tp>
      <tp t="s">
        <v>#N/A N/A</v>
        <stp/>
        <stp>BDH|16014499393589743673</stp>
        <tr r="Z298" s="1"/>
      </tp>
      <tp t="s">
        <v>#N/A N/A</v>
        <stp/>
        <stp>BDH|13909287433973628596</stp>
        <tr r="Z806" s="1"/>
      </tp>
      <tp t="s">
        <v>#N/A N/A</v>
        <stp/>
        <stp>BDH|11529605548634455342</stp>
        <tr r="Z52" s="1"/>
      </tp>
      <tp t="s">
        <v>#N/A N/A</v>
        <stp/>
        <stp>BDH|12317471179834549148</stp>
        <tr r="Z54" s="1"/>
      </tp>
    </main>
    <main first="bloomberg.rtd">
      <tp t="s">
        <v>#N/A Requesting Data...</v>
        <stp/>
        <stp>##V3_BDPV12</stp>
        <stp>EMG LN Equity</stp>
        <stp>LAST_PRICE</stp>
        <stp>[Crispin Spreadsheet.xlsx]OPE!R45C7</stp>
        <tr r="G45" s="7"/>
      </tp>
    </main>
    <main first="bofaddin.rtdserver">
      <tp t="s">
        <v>#N/A N/A</v>
        <stp/>
        <stp>BDH|10363734444075286297</stp>
        <tr r="Z642" s="1"/>
      </tp>
    </main>
    <main first="bloomberg.rtd">
      <tp t="s">
        <v>#N/A Requesting Data...</v>
        <stp/>
        <stp>##V3_BDPV12</stp>
        <stp>KER FP Equity</stp>
        <stp>LAST_PRICE</stp>
        <stp>[Crispin Spreadsheet.xlsx]OEI!R114C7</stp>
        <tr r="G114" s="1"/>
      </tp>
      <tp t="s">
        <v>#N/A Requesting Data...</v>
        <stp/>
        <stp>##V3_BDPV12</stp>
        <stp>VOW GY Equity</stp>
        <stp>LAST_PRICE</stp>
        <stp>[Crispin Spreadsheet.xlsx]OEI!R191C7</stp>
        <tr r="G191" s="1"/>
      </tp>
      <tp t="s">
        <v>#N/A Requesting Data...</v>
        <stp/>
        <stp>##V3_BDPV12</stp>
        <stp>SDPL MK Equity</stp>
        <stp>LAST_PRICE</stp>
        <stp>[Crispin Spreadsheet.xlsx]OEI!R314C7</stp>
        <tr r="G314" s="1"/>
      </tp>
      <tp t="s">
        <v>#N/A Requesting Data...</v>
        <stp/>
        <stp>##V3_BDPV12</stp>
        <stp>SPT LN Equity</stp>
        <stp>LAST_PRICE</stp>
        <stp>[Crispin Spreadsheet.xlsx]OEI!R612C7</stp>
        <tr r="G612" s="1"/>
      </tp>
      <tp t="s">
        <v>#N/A Requesting Data...</v>
        <stp/>
        <stp>##V3_BDPV12</stp>
        <stp>SDR LN Equity</stp>
        <stp>LAST_PRICE</stp>
        <stp>[Crispin Spreadsheet.xlsx]OEI!R604C7</stp>
        <tr r="G604" s="1"/>
      </tp>
      <tp t="s">
        <v>#N/A Requesting Data...</v>
        <stp/>
        <stp>##V3_BDPV12</stp>
        <stp>PARA US Equity</stp>
        <stp>LAST_PRICE</stp>
        <stp>[Crispin Spreadsheet.xlsx]OEI!R819C7</stp>
        <tr r="G819" s="1"/>
      </tp>
      <tp t="s">
        <v>#N/A Requesting Data...</v>
        <stp/>
        <stp>##V3_BDPV12</stp>
        <stp>PHIA NA Equity</stp>
        <stp>LAST_PRICE</stp>
        <stp>[Crispin Spreadsheet.xlsx]OEI!R329C7</stp>
        <tr r="G329" s="1"/>
      </tp>
      <tp t="s">
        <v>#N/A Requesting Data...</v>
        <stp/>
        <stp>##V3_BDPV12</stp>
        <stp>TEMN SW Equity</stp>
        <stp>LAST_PRICE</stp>
        <stp>[Crispin Spreadsheet.xlsx]OEI!R436C7</stp>
        <tr r="G436" s="1"/>
      </tp>
      <tp t="s">
        <v>#N/A Requesting Data...</v>
        <stp/>
        <stp>##V3_BDPV12</stp>
        <stp>LIGHT NA Equity</stp>
        <stp>LAST_PRICE</stp>
        <stp>[Crispin Spreadsheet.xlsx]OEI!R330C7</stp>
        <tr r="G330" s="1"/>
      </tp>
      <tp t="s">
        <v>#N/A Requesting Data...</v>
        <stp/>
        <stp>##V3_BDPV12</stp>
        <stp>CZOO US Equity</stp>
        <stp>LAST_PRICE</stp>
        <stp>[Crispin Spreadsheet.xlsx]OEI!R677C7</stp>
        <tr r="G677" s="1"/>
      </tp>
      <tp t="s">
        <v>#N/A Requesting Data...</v>
        <stp/>
        <stp>##V3_BDPV12</stp>
        <stp>ASHM LN Equity</stp>
        <stp>LAST_PRICE</stp>
        <stp>[Crispin Spreadsheet.xlsx]OEI!R455C7</stp>
        <tr r="G455" s="1"/>
      </tp>
      <tp t="s">
        <v>#N/A Requesting Data...</v>
        <stp/>
        <stp>##V3_BDPV12</stp>
        <stp>ARMK US Equity</stp>
        <stp>LAST_PRICE</stp>
        <stp>[Crispin Spreadsheet.xlsx]OEI!R663C7</stp>
        <tr r="G663" s="1"/>
      </tp>
      <tp t="s">
        <v>#N/A Requesting Data...</v>
        <stp/>
        <stp>##V3_BDPV12</stp>
        <stp>EDEN FP Equity</stp>
        <stp>LAST_PRICE</stp>
        <stp>[Crispin Spreadsheet.xlsx]OEI!R106C7</stp>
        <tr r="G106" s="1"/>
      </tp>
      <tp t="s">
        <v>#N/A Requesting Data...</v>
        <stp/>
        <stp>##V3_BDPV12</stp>
        <stp>HOLN SW Equity</stp>
        <stp>LAST_PRICE</stp>
        <stp>[Crispin Spreadsheet.xlsx]OEI!R426C7</stp>
        <tr r="G426" s="1"/>
      </tp>
      <tp t="s">
        <v>#N/A Requesting Data...</v>
        <stp/>
        <stp>##V3_BDPV12</stp>
        <stp>OCDO LN Equity</stp>
        <stp>LAST_PRICE</stp>
        <stp>[Crispin Spreadsheet.xlsx]OEI!R567C7</stp>
        <tr r="G567" s="1"/>
      </tp>
      <tp t="s">
        <v>#N/A Requesting Data...</v>
        <stp/>
        <stp>##V3_BDPV12</stp>
        <stp>AF FP Equity</stp>
        <stp>LAST_PRICE</stp>
        <stp>[Crispin Spreadsheet.xlsx]OEI!R88C7</stp>
        <tr r="G88" s="1"/>
      </tp>
      <tp>
        <v>21055</v>
        <stp/>
        <stp>##V3_BDPV12</stp>
        <stp>6954 JT Equity</stp>
        <stp>PX_YEST_CLOSE</stp>
        <stp>[Crispin Spreadsheet.xlsx]OEI!R263C6</stp>
        <tr r="F263" s="1"/>
      </tp>
      <tp t="s">
        <v>HKD</v>
        <stp/>
        <stp>##V3_BDPV12</stp>
        <stp>1919 HK Equity</stp>
        <stp>CRNCY</stp>
        <stp>[Crispin Spreadsheet.xlsx]OEI!R206C4</stp>
        <tr r="D206" s="1"/>
      </tp>
      <tp>
        <v>676000</v>
        <stp/>
        <stp>##V3_BDPV12</stp>
        <stp>8951 JT Equity</stp>
        <stp>PX_YEST_CLOSE</stp>
        <stp>[Crispin Spreadsheet.xlsx]OEI!R283C6</stp>
        <tr r="F283" s="1"/>
      </tp>
      <tp>
        <v>335.2</v>
        <stp/>
        <stp>##V3_BDPV12</stp>
        <stp>AKRBP NO Equity</stp>
        <stp>PX_YEST_CLOSE</stp>
        <stp>[Crispin Spreadsheet.xlsx]OPUS!R32C6</stp>
        <tr r="F32" s="6"/>
      </tp>
      <tp t="s">
        <v>#N/A Requesting Data...</v>
        <stp/>
        <stp>##V3_BDPV12</stp>
        <stp>TUNG LN Equity</stp>
        <stp>LAST_PRICE</stp>
        <stp>[Crispin Spreadsheet.xlsx]SWAN!R114C7</stp>
        <tr r="G114" s="3"/>
      </tp>
      <tp>
        <v>9080</v>
        <stp/>
        <stp>##V3_BDPV12</stp>
        <stp>6963 JT Equity</stp>
        <stp>PX_YEST_CLOSE</stp>
        <stp>[Crispin Spreadsheet.xlsx]OEI!R290C6</stp>
        <tr r="F290" s="1"/>
      </tp>
      <tp>
        <v>2067</v>
        <stp/>
        <stp>##V3_BDPV12</stp>
        <stp>7203 JT Equity</stp>
        <stp>PX_YEST_CLOSE</stp>
        <stp>[Crispin Spreadsheet.xlsx]OEI!R306C6</stp>
        <tr r="F306" s="1"/>
      </tp>
      <tp>
        <v>987</v>
        <stp/>
        <stp>##V3_BDPV12</stp>
        <stp>6113 JT Equity</stp>
        <stp>PX_YEST_CLOSE</stp>
        <stp>[Crispin Spreadsheet.xlsx]OEI!R257C6</stp>
        <tr r="F257" s="1"/>
      </tp>
      <tp>
        <v>2143.5</v>
        <stp/>
        <stp>##V3_BDPV12</stp>
        <stp>2503 JT Equity</stp>
        <stp>PX_YEST_CLOSE</stp>
        <stp>[Crispin Spreadsheet.xlsx]OEI!R276C6</stp>
        <tr r="F276" s="1"/>
      </tp>
      <tp t="s">
        <v>CHF</v>
        <stp/>
        <stp>##V3_BDPV12</stp>
        <stp>TEMN SW Equity</stp>
        <stp>CRNCY</stp>
        <stp>[Crispin Spreadsheet.xlsx]SWAN!R69C4</stp>
        <tr r="D69" s="3"/>
      </tp>
      <tp t="s">
        <v>#N/A Requesting Data...</v>
        <stp/>
        <stp>##V3_BDPV12</stp>
        <stp>ERIC US Equity</stp>
        <stp>LAST_PRICE</stp>
        <stp>[Crispin Spreadsheet.xlsx]OPUS!R159C7</stp>
        <tr r="G159" s="6"/>
      </tp>
      <tp>
        <v>174.79</v>
        <stp/>
        <stp>##V3_BDPV12</stp>
        <stp>XGLD LN Equity</stp>
        <stp>LAST_PRICE</stp>
        <stp>[Crispin Spreadsheet.xlsx]SWAN!R148C7</stp>
        <tr r="G148" s="3"/>
      </tp>
      <tp>
        <v>45.44</v>
        <stp/>
        <stp>##V3_BDPV12</stp>
        <stp>TLW LN Equity</stp>
        <stp>LAST_PRICE</stp>
        <stp>[Crispin Spreadsheet.xlsx]SWAN!R113C7</stp>
        <tr r="G113" s="3"/>
      </tp>
      <tp t="s">
        <v>#N/A Requesting Data...</v>
        <stp/>
        <stp>##V3_BDPV12</stp>
        <stp>ONT LN Equity</stp>
        <stp>LAST_PRICE</stp>
        <stp>[Crispin Spreadsheet.xlsx]OPE!R47C7</stp>
        <tr r="G47" s="7"/>
      </tp>
    </main>
    <main first="bofaddin.rtdserver">
      <tp t="s">
        <v>#N/A N/A</v>
        <stp/>
        <stp>BDH|17142115124986733721</stp>
        <tr r="Z698" s="1"/>
      </tp>
      <tp t="s">
        <v>#N/A N/A</v>
        <stp/>
        <stp>BDH|11910317895249941757</stp>
        <tr r="Z264" s="1"/>
      </tp>
    </main>
    <main first="bloomberg.rtd">
      <tp t="s">
        <v>#N/A Requesting Data...</v>
        <stp/>
        <stp>##V3_BDPV12</stp>
        <stp>GBPAUD Curncy</stp>
        <stp>LAST_PRICE</stp>
        <stp>[Crispin Spreadsheet.xlsx]OPUS!R6C13</stp>
        <tr r="M6" s="6"/>
      </tp>
    </main>
    <main first="bloomberg.rtd">
      <tp t="s">
        <v>#N/A Requesting Data...</v>
        <stp/>
        <stp>##V3_BDPV12</stp>
        <stp>GBPBRL Curncy</stp>
        <stp>LAST_PRICE</stp>
        <stp>[Crispin Spreadsheet.xlsx]OPUS!R9C13</stp>
        <tr r="M9" s="6"/>
      </tp>
    </main>
    <main first="bofaddin.rtdserver">
      <tp t="s">
        <v>#N/A N/A</v>
        <stp/>
        <stp>BDH|16418308734740372305</stp>
        <tr r="Z762" s="1"/>
      </tp>
      <tp t="s">
        <v>#N/A N/A</v>
        <stp/>
        <stp>BDH|11585661076160264542</stp>
        <tr r="Z148" s="3"/>
      </tp>
      <tp t="s">
        <v>#N/A N/A</v>
        <stp/>
        <stp>BDH|14422034812343565333</stp>
        <tr r="Z547" s="1"/>
        <tr r="Z91" s="3"/>
        <tr r="V138" s="6"/>
        <tr r="V62" s="6"/>
        <tr r="V43" s="7"/>
        <tr r="V118" s="8"/>
        <tr r="V52" s="8"/>
      </tp>
      <tp t="s">
        <v>#N/A N/A</v>
        <stp/>
        <stp>BDH|18369227812346563852</stp>
        <tr r="Z67" s="1"/>
      </tp>
      <tp t="s">
        <v>#N/A N/A</v>
        <stp/>
        <stp>BDH|15107838712238620140</stp>
        <tr r="Z696" s="1"/>
      </tp>
      <tp t="s">
        <v>#N/A N/A</v>
        <stp/>
        <stp>BDH|11181735445967294070</stp>
        <tr r="Z483" s="1"/>
      </tp>
      <tp t="s">
        <v>#N/A N/A</v>
        <stp/>
        <stp>BDH|10562876436626577832</stp>
        <tr r="Z31" s="1"/>
      </tp>
      <tp t="s">
        <v>#N/A N/A</v>
        <stp/>
        <stp>BDH|11258374760213635210</stp>
        <tr r="Z16" s="1"/>
      </tp>
      <tp t="s">
        <v>#N/A N/A</v>
        <stp/>
        <stp>BDH|16349892781290013391</stp>
        <tr r="Z218" s="1"/>
      </tp>
      <tp t="s">
        <v>#N/A N/A</v>
        <stp/>
        <stp>BDH|10007736366587125313</stp>
        <tr r="Z750" s="1"/>
      </tp>
      <tp t="s">
        <v>#N/A N/A</v>
        <stp/>
        <stp>BDH|14440511392389398404</stp>
        <tr r="Z112" s="1"/>
      </tp>
      <tp t="s">
        <v>#N/A N/A</v>
        <stp/>
        <stp>BDH|10107644405375529619</stp>
        <tr r="Z308" s="1"/>
      </tp>
    </main>
    <main first="bloomberg.rtd">
      <tp>
        <v>0.86089000000000004</v>
        <stp/>
        <stp>##V3_BDPV12</stp>
        <stp>EURGBP Curncy</stp>
        <stp>LAST_PRICE</stp>
        <stp>[Crispin Spreadsheet.xlsx]OEI!R903C7</stp>
        <tr r="G903" s="1"/>
      </tp>
      <tp>
        <v>0.86089000000000004</v>
        <stp/>
        <stp>##V3_BDPV12</stp>
        <stp>EURGBP Curncy</stp>
        <stp>LAST_PRICE</stp>
        <stp>[Crispin Spreadsheet.xlsx]OEI!R873C7</stp>
        <tr r="G873" s="1"/>
      </tp>
    </main>
    <main first="bofaddin.rtdserver">
      <tp t="s">
        <v>#N/A N/A</v>
        <stp/>
        <stp>BDH|11765163059705788592</stp>
        <tr r="Z273" s="1"/>
      </tp>
    </main>
    <main first="bloomberg.rtd">
      <tp t="s">
        <v>#N/A Requesting Data...</v>
        <stp/>
        <stp>##V3_BDPV12</stp>
        <stp>AEM CN Equity</stp>
        <stp>LAST_PRICE</stp>
        <stp>[Crispin Spreadsheet.xlsx]OEI!R50C7</stp>
        <tr r="G50" s="1"/>
      </tp>
    </main>
    <main first="bofaddin.rtdserver">
      <tp t="s">
        <v>#N/A N/A</v>
        <stp/>
        <stp>BDH|17567306975895118387</stp>
        <tr r="Z376" s="1"/>
      </tp>
    </main>
    <main first="bloomberg.rtd">
      <tp>
        <v>141.36000000000001</v>
        <stp/>
        <stp>##V3_BDPV12</stp>
        <stp>EURJPY Curncy</stp>
        <stp>LAST_PRICE</stp>
        <stp>[Crispin Spreadsheet.xlsx]OEI!R893C7</stp>
        <tr r="G893" s="1"/>
      </tp>
    </main>
    <main first="bofaddin.rtdserver">
      <tp t="s">
        <v>#N/A N/A</v>
        <stp/>
        <stp>BDH|13231213437223816464</stp>
        <tr r="Z50" s="1"/>
      </tp>
      <tp t="s">
        <v>#N/A N/A</v>
        <stp/>
        <stp>BDH|10108586013225087464</stp>
        <tr r="Z159" s="3"/>
      </tp>
      <tp t="s">
        <v>#N/A N/A</v>
        <stp/>
        <stp>BDH|11030678087443840978</stp>
        <tr r="Z178" s="1"/>
      </tp>
      <tp t="s">
        <v>#N/A N/A</v>
        <stp/>
        <stp>BDH|11856930572522021862</stp>
        <tr r="Z384" s="1"/>
      </tp>
      <tp t="s">
        <v>#N/A N/A</v>
        <stp/>
        <stp>BDH|17181118906644092798</stp>
        <tr r="Z516" s="1"/>
      </tp>
    </main>
    <main first="bofaddin.rtdserver">
      <tp t="s">
        <v>#N/A N/A</v>
        <stp/>
        <stp>BDH|15400567183845656895</stp>
        <tr r="Z427" s="1"/>
      </tp>
      <tp t="s">
        <v>#N/A N/A</v>
        <stp/>
        <stp>BDH|16865702215392701744</stp>
        <tr r="Z409" s="1"/>
        <tr r="Z64" s="3"/>
        <tr r="V125" s="6"/>
        <tr r="V48" s="6"/>
        <tr r="V29" s="7"/>
        <tr r="V40" s="8"/>
        <tr r="V107" s="8"/>
      </tp>
    </main>
    <main first="bloomberg.rtd">
      <tp t="s">
        <v>EUR</v>
        <stp/>
        <stp>##V3_BDPV12</stp>
        <stp>MT NA Equity</stp>
        <stp>CRNCY</stp>
        <stp>[Crispin Spreadsheet.xlsx]OEI!R321C4</stp>
        <tr r="D321" s="1"/>
      </tp>
      <tp t="s">
        <v>EUR</v>
        <stp/>
        <stp>##V3_BDPV12</stp>
        <stp>BTSA Comdty</stp>
        <stp>CRNCY</stp>
        <stp>[Crispin Spreadsheet.xlsx]OEI!R841C4</stp>
        <tr r="D841" s="1"/>
      </tp>
      <tp t="s">
        <v>USD</v>
        <stp/>
        <stp>##V3_BDPV12</stp>
        <stp>VZ US Equity</stp>
        <stp>CRNCY</stp>
        <stp>[Crispin Spreadsheet.xlsx]OEI!R818C4</stp>
        <tr r="D818" s="1"/>
      </tp>
      <tp>
        <v>25.13</v>
        <stp/>
        <stp>##V3_BDPV12</stp>
        <stp>FL US Equity</stp>
        <stp>PX_YEST_CLOSE</stp>
        <stp>[Crispin Spreadsheet.xlsx]OEI!R716C6</stp>
        <tr r="F716" s="1"/>
      </tp>
      <tp>
        <v>19.667000000000002</v>
        <stp/>
        <stp>##V3_BDPV12</stp>
        <stp>SIA Comdty</stp>
        <stp>PX_YEST_CLOSE</stp>
        <stp>[Crispin Spreadsheet.xlsx]OEI!R844C6</stp>
        <tr r="F844" s="1"/>
      </tp>
    </main>
    <main first="bloomberg.rtd">
      <tp>
        <v>14.65</v>
        <stp/>
        <stp>##V3_BDPV12</stp>
        <stp>HA US Equity</stp>
        <stp>PX_YEST_CLOSE</stp>
        <stp>[Crispin Spreadsheet.xlsx]OEI!R728C6</stp>
        <tr r="F728" s="1"/>
      </tp>
      <tp>
        <v>1.85</v>
        <stp/>
        <stp>##V3_BDPV12</stp>
        <stp>SMR AU Equity</stp>
        <stp>PX_YEST_CLOSE</stp>
        <stp>[Crispin Spreadsheet.xlsx]OPUS!R6C6</stp>
        <tr r="F6" s="6"/>
      </tp>
      <tp t="s">
        <v>#N/A N/A</v>
        <stp/>
        <stp>##V3_BDPV12</stp>
        <stp>DC/ LN Equity</stp>
        <stp>PX_YEST_CLOSE</stp>
        <stp>[Crispin Spreadsheet.xlsx]FDXC!R114C6</stp>
        <tr r="F114" s="8"/>
      </tp>
      <tp t="s">
        <v>GBp</v>
        <stp/>
        <stp>##V3_BDPV12</stp>
        <stp>SPI LN Equity</stp>
        <stp>CRNCY</stp>
        <stp>[Crispin Spreadsheet.xlsx]OEI!R611C4</stp>
        <tr r="D611" s="1"/>
      </tp>
      <tp t="s">
        <v>EUR</v>
        <stp/>
        <stp>##V3_BDPV12</stp>
        <stp>WLN FP Equity</stp>
        <stp>CRNCY</stp>
        <stp>[Crispin Spreadsheet.xlsx]OEI!R143C4</stp>
        <tr r="D143" s="1"/>
      </tp>
      <tp t="s">
        <v>USD</v>
        <stp/>
        <stp>##V3_BDPV12</stp>
        <stp>PHM US Equity</stp>
        <stp>CRNCY</stp>
        <stp>[Crispin Spreadsheet.xlsx]OEI!R784C4</stp>
        <tr r="D784" s="1"/>
      </tp>
      <tp t="s">
        <v>GBp</v>
        <stp/>
        <stp>##V3_BDPV12</stp>
        <stp>ERM LN Equity</stp>
        <stp>CRNCY</stp>
        <stp>[Crispin Spreadsheet.xlsx]OEI!R503C4</stp>
        <tr r="D503" s="1"/>
      </tp>
      <tp t="s">
        <v>CAD</v>
        <stp/>
        <stp>##V3_BDPV12</stp>
        <stp>AEM CN Equity</stp>
        <stp>CRNCY</stp>
        <stp>[Crispin Spreadsheet.xlsx]OEI!R50C4</stp>
        <tr r="D50" s="1"/>
      </tp>
      <tp t="s">
        <v>#N/A Requesting Data...</v>
        <stp/>
        <stp>##V3_BDPV12</stp>
        <stp>USDCAD Curncy</stp>
        <stp>PX_YEST_CLOSE</stp>
        <stp>[Crispin Spreadsheet.xlsx]FDXC!R9C26</stp>
        <tr r="Z9" s="8"/>
      </tp>
      <tp t="s">
        <v>#N/A Requesting Data...</v>
        <stp/>
        <stp>##V3_BDPV12</stp>
        <stp>USDAUD Curncy</stp>
        <stp>PX_YEST_CLOSE</stp>
        <stp>[Crispin Spreadsheet.xlsx]FDXC!R6C26</stp>
        <tr r="Z6" s="8"/>
      </tp>
      <tp>
        <v>1102</v>
        <stp/>
        <stp>##V3_BDPV12</stp>
        <stp>III LN Equity</stp>
        <stp>PX_YEST_CLOSE</stp>
        <stp>[Crispin Spreadsheet.xlsx]OEI!R446C6</stp>
        <tr r="F446" s="1"/>
      </tp>
      <tp>
        <v>11.228</v>
        <stp/>
        <stp>##V3_BDPV12</stp>
        <stp>ENI IM Equity</stp>
        <stp>PX_YEST_CLOSE</stp>
        <stp>[Crispin Spreadsheet.xlsx]OEI!R242C6</stp>
        <tr r="F242" s="1"/>
      </tp>
      <tp>
        <v>6.78</v>
        <stp/>
        <stp>##V3_BDPV12</stp>
        <stp>BVN US Equity</stp>
        <stp>PX_YEST_CLOSE</stp>
        <stp>[Crispin Spreadsheet.xlsx]OEI!R684C6</stp>
        <tr r="F684" s="1"/>
      </tp>
      <tp>
        <v>4834.5</v>
        <stp/>
        <stp>##V3_BDPV12</stp>
        <stp>RIO LN Equity</stp>
        <stp>PX_YEST_CLOSE</stp>
        <stp>[Crispin Spreadsheet.xlsx]OEI!R596C6</stp>
        <tr r="F596" s="1"/>
      </tp>
      <tp t="s">
        <v>EUR</v>
        <stp/>
        <stp>##V3_BDPV12</stp>
        <stp>SDF GY Equity</stp>
        <stp>CRNCY</stp>
        <stp>[Crispin Spreadsheet.xlsx]OEI!R172C4</stp>
        <tr r="D172" s="1"/>
      </tp>
      <tp>
        <v>393.8</v>
        <stp/>
        <stp>##V3_BDPV12</stp>
        <stp>LRE LN Equity</stp>
        <stp>PX_YEST_CLOSE</stp>
        <stp>[Crispin Spreadsheet.xlsx]OPE!R44C6</stp>
        <tr r="F44" s="7"/>
      </tp>
      <tp t="s">
        <v>GBp</v>
        <stp/>
        <stp>##V3_BDPV12</stp>
        <stp>IQE LN Equity</stp>
        <stp>CRNCY</stp>
        <stp>[Crispin Spreadsheet.xlsx]OEI!R540C4</stp>
        <tr r="D540" s="1"/>
      </tp>
      <tp>
        <v>168.2</v>
        <stp/>
        <stp>##V3_BDPV12</stp>
        <stp>CRM US Equity</stp>
        <stp>PX_YEST_CLOSE</stp>
        <stp>[Crispin Spreadsheet.xlsx]OEI!R790C6</stp>
        <tr r="F790" s="1"/>
      </tp>
      <tp>
        <v>33.5</v>
        <stp/>
        <stp>##V3_BDPV12</stp>
        <stp>CIR LN Equity</stp>
        <stp>PX_YEST_CLOSE</stp>
        <stp>[Crispin Spreadsheet.xlsx]OEI!R486C6</stp>
        <tr r="F486" s="1"/>
      </tp>
      <tp>
        <v>266</v>
        <stp/>
        <stp>##V3_BDPV12</stp>
        <stp>ONT LN Equity</stp>
        <stp>PX_YEST_CLOSE</stp>
        <stp>[Crispin Spreadsheet.xlsx]OPE!R47C6</stp>
        <tr r="F47" s="7"/>
      </tp>
      <tp>
        <v>129.6</v>
        <stp/>
        <stp>##V3_BDPV12</stp>
        <stp>FGP LN Equity</stp>
        <stp>PX_YEST_CLOSE</stp>
        <stp>[Crispin Spreadsheet.xlsx]OEI!R508C6</stp>
        <tr r="F508" s="1"/>
      </tp>
      <tp>
        <v>21.04</v>
        <stp/>
        <stp>##V3_BDPV12</stp>
        <stp>BTU US Equity</stp>
        <stp>PX_YEST_CLOSE</stp>
        <stp>[Crispin Spreadsheet.xlsx]OEI!R776C6</stp>
        <tr r="F776" s="1"/>
      </tp>
      <tp t="s">
        <v>EUR</v>
        <stp/>
        <stp>##V3_BDPV12</stp>
        <stp>RMS FP Equity</stp>
        <stp>CRNCY</stp>
        <stp>[Crispin Spreadsheet.xlsx]OEI!R112C4</stp>
        <tr r="D112" s="1"/>
      </tp>
      <tp t="s">
        <v>USD</v>
        <stp/>
        <stp>##V3_BDPV12</stp>
        <stp>AER US Equity</stp>
        <stp>CRNCY</stp>
        <stp>[Crispin Spreadsheet.xlsx]OEI!R649C4</stp>
        <tr r="D649" s="1"/>
      </tp>
      <tp t="s">
        <v>EUR</v>
        <stp/>
        <stp>##V3_BDPV12</stp>
        <stp>CNP FP Equity</stp>
        <stp>CRNCY</stp>
        <stp>[Crispin Spreadsheet.xlsx]OEI!R101C4</stp>
        <tr r="D101" s="1"/>
      </tp>
      <tp t="s">
        <v>EUR</v>
        <stp/>
        <stp>##V3_BDPV12</stp>
        <stp>CAP FP Equity</stp>
        <stp>CRNCY</stp>
        <stp>[Crispin Spreadsheet.xlsx]OEI!R97C4</stp>
        <tr r="D97" s="1"/>
      </tp>
      <tp t="s">
        <v>EUR</v>
        <stp/>
        <stp>##V3_BDPV12</stp>
        <stp>HOT GY Equity</stp>
        <stp>CRNCY</stp>
        <stp>[Crispin Spreadsheet.xlsx]OEI!R169C4</stp>
        <tr r="D169" s="1"/>
      </tp>
      <tp t="s">
        <v>#N/A Requesting Data...</v>
        <stp/>
        <stp>##V3_BDPV12</stp>
        <stp>BT/A LN Equity</stp>
        <stp>LAST_PRICE</stp>
        <stp>[Crispin Spreadsheet.xlsx]OPE!R35C7</stp>
        <tr r="G35" s="7"/>
      </tp>
      <tp t="s">
        <v>#N/A Requesting Data...</v>
        <stp/>
        <stp>##V3_BDPV12</stp>
        <stp>GB00BM8Z2W66 Govt</stp>
        <stp>CRNCY</stp>
        <stp>[Crispin Spreadsheet.xlsx]GILT!R10C4</stp>
        <tr r="D10" s="4"/>
      </tp>
      <tp>
        <v>1</v>
        <stp/>
        <stp>##V3_BDPV12</stp>
        <stp>EURGBp Curncy</stp>
        <stp>QUOTE_FACTOR</stp>
        <stp>[Crispin Spreadsheet.xlsx]OPE!R42C12</stp>
        <tr r="L42" s="7"/>
      </tp>
      <tp>
        <v>1</v>
        <stp/>
        <stp>##V3_BDPV12</stp>
        <stp>EURGBp Curncy</stp>
        <stp>QUOTE_FACTOR</stp>
        <stp>[Crispin Spreadsheet.xlsx]OPE!R43C12</stp>
        <tr r="L43" s="7"/>
      </tp>
      <tp>
        <v>1</v>
        <stp/>
        <stp>##V3_BDPV12</stp>
        <stp>EURGBp Curncy</stp>
        <stp>QUOTE_FACTOR</stp>
        <stp>[Crispin Spreadsheet.xlsx]OPE!R40C12</stp>
        <tr r="L40" s="7"/>
      </tp>
      <tp>
        <v>1</v>
        <stp/>
        <stp>##V3_BDPV12</stp>
        <stp>EURGBp Curncy</stp>
        <stp>QUOTE_FACTOR</stp>
        <stp>[Crispin Spreadsheet.xlsx]OPE!R46C12</stp>
        <tr r="L46" s="7"/>
      </tp>
      <tp>
        <v>1</v>
        <stp/>
        <stp>##V3_BDPV12</stp>
        <stp>EURGBp Curncy</stp>
        <stp>QUOTE_FACTOR</stp>
        <stp>[Crispin Spreadsheet.xlsx]OPE!R47C12</stp>
        <tr r="L47" s="7"/>
      </tp>
      <tp>
        <v>1</v>
        <stp/>
        <stp>##V3_BDPV12</stp>
        <stp>EURGBp Curncy</stp>
        <stp>QUOTE_FACTOR</stp>
        <stp>[Crispin Spreadsheet.xlsx]OPE!R44C12</stp>
        <tr r="L44" s="7"/>
      </tp>
      <tp>
        <v>1</v>
        <stp/>
        <stp>##V3_BDPV12</stp>
        <stp>EURGBp Curncy</stp>
        <stp>QUOTE_FACTOR</stp>
        <stp>[Crispin Spreadsheet.xlsx]OPE!R45C12</stp>
        <tr r="L45" s="7"/>
      </tp>
      <tp>
        <v>1</v>
        <stp/>
        <stp>##V3_BDPV12</stp>
        <stp>EURGBp Curncy</stp>
        <stp>QUOTE_FACTOR</stp>
        <stp>[Crispin Spreadsheet.xlsx]OPE!R48C12</stp>
        <tr r="L48" s="7"/>
      </tp>
      <tp>
        <v>1</v>
        <stp/>
        <stp>##V3_BDPV12</stp>
        <stp>EURGBp Curncy</stp>
        <stp>QUOTE_FACTOR</stp>
        <stp>[Crispin Spreadsheet.xlsx]OPE!R49C12</stp>
        <tr r="L49" s="7"/>
      </tp>
      <tp>
        <v>1</v>
        <stp/>
        <stp>##V3_BDPV12</stp>
        <stp>EURGBp Curncy</stp>
        <stp>QUOTE_FACTOR</stp>
        <stp>[Crispin Spreadsheet.xlsx]OPE!R52C12</stp>
        <tr r="L52" s="7"/>
      </tp>
      <tp>
        <v>1</v>
        <stp/>
        <stp>##V3_BDPV12</stp>
        <stp>EURGBp Curncy</stp>
        <stp>QUOTE_FACTOR</stp>
        <stp>[Crispin Spreadsheet.xlsx]OPE!R50C12</stp>
        <tr r="L50" s="7"/>
      </tp>
      <tp>
        <v>1</v>
        <stp/>
        <stp>##V3_BDPV12</stp>
        <stp>EURGBp Curncy</stp>
        <stp>QUOTE_FACTOR</stp>
        <stp>[Crispin Spreadsheet.xlsx]OPE!R51C12</stp>
        <tr r="L51" s="7"/>
      </tp>
      <tp>
        <v>1</v>
        <stp/>
        <stp>##V3_BDPV12</stp>
        <stp>EURGBp Curncy</stp>
        <stp>QUOTE_FACTOR</stp>
        <stp>[Crispin Spreadsheet.xlsx]OPE!R56C12</stp>
        <tr r="L56" s="7"/>
      </tp>
      <tp>
        <v>1</v>
        <stp/>
        <stp>##V3_BDPV12</stp>
        <stp>EURGBp Curncy</stp>
        <stp>QUOTE_FACTOR</stp>
        <stp>[Crispin Spreadsheet.xlsx]OPE!R57C12</stp>
        <tr r="L57" s="7"/>
      </tp>
      <tp>
        <v>1</v>
        <stp/>
        <stp>##V3_BDPV12</stp>
        <stp>EURGBp Curncy</stp>
        <stp>QUOTE_FACTOR</stp>
        <stp>[Crispin Spreadsheet.xlsx]OPE!R54C12</stp>
        <tr r="L54" s="7"/>
      </tp>
      <tp>
        <v>1</v>
        <stp/>
        <stp>##V3_BDPV12</stp>
        <stp>EURGBp Curncy</stp>
        <stp>QUOTE_FACTOR</stp>
        <stp>[Crispin Spreadsheet.xlsx]OPE!R55C12</stp>
        <tr r="L55" s="7"/>
      </tp>
      <tp>
        <v>1</v>
        <stp/>
        <stp>##V3_BDPV12</stp>
        <stp>EURGBp Curncy</stp>
        <stp>QUOTE_FACTOR</stp>
        <stp>[Crispin Spreadsheet.xlsx]OPE!R32C12</stp>
        <tr r="L32" s="7"/>
      </tp>
      <tp>
        <v>1</v>
        <stp/>
        <stp>##V3_BDPV12</stp>
        <stp>EURGBp Curncy</stp>
        <stp>QUOTE_FACTOR</stp>
        <stp>[Crispin Spreadsheet.xlsx]OPE!R33C12</stp>
        <tr r="L33" s="7"/>
      </tp>
      <tp>
        <v>1</v>
        <stp/>
        <stp>##V3_BDPV12</stp>
        <stp>EURGBp Curncy</stp>
        <stp>QUOTE_FACTOR</stp>
        <stp>[Crispin Spreadsheet.xlsx]OPE!R36C12</stp>
        <tr r="L36" s="7"/>
      </tp>
      <tp>
        <v>1</v>
        <stp/>
        <stp>##V3_BDPV12</stp>
        <stp>EURGBp Curncy</stp>
        <stp>QUOTE_FACTOR</stp>
        <stp>[Crispin Spreadsheet.xlsx]OPE!R37C12</stp>
        <tr r="L37" s="7"/>
      </tp>
      <tp>
        <v>1</v>
        <stp/>
        <stp>##V3_BDPV12</stp>
        <stp>EURGBp Curncy</stp>
        <stp>QUOTE_FACTOR</stp>
        <stp>[Crispin Spreadsheet.xlsx]OPE!R34C12</stp>
        <tr r="L34" s="7"/>
      </tp>
      <tp>
        <v>1</v>
        <stp/>
        <stp>##V3_BDPV12</stp>
        <stp>EURGBp Curncy</stp>
        <stp>QUOTE_FACTOR</stp>
        <stp>[Crispin Spreadsheet.xlsx]OPE!R35C12</stp>
        <tr r="L35" s="7"/>
      </tp>
      <tp>
        <v>1</v>
        <stp/>
        <stp>##V3_BDPV12</stp>
        <stp>EURGBp Curncy</stp>
        <stp>QUOTE_FACTOR</stp>
        <stp>[Crispin Spreadsheet.xlsx]OPE!R38C12</stp>
        <tr r="L38" s="7"/>
      </tp>
      <tp>
        <v>1</v>
        <stp/>
        <stp>##V3_BDPV12</stp>
        <stp>EURGBp Curncy</stp>
        <stp>QUOTE_FACTOR</stp>
        <stp>[Crispin Spreadsheet.xlsx]OPE!R39C12</stp>
        <tr r="L39" s="7"/>
      </tp>
      <tp>
        <v>30.74</v>
        <stp/>
        <stp>##V3_BDPV12</stp>
        <stp>AR US Equity</stp>
        <stp>PX_YEST_CLOSE</stp>
        <stp>[Crispin Spreadsheet.xlsx]OEI!R660C6</stp>
        <tr r="F660" s="1"/>
      </tp>
      <tp>
        <v>16.14</v>
        <stp/>
        <stp>##V3_BDPV12</stp>
        <stp>EBRO SQ Equity</stp>
        <stp>PX_YEST_CLOSE</stp>
        <stp>[Crispin Spreadsheet.xlsx]OPE!R26C6</stp>
        <tr r="F26" s="7"/>
      </tp>
      <tp>
        <v>743.2</v>
        <stp/>
        <stp>##V3_BDPV12</stp>
        <stp>PSON LN Equity</stp>
        <stp>PX_YEST_CLOSE</stp>
        <stp>[Crispin Spreadsheet.xlsx]OPE!R48C6</stp>
        <tr r="F48" s="7"/>
      </tp>
      <tp>
        <v>143.85</v>
        <stp/>
        <stp>##V3_BDPV12</stp>
        <stp>EL FP Equity</stp>
        <stp>PX_YEST_CLOSE</stp>
        <stp>[Crispin Spreadsheet.xlsx]OEI!R107C6</stp>
        <tr r="F107" s="1"/>
      </tp>
      <tp>
        <v>871.30000000000007</v>
        <stp/>
        <stp>##V3_BDPV12</stp>
        <stp>PLA Comdty</stp>
        <stp>PX_YEST_CLOSE</stp>
        <stp>[Crispin Spreadsheet.xlsx]OEI!R845C6</stp>
        <tr r="F845" s="1"/>
      </tp>
      <tp>
        <v>301.63</v>
        <stp/>
        <stp>##V3_BDPV12</stp>
        <stp>DE US Equity</stp>
        <stp>PX_YEST_CLOSE</stp>
        <stp>[Crispin Spreadsheet.xlsx]OEI!R695C6</stp>
        <tr r="F695" s="1"/>
      </tp>
      <tp>
        <v>52.15</v>
        <stp/>
        <stp>##V3_BDPV12</stp>
        <stp>BB FP Equity</stp>
        <stp>PX_YEST_CLOSE</stp>
        <stp>[Crispin Spreadsheet.xlsx]OEI!R130C6</stp>
        <tr r="F130" s="1"/>
      </tp>
      <tp t="s">
        <v>#N/A Requesting Data...</v>
        <stp/>
        <stp>##V3_BDPV12</stp>
        <stp>USDSEK Curncy</stp>
        <stp>LAST_PRICE</stp>
        <stp>[Crispin Spreadsheet.xlsx]FDXC!R107C13</stp>
        <tr r="M107" s="8"/>
      </tp>
      <tp t="s">
        <v>MSCI EM</v>
        <stp/>
        <stp>##V3_BDPV12</stp>
        <stp>MXEF Index</stp>
        <stp>NAME</stp>
        <stp>[Crispin Spreadsheet.xlsx]OEI!R849C5</stp>
        <tr r="E849" s="1"/>
      </tp>
      <tp t="s">
        <v>GBp</v>
        <stp/>
        <stp>##V3_BDPV12</stp>
        <stp>ABF LN Equity</stp>
        <stp>CRNCY</stp>
        <stp>[Crispin Spreadsheet.xlsx]OPE!R32C4</stp>
        <tr r="D32" s="7"/>
      </tp>
      <tp>
        <v>117.86</v>
        <stp/>
        <stp>##V3_BDPV12</stp>
        <stp>PPG US Equity</stp>
        <stp>PX_YEST_CLOSE</stp>
        <stp>[Crispin Spreadsheet.xlsx]OEI!R783C6</stp>
        <tr r="F783" s="1"/>
      </tp>
      <tp>
        <v>175</v>
        <stp/>
        <stp>##V3_BDPV12</stp>
        <stp>HDG NA Equity</stp>
        <stp>PX_YEST_CLOSE</stp>
        <stp>[Crispin Spreadsheet.xlsx]OEI!R325C6</stp>
        <tr r="F325" s="1"/>
      </tp>
      <tp t="s">
        <v>GBp</v>
        <stp/>
        <stp>##V3_BDPV12</stp>
        <stp>RTN LN Equity</stp>
        <stp>CRNCY</stp>
        <stp>[Crispin Spreadsheet.xlsx]OEI!R594C4</stp>
        <tr r="D594" s="1"/>
      </tp>
      <tp t="s">
        <v>CAD</v>
        <stp/>
        <stp>##V3_BDPV12</stp>
        <stp>EDV CN Equity</stp>
        <stp>CRNCY</stp>
        <stp>[Crispin Spreadsheet.xlsx]OEI!R55C4</stp>
        <tr r="D55" s="1"/>
      </tp>
      <tp>
        <v>213.4</v>
        <stp/>
        <stp>##V3_BDPV12</stp>
        <stp>CNE LN Equity</stp>
        <stp>PX_YEST_CLOSE</stp>
        <stp>[Crispin Spreadsheet.xlsx]OEI!R480C6</stp>
        <tr r="F480" s="1"/>
      </tp>
      <tp t="s">
        <v>NOK</v>
        <stp/>
        <stp>##V3_BDPV12</stp>
        <stp>STB NO Equity</stp>
        <stp>CRNCY</stp>
        <stp>[Crispin Spreadsheet.xlsx]OEI!R345C4</stp>
        <tr r="D345" s="1"/>
      </tp>
      <tp>
        <v>56.8</v>
        <stp/>
        <stp>##V3_BDPV12</stp>
        <stp>PVH US Equity</stp>
        <stp>PX_YEST_CLOSE</stp>
        <stp>[Crispin Spreadsheet.xlsx]OEI!R785C6</stp>
        <tr r="F785" s="1"/>
      </tp>
      <tp t="s">
        <v>USD</v>
        <stp/>
        <stp>##V3_BDPV12</stp>
        <stp>BMA US Equity</stp>
        <stp>CRNCY</stp>
        <stp>[Crispin Spreadsheet.xlsx]OEI!R670C4</stp>
        <tr r="D670" s="1"/>
      </tp>
      <tp t="s">
        <v>EUR</v>
        <stp/>
        <stp>##V3_BDPV12</stp>
        <stp>IVG IM Equity</stp>
        <stp>CRNCY</stp>
        <stp>[Crispin Spreadsheet.xlsx]OEI!R245C4</stp>
        <tr r="D245" s="1"/>
      </tp>
      <tp t="s">
        <v>EUR</v>
        <stp/>
        <stp>##V3_BDPV12</stp>
        <stp>GBF GY Equity</stp>
        <stp>CRNCY</stp>
        <stp>[Crispin Spreadsheet.xlsx]OEI!R155C4</stp>
        <tr r="D155" s="1"/>
      </tp>
      <tp t="s">
        <v>GBp</v>
        <stp/>
        <stp>##V3_BDPV12</stp>
        <stp>LRE LN Equity</stp>
        <stp>CRNCY</stp>
        <stp>[Crispin Spreadsheet.xlsx]OEI!R552C4</stp>
        <tr r="D552" s="1"/>
      </tp>
      <tp>
        <v>81</v>
        <stp/>
        <stp>##V3_BDPV12</stp>
        <stp>JSE LN Equity</stp>
        <stp>PX_YEST_CLOSE</stp>
        <stp>[Crispin Spreadsheet.xlsx]OPE!R43C6</stp>
        <tr r="F43" s="7"/>
      </tp>
      <tp t="s">
        <v>#N/A Requesting Data...</v>
        <stp/>
        <stp>##V3_BDPV12</stp>
        <stp>Z A Index</stp>
        <stp>LAST_PRICE</stp>
        <stp>[Crispin Spreadsheet.xlsx]OEI!R444C7</stp>
        <tr r="G444" s="1"/>
      </tp>
      <tp t="s">
        <v>#N/A Requesting Data...</v>
        <stp/>
        <stp>##V3_BDPV12</stp>
        <stp>NKA Index</stp>
        <stp>LAST_PRICE</stp>
        <stp>[Crispin Spreadsheet.xlsx]OEI!R254C7</stp>
        <tr r="G254" s="1"/>
      </tp>
      <tp>
        <v>4.633</v>
        <stp/>
        <stp>##V3_BDPV12</stp>
        <stp>EDP PL Equity</stp>
        <stp>PX_YEST_CLOSE</stp>
        <stp>[Crispin Spreadsheet.xlsx]OEI!R358C6</stp>
        <tr r="F358" s="1"/>
      </tp>
      <tp t="s">
        <v>EUR</v>
        <stp/>
        <stp>##V3_BDPV12</stp>
        <stp>IFX GY Equity</stp>
        <stp>CRNCY</stp>
        <stp>[Crispin Spreadsheet.xlsx]OEI!R171C4</stp>
        <tr r="D171" s="1"/>
      </tp>
      <tp t="s">
        <v>GBp</v>
        <stp/>
        <stp>##V3_BDPV12</stp>
        <stp>DVO LN Equity</stp>
        <stp>CRNCY</stp>
        <stp>[Crispin Spreadsheet.xlsx]OPE!R37C4</stp>
        <tr r="D37" s="7"/>
      </tp>
      <tp>
        <v>266</v>
        <stp/>
        <stp>##V3_BDPV12</stp>
        <stp>ONT LN Equity</stp>
        <stp>PX_YEST_CLOSE</stp>
        <stp>[Crispin Spreadsheet.xlsx]OEI!R570C6</stp>
        <tr r="F570" s="1"/>
      </tp>
      <tp>
        <v>3537</v>
        <stp/>
        <stp>##V3_BDPV12</stp>
        <stp>AHT LN Equity</stp>
        <stp>PX_YEST_CLOSE</stp>
        <stp>[Crispin Spreadsheet.xlsx]OEI!R456C6</stp>
        <tr r="F456" s="1"/>
      </tp>
      <tp t="s">
        <v>CAD</v>
        <stp/>
        <stp>##V3_BDPV12</stp>
        <stp>ATH CN Equity</stp>
        <stp>CRNCY</stp>
        <stp>[Crispin Spreadsheet.xlsx]OEI!R51C4</stp>
        <tr r="D51" s="1"/>
      </tp>
      <tp t="s">
        <v>#N/A Requesting Data...</v>
        <stp/>
        <stp>##V3_BDPV12</stp>
        <stp>GBPAUD Curncy</stp>
        <stp>PX_YEST_CLOSE</stp>
        <stp>[Crispin Spreadsheet.xlsx]OPUS!R6C26</stp>
        <tr r="Z6" s="6"/>
      </tp>
      <tp t="s">
        <v>USD</v>
        <stp/>
        <stp>##V3_BDPV12</stp>
        <stp>WHR US Equity</stp>
        <stp>CRNCY</stp>
        <stp>[Crispin Spreadsheet.xlsx]OEI!R825C4</stp>
        <tr r="D825" s="1"/>
      </tp>
      <tp t="s">
        <v>GBp</v>
        <stp/>
        <stp>##V3_BDPV12</stp>
        <stp>HUR LN Equity</stp>
        <stp>CRNCY</stp>
        <stp>[Crispin Spreadsheet.xlsx]OEI!R525C4</stp>
        <tr r="D525" s="1"/>
      </tp>
      <tp>
        <v>525</v>
        <stp/>
        <stp>##V3_BDPV12</stp>
        <stp>BOY LN Equity</stp>
        <stp>PX_YEST_CLOSE</stp>
        <stp>[Crispin Spreadsheet.xlsx]OEI!R471C6</stp>
        <tr r="F471" s="1"/>
      </tp>
      <tp t="s">
        <v>#N/A Requesting Data...</v>
        <stp/>
        <stp>##V3_BDPV12</stp>
        <stp>CF US Equity</stp>
        <stp>LAST_PRICE</stp>
        <stp>[Crispin Spreadsheet.xlsx]OPUS!R80C7</stp>
        <tr r="G80" s="6"/>
      </tp>
      <tp t="s">
        <v>GBp</v>
        <stp/>
        <stp>##V3_BDPV12</stp>
        <stp>BT/A LN Equity</stp>
        <stp>CRNCY</stp>
        <stp>[Crispin Spreadsheet.xlsx]OPE!R35C4</stp>
        <tr r="D35" s="7"/>
      </tp>
      <tp>
        <v>256.52</v>
        <stp/>
        <stp>##V3_BDPV12</stp>
        <stp>EL US Equity</stp>
        <stp>PX_YEST_CLOSE</stp>
        <stp>[Crispin Spreadsheet.xlsx]OEI!R707C6</stp>
        <tr r="F707" s="1"/>
      </tp>
      <tp>
        <v>846</v>
        <stp/>
        <stp>##V3_BDPV12</stp>
        <stp>W A Comdty</stp>
        <stp>PX_YEST_CLOSE</stp>
        <stp>[Crispin Spreadsheet.xlsx]OEI!R846C6</stp>
        <tr r="F846" s="1"/>
      </tp>
      <tp>
        <v>115.97</v>
        <stp/>
        <stp>##V3_BDPV12</stp>
        <stp>G A Comdty</stp>
        <stp>PX_YEST_CLOSE</stp>
        <stp>[Crispin Spreadsheet.xlsx]OEI!R836C6</stp>
        <tr r="F836" s="1"/>
      </tp>
      <tp t="s">
        <v>EUR</v>
        <stp/>
        <stp>##V3_BDPV12</stp>
        <stp>VK FP Equity</stp>
        <stp>CRNCY</stp>
        <stp>[Crispin Spreadsheet.xlsx]OEI!R139C4</stp>
        <tr r="D139" s="1"/>
      </tp>
      <tp t="s">
        <v>GBp</v>
        <stp/>
        <stp>##V3_BDPV12</stp>
        <stp>BP/ LN Equity</stp>
        <stp>CRNCY</stp>
        <stp>[Crispin Spreadsheet.xlsx]OEI!R473C4</stp>
        <tr r="D473" s="1"/>
      </tp>
      <tp>
        <v>87.66</v>
        <stp/>
        <stp>##V3_BDPV12</stp>
        <stp>LYB US Equity</stp>
        <stp>PX_YEST_CLOSE</stp>
        <stp>[Crispin Spreadsheet.xlsx]OEI!R749C6</stp>
        <tr r="F749" s="1"/>
      </tp>
      <tp t="s">
        <v>EUR</v>
        <stp/>
        <stp>##V3_BDPV12</stp>
        <stp>CBK GY Equity</stp>
        <stp>CRNCY</stp>
        <stp>[Crispin Spreadsheet.xlsx]OEI!R156C4</stp>
        <tr r="D156" s="1"/>
      </tp>
      <tp t="s">
        <v>GBp</v>
        <stp/>
        <stp>##V3_BDPV12</stp>
        <stp>GSK LN Equity</stp>
        <stp>CRNCY</stp>
        <stp>[Crispin Spreadsheet.xlsx]OEI!R510C4</stp>
        <tr r="D510" s="1"/>
      </tp>
      <tp>
        <v>98.9</v>
        <stp/>
        <stp>##V3_BDPV12</stp>
        <stp>GNC LN Equity</stp>
        <stp>PX_YEST_CLOSE</stp>
        <stp>[Crispin Spreadsheet.xlsx]OEI!R513C6</stp>
        <tr r="F513" s="1"/>
      </tp>
      <tp t="s">
        <v>CAD</v>
        <stp/>
        <stp>##V3_BDPV12</stp>
        <stp>ACB CN Equity</stp>
        <stp>CRNCY</stp>
        <stp>[Crispin Spreadsheet.xlsx]OEI!R52C4</stp>
        <tr r="D52" s="1"/>
      </tp>
      <tp>
        <v>525.79999999999995</v>
        <stp/>
        <stp>##V3_BDPV12</stp>
        <stp>INF LN Equity</stp>
        <stp>PX_YEST_CLOSE</stp>
        <stp>[Crispin Spreadsheet.xlsx]OEI!R533C6</stp>
        <tr r="F533" s="1"/>
      </tp>
      <tp t="s">
        <v>GBp</v>
        <stp/>
        <stp>##V3_BDPV12</stp>
        <stp>CRN LN Equity</stp>
        <stp>CRNCY</stp>
        <stp>[Crispin Spreadsheet.xlsx]OEI!R481C4</stp>
        <tr r="D481" s="1"/>
      </tp>
      <tp t="s">
        <v>USD</v>
        <stp/>
        <stp>##V3_BDPV12</stp>
        <stp>MMM US Equity</stp>
        <stp>CRNCY</stp>
        <stp>[Crispin Spreadsheet.xlsx]OEI!R643C4</stp>
        <tr r="D643" s="1"/>
      </tp>
      <tp t="s">
        <v>USD</v>
        <stp/>
        <stp>##V3_BDPV12</stp>
        <stp>SJM US Equity</stp>
        <stp>CRNCY</stp>
        <stp>[Crispin Spreadsheet.xlsx]OEI!R734C4</stp>
        <tr r="D734" s="1"/>
      </tp>
      <tp t="s">
        <v>GBp</v>
        <stp/>
        <stp>##V3_BDPV12</stp>
        <stp>FTC LN Equity</stp>
        <stp>CRNCY</stp>
        <stp>[Crispin Spreadsheet.xlsx]OEI!R507C4</stp>
        <tr r="D507" s="1"/>
      </tp>
      <tp>
        <v>48.15</v>
        <stp/>
        <stp>##V3_BDPV12</stp>
        <stp>XPO US Equity</stp>
        <stp>PX_YEST_CLOSE</stp>
        <stp>[Crispin Spreadsheet.xlsx]OEI!R830C6</stp>
        <tr r="F830" s="1"/>
      </tp>
      <tp>
        <v>56.16</v>
        <stp/>
        <stp>##V3_BDPV12</stp>
        <stp>BOO LN Equity</stp>
        <stp>PX_YEST_CLOSE</stp>
        <stp>[Crispin Spreadsheet.xlsx]OEI!R472C6</stp>
        <tr r="F472" s="1"/>
      </tp>
      <tp t="s">
        <v>USD</v>
        <stp/>
        <stp>##V3_BDPV12</stp>
        <stp>ELF US Equity</stp>
        <stp>CRNCY</stp>
        <stp>[Crispin Spreadsheet.xlsx]OEI!R702C4</stp>
        <tr r="D702" s="1"/>
      </tp>
      <tp>
        <v>12.62</v>
        <stp/>
        <stp>##V3_BDPV12</stp>
        <stp>NEL NO Equity</stp>
        <stp>PX_YEST_CLOSE</stp>
        <stp>[Crispin Spreadsheet.xlsx]OEI!R339C6</stp>
        <tr r="F339" s="1"/>
      </tp>
      <tp t="s">
        <v>EUR</v>
        <stp/>
        <stp>##V3_BDPV12</stp>
        <stp>ELE SQ Equity</stp>
        <stp>CRNCY</stp>
        <stp>[Crispin Spreadsheet.xlsx]OEI!R380C4</stp>
        <tr r="D380" s="1"/>
      </tp>
      <tp t="s">
        <v>EUR</v>
        <stp/>
        <stp>##V3_BDPV12</stp>
        <stp>GLE FP Equity</stp>
        <stp>CRNCY</stp>
        <stp>[Crispin Spreadsheet.xlsx]OEI!R131C4</stp>
        <tr r="D131" s="1"/>
      </tp>
      <tp t="s">
        <v>GBp</v>
        <stp/>
        <stp>##V3_BDPV12</stp>
        <stp>MPE LN Equity</stp>
        <stp>CRNCY</stp>
        <stp>[Crispin Spreadsheet.xlsx]OEI!R563C4</stp>
        <tr r="D563" s="1"/>
      </tp>
      <tp>
        <v>5.64</v>
        <stp/>
        <stp>##V3_BDPV12</stp>
        <stp>IMM LN Equity</stp>
        <stp>PX_YEST_CLOSE</stp>
        <stp>[Crispin Spreadsheet.xlsx]OEI!R530C6</stp>
        <tr r="F530" s="1"/>
      </tp>
      <tp t="s">
        <v>GBp</v>
        <stp/>
        <stp>##V3_BDPV12</stp>
        <stp>EMG LN Equity</stp>
        <stp>CRNCY</stp>
        <stp>[Crispin Spreadsheet.xlsx]OPE!R45C4</stp>
        <tr r="D45" s="7"/>
      </tp>
      <tp>
        <v>4168.91</v>
        <stp/>
        <stp>##V3_BDPV12</stp>
        <stp>NVR US Equity</stp>
        <stp>PX_YEST_CLOSE</stp>
        <stp>[Crispin Spreadsheet.xlsx]OEI!R766C6</stp>
        <tr r="F766" s="1"/>
      </tp>
      <tp>
        <v>8.49</v>
        <stp/>
        <stp>##V3_BDPV12</stp>
        <stp>GPS US Equity</stp>
        <stp>PX_YEST_CLOSE</stp>
        <stp>[Crispin Spreadsheet.xlsx]OEI!R720C6</stp>
        <tr r="F720" s="1"/>
      </tp>
      <tp>
        <v>87</v>
        <stp/>
        <stp>##V3_BDPV12</stp>
        <stp>SLP LN Equity</stp>
        <stp>PX_YEST_CLOSE</stp>
        <stp>[Crispin Spreadsheet.xlsx]OEI!R621C6</stp>
        <tr r="F621" s="1"/>
      </tp>
      <tp t="s">
        <v>GBp</v>
        <stp/>
        <stp>##V3_BDPV12</stp>
        <stp>HSX LN Equity</stp>
        <stp>CRNCY</stp>
        <stp>[Crispin Spreadsheet.xlsx]OEI!R520C4</stp>
        <tr r="D520" s="1"/>
      </tp>
      <tp t="s">
        <v>AUD</v>
        <stp/>
        <stp>##V3_BDPV12</stp>
        <stp>FMG AU Equity</stp>
        <stp>CRNCY</stp>
        <stp>[Crispin Spreadsheet.xlsx]OEI!R17C4</stp>
        <tr r="D17" s="1"/>
      </tp>
      <tp t="s">
        <v>EUR</v>
        <stp/>
        <stp>##V3_BDPV12</stp>
        <stp>BIM FP Equity</stp>
        <stp>CRNCY</stp>
        <stp>[Crispin Spreadsheet.xlsx]OEI!R94C4</stp>
        <tr r="D94" s="1"/>
      </tp>
      <tp>
        <v>22.8</v>
        <stp/>
        <stp>##V3_BDPV12</stp>
        <stp>KCR FH Equity</stp>
        <stp>PX_YEST_CLOSE</stp>
        <stp>[Crispin Spreadsheet.xlsx]OEI!R77C6</stp>
        <tr r="F77" s="1"/>
      </tp>
      <tp>
        <v>299.23</v>
        <stp/>
        <stp>##V3_BDPV12</stp>
        <stp>GS US Equity</stp>
        <stp>PX_YEST_CLOSE</stp>
        <stp>[Crispin Spreadsheet.xlsx]OEI!R724C6</stp>
        <tr r="F724" s="1"/>
      </tp>
      <tp t="s">
        <v>#N/A Requesting Data...</v>
        <stp/>
        <stp>##V3_BDPV12</stp>
        <stp>GBPZAr Curncy</stp>
        <stp>LAST_PRICE</stp>
        <stp>[Crispin Spreadsheet.xlsx]OPUS!R122C13</stp>
        <tr r="M122" s="6"/>
      </tp>
      <tp t="s">
        <v>#N/A Requesting Data...</v>
        <stp/>
        <stp>##V3_BDPV12</stp>
        <stp>GBPZAr Curncy</stp>
        <stp>LAST_PRICE</stp>
        <stp>[Crispin Spreadsheet.xlsx]OPUS!R121C13</stp>
        <tr r="M121" s="6"/>
      </tp>
      <tp t="s">
        <v>GBp</v>
        <stp/>
        <stp>##V3_BDPV12</stp>
        <stp>TUNG LN Equity</stp>
        <stp>CRNCY</stp>
        <stp>[Crispin Spreadsheet.xlsx]OPE!R56C4</stp>
        <tr r="D56" s="7"/>
      </tp>
      <tp t="s">
        <v>EUR</v>
        <stp/>
        <stp>##V3_BDPV12</stp>
        <stp>CE IM Equity</stp>
        <stp>CRNCY</stp>
        <stp>[Crispin Spreadsheet.xlsx]OEI!R240C4</stp>
        <tr r="D240" s="1"/>
      </tp>
      <tp>
        <v>108.43</v>
        <stp/>
        <stp>##V3_BDPV12</stp>
        <stp>CLA Comdty</stp>
        <stp>PX_YEST_CLOSE</stp>
        <stp>[Crispin Spreadsheet.xlsx]OEI!R847C6</stp>
        <tr r="F847" s="1"/>
      </tp>
      <tp>
        <v>148.96</v>
        <stp/>
        <stp>##V3_BDPV12</stp>
        <stp>JBA Comdty</stp>
        <stp>PX_YEST_CLOSE</stp>
        <stp>[Crispin Spreadsheet.xlsx]OEI!R837C6</stp>
        <tr r="F837" s="1"/>
      </tp>
      <tp t="s">
        <v>#N/A Requesting Data...</v>
        <stp/>
        <stp>##V3_BDPV12</stp>
        <stp>8848 JT Equity</stp>
        <stp>LAST_PRICE</stp>
        <stp>[Crispin Spreadsheet.xlsx]OPE!R17C7</stp>
        <tr r="G17" s="7"/>
      </tp>
      <tp>
        <v>1</v>
        <stp/>
        <stp>##V3_BDPV12</stp>
        <stp>EURSEK Curncy</stp>
        <stp>QUOTE_FACTOR</stp>
        <stp>[Crispin Spreadsheet.xlsx]OEI!R894C12</stp>
        <tr r="L894" s="1"/>
      </tp>
      <tp>
        <v>1</v>
        <stp/>
        <stp>##V3_BDPV12</stp>
        <stp>EURNOK Curncy</stp>
        <stp>QUOTE_FACTOR</stp>
        <stp>[Crispin Spreadsheet.xlsx]OEI!R875C12</stp>
        <tr r="L875" s="1"/>
      </tp>
      <tp>
        <v>1</v>
        <stp/>
        <stp>##V3_BDPV12</stp>
        <stp>EURSEK Curncy</stp>
        <stp>QUOTE_FACTOR</stp>
        <stp>[Crispin Spreadsheet.xlsx]OEI!R394C12</stp>
        <tr r="L394" s="1"/>
      </tp>
      <tp>
        <v>1</v>
        <stp/>
        <stp>##V3_BDPV12</stp>
        <stp>EURSEK Curncy</stp>
        <stp>QUOTE_FACTOR</stp>
        <stp>[Crispin Spreadsheet.xlsx]OEI!R395C12</stp>
        <tr r="L395" s="1"/>
      </tp>
      <tp>
        <v>1</v>
        <stp/>
        <stp>##V3_BDPV12</stp>
        <stp>EURSEK Curncy</stp>
        <stp>QUOTE_FACTOR</stp>
        <stp>[Crispin Spreadsheet.xlsx]OEI!R396C12</stp>
        <tr r="L396" s="1"/>
      </tp>
      <tp>
        <v>1</v>
        <stp/>
        <stp>##V3_BDPV12</stp>
        <stp>EURSEK Curncy</stp>
        <stp>QUOTE_FACTOR</stp>
        <stp>[Crispin Spreadsheet.xlsx]OEI!R397C12</stp>
        <tr r="L397" s="1"/>
      </tp>
      <tp>
        <v>1</v>
        <stp/>
        <stp>##V3_BDPV12</stp>
        <stp>EURSEK Curncy</stp>
        <stp>QUOTE_FACTOR</stp>
        <stp>[Crispin Spreadsheet.xlsx]OEI!R390C12</stp>
        <tr r="L390" s="1"/>
      </tp>
      <tp>
        <v>1</v>
        <stp/>
        <stp>##V3_BDPV12</stp>
        <stp>EURSEK Curncy</stp>
        <stp>QUOTE_FACTOR</stp>
        <stp>[Crispin Spreadsheet.xlsx]OEI!R391C12</stp>
        <tr r="L391" s="1"/>
      </tp>
      <tp>
        <v>1</v>
        <stp/>
        <stp>##V3_BDPV12</stp>
        <stp>EURSEK Curncy</stp>
        <stp>QUOTE_FACTOR</stp>
        <stp>[Crispin Spreadsheet.xlsx]OEI!R392C12</stp>
        <tr r="L392" s="1"/>
      </tp>
      <tp>
        <v>1</v>
        <stp/>
        <stp>##V3_BDPV12</stp>
        <stp>EURSEK Curncy</stp>
        <stp>QUOTE_FACTOR</stp>
        <stp>[Crispin Spreadsheet.xlsx]OEI!R393C12</stp>
        <tr r="L393" s="1"/>
      </tp>
      <tp>
        <v>1</v>
        <stp/>
        <stp>##V3_BDPV12</stp>
        <stp>EURSEK Curncy</stp>
        <stp>QUOTE_FACTOR</stp>
        <stp>[Crispin Spreadsheet.xlsx]OEI!R398C12</stp>
        <tr r="L398" s="1"/>
      </tp>
      <tp>
        <v>1</v>
        <stp/>
        <stp>##V3_BDPV12</stp>
        <stp>EURSEK Curncy</stp>
        <stp>QUOTE_FACTOR</stp>
        <stp>[Crispin Spreadsheet.xlsx]OEI!R399C12</stp>
        <tr r="L399" s="1"/>
      </tp>
      <tp>
        <v>1</v>
        <stp/>
        <stp>##V3_BDPV12</stp>
        <stp>EURNOK Curncy</stp>
        <stp>QUOTE_FACTOR</stp>
        <stp>[Crispin Spreadsheet.xlsx]OEI!R348C12</stp>
        <tr r="L348" s="1"/>
      </tp>
      <tp>
        <v>1</v>
        <stp/>
        <stp>##V3_BDPV12</stp>
        <stp>EURNOK Curncy</stp>
        <stp>QUOTE_FACTOR</stp>
        <stp>[Crispin Spreadsheet.xlsx]OEI!R346C12</stp>
        <tr r="L346" s="1"/>
      </tp>
      <tp>
        <v>1</v>
        <stp/>
        <stp>##V3_BDPV12</stp>
        <stp>EURNOK Curncy</stp>
        <stp>QUOTE_FACTOR</stp>
        <stp>[Crispin Spreadsheet.xlsx]OEI!R347C12</stp>
        <tr r="L347" s="1"/>
      </tp>
      <tp>
        <v>1</v>
        <stp/>
        <stp>##V3_BDPV12</stp>
        <stp>EURNOK Curncy</stp>
        <stp>QUOTE_FACTOR</stp>
        <stp>[Crispin Spreadsheet.xlsx]OEI!R344C12</stp>
        <tr r="L344" s="1"/>
      </tp>
      <tp>
        <v>1</v>
        <stp/>
        <stp>##V3_BDPV12</stp>
        <stp>EURNOK Curncy</stp>
        <stp>QUOTE_FACTOR</stp>
        <stp>[Crispin Spreadsheet.xlsx]OEI!R345C12</stp>
        <tr r="L345" s="1"/>
      </tp>
      <tp>
        <v>1</v>
        <stp/>
        <stp>##V3_BDPV12</stp>
        <stp>EURNOK Curncy</stp>
        <stp>QUOTE_FACTOR</stp>
        <stp>[Crispin Spreadsheet.xlsx]OEI!R342C12</stp>
        <tr r="L342" s="1"/>
      </tp>
      <tp>
        <v>1</v>
        <stp/>
        <stp>##V3_BDPV12</stp>
        <stp>EURNOK Curncy</stp>
        <stp>QUOTE_FACTOR</stp>
        <stp>[Crispin Spreadsheet.xlsx]OEI!R343C12</stp>
        <tr r="L343" s="1"/>
      </tp>
      <tp>
        <v>1</v>
        <stp/>
        <stp>##V3_BDPV12</stp>
        <stp>EURNOK Curncy</stp>
        <stp>QUOTE_FACTOR</stp>
        <stp>[Crispin Spreadsheet.xlsx]OEI!R340C12</stp>
        <tr r="L340" s="1"/>
      </tp>
      <tp>
        <v>1</v>
        <stp/>
        <stp>##V3_BDPV12</stp>
        <stp>EURNOK Curncy</stp>
        <stp>QUOTE_FACTOR</stp>
        <stp>[Crispin Spreadsheet.xlsx]OEI!R341C12</stp>
        <tr r="L341" s="1"/>
      </tp>
      <tp>
        <v>1</v>
        <stp/>
        <stp>##V3_BDPV12</stp>
        <stp>EURNOK Curncy</stp>
        <stp>QUOTE_FACTOR</stp>
        <stp>[Crispin Spreadsheet.xlsx]OEI!R338C12</stp>
        <tr r="L338" s="1"/>
      </tp>
      <tp>
        <v>1</v>
        <stp/>
        <stp>##V3_BDPV12</stp>
        <stp>EURNOK Curncy</stp>
        <stp>QUOTE_FACTOR</stp>
        <stp>[Crispin Spreadsheet.xlsx]OEI!R339C12</stp>
        <tr r="L339" s="1"/>
      </tp>
      <tp>
        <v>1</v>
        <stp/>
        <stp>##V3_BDPV12</stp>
        <stp>EURNOK Curncy</stp>
        <stp>QUOTE_FACTOR</stp>
        <stp>[Crispin Spreadsheet.xlsx]OEI!R336C12</stp>
        <tr r="L336" s="1"/>
      </tp>
      <tp>
        <v>1</v>
        <stp/>
        <stp>##V3_BDPV12</stp>
        <stp>EURNOK Curncy</stp>
        <stp>QUOTE_FACTOR</stp>
        <stp>[Crispin Spreadsheet.xlsx]OEI!R337C12</stp>
        <tr r="L337" s="1"/>
      </tp>
      <tp>
        <v>1</v>
        <stp/>
        <stp>##V3_BDPV12</stp>
        <stp>EURNOK Curncy</stp>
        <stp>QUOTE_FACTOR</stp>
        <stp>[Crispin Spreadsheet.xlsx]OEI!R335C12</stp>
        <tr r="L335" s="1"/>
      </tp>
      <tp>
        <v>1</v>
        <stp/>
        <stp>##V3_BDPV12</stp>
        <stp>EURSEK Curncy</stp>
        <stp>QUOTE_FACTOR</stp>
        <stp>[Crispin Spreadsheet.xlsx]OEI!R404C12</stp>
        <tr r="L404" s="1"/>
      </tp>
      <tp>
        <v>1</v>
        <stp/>
        <stp>##V3_BDPV12</stp>
        <stp>EURSEK Curncy</stp>
        <stp>QUOTE_FACTOR</stp>
        <stp>[Crispin Spreadsheet.xlsx]OEI!R405C12</stp>
        <tr r="L405" s="1"/>
      </tp>
      <tp>
        <v>1</v>
        <stp/>
        <stp>##V3_BDPV12</stp>
        <stp>EURSEK Curncy</stp>
        <stp>QUOTE_FACTOR</stp>
        <stp>[Crispin Spreadsheet.xlsx]OEI!R406C12</stp>
        <tr r="L406" s="1"/>
      </tp>
      <tp>
        <v>1</v>
        <stp/>
        <stp>##V3_BDPV12</stp>
        <stp>EURSEK Curncy</stp>
        <stp>QUOTE_FACTOR</stp>
        <stp>[Crispin Spreadsheet.xlsx]OEI!R407C12</stp>
        <tr r="L407" s="1"/>
      </tp>
      <tp>
        <v>1</v>
        <stp/>
        <stp>##V3_BDPV12</stp>
        <stp>EURSEK Curncy</stp>
        <stp>QUOTE_FACTOR</stp>
        <stp>[Crispin Spreadsheet.xlsx]OEI!R400C12</stp>
        <tr r="L400" s="1"/>
      </tp>
      <tp>
        <v>1</v>
        <stp/>
        <stp>##V3_BDPV12</stp>
        <stp>EURSEK Curncy</stp>
        <stp>QUOTE_FACTOR</stp>
        <stp>[Crispin Spreadsheet.xlsx]OEI!R401C12</stp>
        <tr r="L401" s="1"/>
      </tp>
      <tp>
        <v>1</v>
        <stp/>
        <stp>##V3_BDPV12</stp>
        <stp>EURSEK Curncy</stp>
        <stp>QUOTE_FACTOR</stp>
        <stp>[Crispin Spreadsheet.xlsx]OEI!R402C12</stp>
        <tr r="L402" s="1"/>
      </tp>
      <tp>
        <v>1</v>
        <stp/>
        <stp>##V3_BDPV12</stp>
        <stp>EURSEK Curncy</stp>
        <stp>QUOTE_FACTOR</stp>
        <stp>[Crispin Spreadsheet.xlsx]OEI!R403C12</stp>
        <tr r="L403" s="1"/>
      </tp>
      <tp>
        <v>1</v>
        <stp/>
        <stp>##V3_BDPV12</stp>
        <stp>EURSEK Curncy</stp>
        <stp>QUOTE_FACTOR</stp>
        <stp>[Crispin Spreadsheet.xlsx]OEI!R408C12</stp>
        <tr r="L408" s="1"/>
      </tp>
      <tp>
        <v>1</v>
        <stp/>
        <stp>##V3_BDPV12</stp>
        <stp>EURSEK Curncy</stp>
        <stp>QUOTE_FACTOR</stp>
        <stp>[Crispin Spreadsheet.xlsx]OEI!R409C12</stp>
        <tr r="L409" s="1"/>
      </tp>
      <tp>
        <v>1</v>
        <stp/>
        <stp>##V3_BDPV12</stp>
        <stp>EURSEK Curncy</stp>
        <stp>QUOTE_FACTOR</stp>
        <stp>[Crispin Spreadsheet.xlsx]OEI!R410C12</stp>
        <tr r="L410" s="1"/>
      </tp>
      <tp t="s">
        <v>CAD</v>
        <stp/>
        <stp>##V3_BDPV12</stp>
        <stp>ABX CN Equity</stp>
        <stp>CRNCY</stp>
        <stp>[Crispin Spreadsheet.xlsx]OEI!R53C4</stp>
        <tr r="D53" s="1"/>
      </tp>
      <tp>
        <v>1835.5</v>
        <stp/>
        <stp>##V3_BDPV12</stp>
        <stp>IMB LN Equity</stp>
        <stp>PX_YEST_CLOSE</stp>
        <stp>[Crispin Spreadsheet.xlsx]OEI!R531C6</stp>
        <tr r="F531" s="1"/>
      </tp>
      <tp t="s">
        <v>GBp</v>
        <stp/>
        <stp>##V3_BDPV12</stp>
        <stp>STJ LN Equity</stp>
        <stp>CRNCY</stp>
        <stp>[Crispin Spreadsheet.xlsx]OEI!R616C4</stp>
        <tr r="D616" s="1"/>
      </tp>
      <tp t="s">
        <v>GBp</v>
        <stp/>
        <stp>##V3_BDPV12</stp>
        <stp>CPI LN Equity</stp>
        <stp>CRNCY</stp>
        <stp>[Crispin Spreadsheet.xlsx]OEI!R482C4</stp>
        <tr r="D482" s="1"/>
      </tp>
      <tp>
        <v>35.35</v>
        <stp/>
        <stp>##V3_BDPV12</stp>
        <stp>APA US Equity</stp>
        <stp>PX_YEST_CLOSE</stp>
        <stp>[Crispin Spreadsheet.xlsx]OEI!R661C6</stp>
        <tr r="F661" s="1"/>
      </tp>
      <tp t="s">
        <v>GBp</v>
        <stp/>
        <stp>##V3_BDPV12</stp>
        <stp>CRH LN Equity</stp>
        <stp>CRNCY</stp>
        <stp>[Crispin Spreadsheet.xlsx]OEI!R490C4</stp>
        <tr r="D490" s="1"/>
      </tp>
      <tp t="s">
        <v>GBp</v>
        <stp/>
        <stp>##V3_BDPV12</stp>
        <stp>BA/ LN Equity</stp>
        <stp>CRNCY</stp>
        <stp>[Crispin Spreadsheet.xlsx]OPE!R33C4</stp>
        <tr r="D33" s="7"/>
      </tp>
      <tp t="s">
        <v>EUR</v>
        <stp/>
        <stp>##V3_BDPV12</stp>
        <stp>RNO FP Equity</stp>
        <stp>CRNCY</stp>
        <stp>[Crispin Spreadsheet.xlsx]OEI!R122C4</stp>
        <tr r="D122" s="1"/>
      </tp>
      <tp>
        <v>270.3</v>
        <stp/>
        <stp>##V3_BDPV12</stp>
        <stp>RMG LN Equity</stp>
        <stp>PX_YEST_CLOSE</stp>
        <stp>[Crispin Spreadsheet.xlsx]OEI!R601C6</stp>
        <tr r="F601" s="1"/>
      </tp>
      <tp>
        <v>24204</v>
        <stp/>
        <stp>##V3_BDPV12</stp>
        <stp>ANG SJ Equity</stp>
        <stp>PX_YEST_CLOSE</stp>
        <stp>[Crispin Spreadsheet.xlsx]OEI!R366C6</stp>
        <tr r="F366" s="1"/>
      </tp>
      <tp t="s">
        <v>GBp</v>
        <stp/>
        <stp>##V3_BDPV12</stp>
        <stp>AZN LN Equity</stp>
        <stp>CRNCY</stp>
        <stp>[Crispin Spreadsheet.xlsx]OEI!R458C4</stp>
        <tr r="D458" s="1"/>
      </tp>
      <tp>
        <v>223.94</v>
        <stp/>
        <stp>##V3_BDPV12</stp>
        <stp>PXD US Equity</stp>
        <stp>PX_YEST_CLOSE</stp>
        <stp>[Crispin Spreadsheet.xlsx]OEI!R779C6</stp>
        <tr r="F779" s="1"/>
      </tp>
      <tp>
        <v>29.7</v>
        <stp/>
        <stp>##V3_BDPV12</stp>
        <stp>TOD IM Equity</stp>
        <stp>PX_YEST_CLOSE</stp>
        <stp>[Crispin Spreadsheet.xlsx]OEI!R250C6</stp>
        <tr r="F250" s="1"/>
      </tp>
      <tp>
        <v>50.15</v>
        <stp/>
        <stp>##V3_BDPV12</stp>
        <stp>TTE FP Equity</stp>
        <stp>PX_YEST_CLOSE</stp>
        <stp>[Crispin Spreadsheet.xlsx]OEI!R136C6</stp>
        <tr r="F136" s="1"/>
      </tp>
      <tp t="s">
        <v>EUR</v>
        <stp/>
        <stp>##V3_BDPV12</stp>
        <stp>SGL GY Equity</stp>
        <stp>CRNCY</stp>
        <stp>[Crispin Spreadsheet.xlsx]OEI!R182C4</stp>
        <tr r="D182" s="1"/>
      </tp>
      <tp t="s">
        <v>USD</v>
        <stp/>
        <stp>##V3_BDPV12</stp>
        <stp>KGC US Equity</stp>
        <stp>CRNCY</stp>
        <stp>[Crispin Spreadsheet.xlsx]OEI!R738C4</stp>
        <tr r="D738" s="1"/>
      </tp>
      <tp t="s">
        <v>SGD</v>
        <stp/>
        <stp>##V3_BDPV12</stp>
        <stp>UOB SP Equity</stp>
        <stp>CRNCY</stp>
        <stp>[Crispin Spreadsheet.xlsx]OEI!R363C4</stp>
        <tr r="D363" s="1"/>
      </tp>
      <tp>
        <v>6.63</v>
        <stp/>
        <stp>##V3_BDPV12</stp>
        <stp>RKH LN Equity</stp>
        <stp>PX_YEST_CLOSE</stp>
        <stp>[Crispin Spreadsheet.xlsx]OEI!R597C6</stp>
        <tr r="F597" s="1"/>
      </tp>
      <tp t="s">
        <v>USD</v>
        <stp/>
        <stp>##V3_BDPV12</stp>
        <stp>RIG US Equity</stp>
        <stp>CRNCY</stp>
        <stp>[Crispin Spreadsheet.xlsx]OEI!R806C4</stp>
        <tr r="D806" s="1"/>
      </tp>
      <tp t="s">
        <v>EUR</v>
        <stp/>
        <stp>##V3_BDPV12</stp>
        <stp>MBG GY Equity</stp>
        <stp>CRNCY</stp>
        <stp>[Crispin Spreadsheet.xlsx]OEI!R157C4</stp>
        <tr r="D157" s="1"/>
      </tp>
      <tp t="s">
        <v>USD</v>
        <stp/>
        <stp>##V3_BDPV12</stp>
        <stp>CMG US Equity</stp>
        <stp>CRNCY</stp>
        <stp>[Crispin Spreadsheet.xlsx]OEI!R682C4</stp>
        <tr r="D682" s="1"/>
      </tp>
      <tp t="s">
        <v>EUR</v>
        <stp/>
        <stp>##V3_BDPV12</stp>
        <stp>WAF GY Equity</stp>
        <stp>CRNCY</stp>
        <stp>[Crispin Spreadsheet.xlsx]OEI!R184C4</stp>
        <tr r="D184" s="1"/>
      </tp>
      <tp>
        <v>11.1</v>
        <stp/>
        <stp>##V3_BDPV12</stp>
        <stp>NOL NO Equity</stp>
        <stp>PX_YEST_CLOSE</stp>
        <stp>[Crispin Spreadsheet.xlsx]OEI!R342C6</stp>
        <tr r="F342" s="1"/>
      </tp>
      <tp>
        <v>2234</v>
        <stp/>
        <stp>##V3_BDPV12</stp>
        <stp>ADM LN Equity</stp>
        <stp>PX_YEST_CLOSE</stp>
        <stp>[Crispin Spreadsheet.xlsx]OEI!R448C6</stp>
        <tr r="F448" s="1"/>
      </tp>
      <tp t="s">
        <v>#N/A Requesting Data...</v>
        <stp/>
        <stp>##V3_BDPV12</stp>
        <stp>GXA Index</stp>
        <stp>LAST_PRICE</stp>
        <stp>[Crispin Spreadsheet.xlsx]OEI!R146C7</stp>
        <tr r="G146" s="1"/>
      </tp>
      <tp>
        <v>138.19999999999999</v>
        <stp/>
        <stp>##V3_BDPV12</stp>
        <stp>MKS LN Equity</stp>
        <stp>PX_YEST_CLOSE</stp>
        <stp>[Crispin Spreadsheet.xlsx]OEI!R557C6</stp>
        <tr r="F557" s="1"/>
      </tp>
      <tp>
        <v>1835.5</v>
        <stp/>
        <stp>##V3_BDPV12</stp>
        <stp>IMB LN Equity</stp>
        <stp>PX_YEST_CLOSE</stp>
        <stp>[Crispin Spreadsheet.xlsx]OPE!R42C6</stp>
        <tr r="F42" s="7"/>
      </tp>
      <tp>
        <v>140.4</v>
        <stp/>
        <stp>##V3_BDPV12</stp>
        <stp>AXP US Equity</stp>
        <stp>PX_YEST_CLOSE</stp>
        <stp>[Crispin Spreadsheet.xlsx]OEI!R659C6</stp>
        <tr r="F659" s="1"/>
      </tp>
      <tp t="s">
        <v>EUR</v>
        <stp/>
        <stp>##V3_BDPV12</stp>
        <stp>BNP FP Equity</stp>
        <stp>CRNCY</stp>
        <stp>[Crispin Spreadsheet.xlsx]OEI!R95C4</stp>
        <tr r="D95" s="1"/>
      </tp>
      <tp>
        <v>22.55</v>
        <stp/>
        <stp>##V3_BDPV12</stp>
        <stp>ENW LN Equity</stp>
        <stp>PX_YEST_CLOSE</stp>
        <stp>[Crispin Spreadsheet.xlsx]OEI!R592C6</stp>
        <tr r="F592" s="1"/>
      </tp>
      <tp>
        <v>43.52</v>
        <stp/>
        <stp>##V3_BDPV12</stp>
        <stp>TLW LN Equity</stp>
        <stp>PX_YEST_CLOSE</stp>
        <stp>[Crispin Spreadsheet.xlsx]OEI!R630C6</stp>
        <tr r="F630" s="1"/>
      </tp>
      <tp>
        <v>138.19999999999999</v>
        <stp/>
        <stp>##V3_BDPV12</stp>
        <stp>MKS LN Equity</stp>
        <stp>PX_YEST_CLOSE</stp>
        <stp>[Crispin Spreadsheet.xlsx]OPE!R46C6</stp>
        <tr r="F46" s="7"/>
      </tp>
      <tp t="s">
        <v>USD</v>
        <stp/>
        <stp>##V3_BDPV12</stp>
        <stp>BGS US Equity</stp>
        <stp>CRNCY</stp>
        <stp>[Crispin Spreadsheet.xlsx]OEI!R668C4</stp>
        <tr r="D668" s="1"/>
      </tp>
      <tp t="s">
        <v>CHF</v>
        <stp/>
        <stp>##V3_BDPV12</stp>
        <stp>AMS SW Equity</stp>
        <stp>CRNCY</stp>
        <stp>[Crispin Spreadsheet.xlsx]OEI!R416C4</stp>
        <tr r="D416" s="1"/>
      </tp>
      <tp t="s">
        <v>EUR</v>
        <stp/>
        <stp>##V3_BDPV12</stp>
        <stp>ALV GY Equity</stp>
        <stp>CRNCY</stp>
        <stp>[Crispin Spreadsheet.xlsx]OEI!R149C4</stp>
        <tr r="D149" s="1"/>
      </tp>
      <tp>
        <v>1</v>
        <stp/>
        <stp>##V3_BDPV12</stp>
        <stp>EURCAD Curncy</stp>
        <stp>QUOTE_FACTOR</stp>
        <stp>[Crispin Spreadsheet.xlsx]OEI!R58C12</stp>
        <tr r="L58" s="1"/>
      </tp>
      <tp>
        <v>1</v>
        <stp/>
        <stp>##V3_BDPV12</stp>
        <stp>EURCAD Curncy</stp>
        <stp>QUOTE_FACTOR</stp>
        <stp>[Crispin Spreadsheet.xlsx]OEI!R59C12</stp>
        <tr r="L59" s="1"/>
      </tp>
      <tp>
        <v>1</v>
        <stp/>
        <stp>##V3_BDPV12</stp>
        <stp>EURCAD Curncy</stp>
        <stp>QUOTE_FACTOR</stp>
        <stp>[Crispin Spreadsheet.xlsx]OEI!R52C12</stp>
        <tr r="L52" s="1"/>
      </tp>
      <tp>
        <v>1</v>
        <stp/>
        <stp>##V3_BDPV12</stp>
        <stp>EURCAD Curncy</stp>
        <stp>QUOTE_FACTOR</stp>
        <stp>[Crispin Spreadsheet.xlsx]OEI!R53C12</stp>
        <tr r="L53" s="1"/>
      </tp>
      <tp>
        <v>1</v>
        <stp/>
        <stp>##V3_BDPV12</stp>
        <stp>EURCAD Curncy</stp>
        <stp>QUOTE_FACTOR</stp>
        <stp>[Crispin Spreadsheet.xlsx]OEI!R50C12</stp>
        <tr r="L50" s="1"/>
      </tp>
      <tp>
        <v>1</v>
        <stp/>
        <stp>##V3_BDPV12</stp>
        <stp>EURCAD Curncy</stp>
        <stp>QUOTE_FACTOR</stp>
        <stp>[Crispin Spreadsheet.xlsx]OEI!R51C12</stp>
        <tr r="L51" s="1"/>
      </tp>
      <tp>
        <v>1</v>
        <stp/>
        <stp>##V3_BDPV12</stp>
        <stp>EURCAD Curncy</stp>
        <stp>QUOTE_FACTOR</stp>
        <stp>[Crispin Spreadsheet.xlsx]OEI!R56C12</stp>
        <tr r="L56" s="1"/>
      </tp>
      <tp>
        <v>1</v>
        <stp/>
        <stp>##V3_BDPV12</stp>
        <stp>EURCAD Curncy</stp>
        <stp>QUOTE_FACTOR</stp>
        <stp>[Crispin Spreadsheet.xlsx]OEI!R57C12</stp>
        <tr r="L57" s="1"/>
      </tp>
      <tp>
        <v>1</v>
        <stp/>
        <stp>##V3_BDPV12</stp>
        <stp>EURCAD Curncy</stp>
        <stp>QUOTE_FACTOR</stp>
        <stp>[Crispin Spreadsheet.xlsx]OEI!R54C12</stp>
        <tr r="L54" s="1"/>
      </tp>
      <tp>
        <v>1</v>
        <stp/>
        <stp>##V3_BDPV12</stp>
        <stp>EURCAD Curncy</stp>
        <stp>QUOTE_FACTOR</stp>
        <stp>[Crispin Spreadsheet.xlsx]OEI!R55C12</stp>
        <tr r="L55" s="1"/>
      </tp>
      <tp>
        <v>1</v>
        <stp/>
        <stp>##V3_BDPV12</stp>
        <stp>EURCAD Curncy</stp>
        <stp>QUOTE_FACTOR</stp>
        <stp>[Crispin Spreadsheet.xlsx]OEI!R60C12</stp>
        <tr r="L60" s="1"/>
      </tp>
      <tp t="s">
        <v>EUR</v>
        <stp/>
        <stp>##V3_BDPV12</stp>
        <stp>PAT GY Equity</stp>
        <stp>CRNCY</stp>
        <stp>[Crispin Spreadsheet.xlsx]OEI!R174C4</stp>
        <tr r="D174" s="1"/>
      </tp>
      <tp t="s">
        <v>USD</v>
        <stp/>
        <stp>##V3_BDPV12</stp>
        <stp>DHT US Equity</stp>
        <stp>CRNCY</stp>
        <stp>[Crispin Spreadsheet.xlsx]OEI!R697C4</stp>
        <tr r="D697" s="1"/>
      </tp>
      <tp t="s">
        <v>GBp</v>
        <stp/>
        <stp>##V3_BDPV12</stp>
        <stp>SPT LN Equity</stp>
        <stp>CRNCY</stp>
        <stp>[Crispin Spreadsheet.xlsx]OEI!R612C4</stp>
        <tr r="D612" s="1"/>
      </tp>
      <tp t="s">
        <v>#N/A Requesting Data...</v>
        <stp/>
        <stp>##V3_BDPV12</stp>
        <stp>DE US Equity</stp>
        <stp>LAST_PRICE</stp>
        <stp>[Crispin Spreadsheet.xlsx]OPUS!R81C7</stp>
        <tr r="G81" s="6"/>
      </tp>
      <tp t="s">
        <v>DAX INDEX FUTURE  Sep22</v>
        <stp/>
        <stp>##V3_BDPV12</stp>
        <stp>GXA Index</stp>
        <stp>NAME</stp>
        <stp>[Crispin Spreadsheet.xlsx]OEI!R146C5</stp>
        <tr r="E146" s="1"/>
      </tp>
      <tp t="s">
        <v>USD</v>
        <stp/>
        <stp>##V3_BDPV12</stp>
        <stp>RTYA Index</stp>
        <stp>CRNCY</stp>
        <stp>[Crispin Spreadsheet.xlsx]OEI!R642C4</stp>
        <tr r="D642" s="1"/>
      </tp>
      <tp>
        <v>76.75</v>
        <stp/>
        <stp>##V3_BDPV12</stp>
        <stp>MS US Equity</stp>
        <stp>PX_YEST_CLOSE</stp>
        <stp>[Crispin Spreadsheet.xlsx]OEI!R759C6</stp>
        <tr r="F759" s="1"/>
      </tp>
      <tp>
        <v>119.265625</v>
        <stp/>
        <stp>##V3_BDPV12</stp>
        <stp>TYA Comdty</stp>
        <stp>PX_YEST_CLOSE</stp>
        <stp>[Crispin Spreadsheet.xlsx]OEI!R840C6</stp>
        <tr r="F840" s="1"/>
      </tp>
      <tp>
        <v>77.540000000000006</v>
        <stp/>
        <stp>##V3_BDPV12</stp>
        <stp>EMBRACB SS Equity</stp>
        <stp>LAST_PRICE</stp>
        <stp>[Crispin Spreadsheet.xlsx]SWAN!R62C7</stp>
        <tr r="G62" s="3"/>
      </tp>
      <tp>
        <v>68</v>
        <stp/>
        <stp>##V3_BDPV12</stp>
        <stp>AO/ LN Equity</stp>
        <stp>PX_YEST_CLOSE</stp>
        <stp>[Crispin Spreadsheet.xlsx]OEI!R454C6</stp>
        <tr r="F454" s="1"/>
      </tp>
      <tp t="s">
        <v>USD</v>
        <stp/>
        <stp>##V3_BDPV12</stp>
        <stp>GBS LN Equity</stp>
        <stp>CRNCY</stp>
        <stp>[Crispin Spreadsheet.xlsx]OPE!R41C4</stp>
        <tr r="D41" s="7"/>
      </tp>
      <tp t="s">
        <v>EUR</v>
        <stp/>
        <stp>##V3_BDPV12</stp>
        <stp>HEI GY Equity</stp>
        <stp>CRNCY</stp>
        <stp>[Crispin Spreadsheet.xlsx]OEI!R167C4</stp>
        <tr r="D167" s="1"/>
      </tp>
      <tp t="s">
        <v>NOK</v>
        <stp/>
        <stp>##V3_BDPV12</stp>
        <stp>FRO NO Equity</stp>
        <stp>CRNCY</stp>
        <stp>[Crispin Spreadsheet.xlsx]OEI!R336C4</stp>
        <tr r="D336" s="1"/>
      </tp>
      <tp t="s">
        <v>USD</v>
        <stp/>
        <stp>##V3_BDPV12</stp>
        <stp>VLO US Equity</stp>
        <stp>CRNCY</stp>
        <stp>[Crispin Spreadsheet.xlsx]OEI!R704C4</stp>
        <tr r="D704" s="1"/>
      </tp>
      <tp>
        <v>243.3</v>
        <stp/>
        <stp>##V3_BDPV12</stp>
        <stp>EMG LN Equity</stp>
        <stp>PX_YEST_CLOSE</stp>
        <stp>[Crispin Spreadsheet.xlsx]OEI!R556C6</stp>
        <tr r="F556" s="1"/>
      </tp>
      <tp t="s">
        <v>GBp</v>
        <stp/>
        <stp>##V3_BDPV12</stp>
        <stp>PSN LN Equity</stp>
        <stp>CRNCY</stp>
        <stp>[Crispin Spreadsheet.xlsx]OEI!R576C4</stp>
        <tr r="D576" s="1"/>
      </tp>
      <tp>
        <v>13.85</v>
        <stp/>
        <stp>##V3_BDPV12</stp>
        <stp>OBD LN Equity</stp>
        <stp>PX_YEST_CLOSE</stp>
        <stp>[Crispin Spreadsheet.xlsx]OEI!R569C6</stp>
        <tr r="F569" s="1"/>
      </tp>
      <tp t="s">
        <v>EUR</v>
        <stp/>
        <stp>##V3_BDPV12</stp>
        <stp>SPM IM Equity</stp>
        <stp>CRNCY</stp>
        <stp>[Crispin Spreadsheet.xlsx]OEI!R246C4</stp>
        <tr r="D246" s="1"/>
      </tp>
      <tp t="s">
        <v>GBp</v>
        <stp/>
        <stp>##V3_BDPV12</stp>
        <stp>ITM LN Equity</stp>
        <stp>CRNCY</stp>
        <stp>[Crispin Spreadsheet.xlsx]OEI!R541C4</stp>
        <tr r="D541" s="1"/>
      </tp>
      <tp t="s">
        <v>EUR</v>
        <stp/>
        <stp>##V3_BDPV12</stp>
        <stp>ZAL GY Equity</stp>
        <stp>CRNCY</stp>
        <stp>[Crispin Spreadsheet.xlsx]OEI!R193C4</stp>
        <tr r="D193" s="1"/>
      </tp>
      <tp t="s">
        <v>USD</v>
        <stp/>
        <stp>##V3_BDPV12</stp>
        <stp>FMC US Equity</stp>
        <stp>CRNCY</stp>
        <stp>[Crispin Spreadsheet.xlsx]OEI!R715C4</stp>
        <tr r="D715" s="1"/>
      </tp>
      <tp t="s">
        <v>USD</v>
        <stp/>
        <stp>##V3_BDPV12</stp>
        <stp>KHC US Equity</stp>
        <stp>CRNCY</stp>
        <stp>[Crispin Spreadsheet.xlsx]OEI!R740C4</stp>
        <tr r="D740" s="1"/>
      </tp>
      <tp>
        <v>1864.5</v>
        <stp/>
        <stp>##V3_BDPV12</stp>
        <stp>CCH LN Equity</stp>
        <stp>PX_YEST_CLOSE</stp>
        <stp>[Crispin Spreadsheet.xlsx]OEI!R488C6</stp>
        <tr r="F488" s="1"/>
      </tp>
      <tp>
        <v>101.4</v>
        <stp/>
        <stp>##V3_BDPV12</stp>
        <stp>RCH LN Equity</stp>
        <stp>PX_YEST_CLOSE</stp>
        <stp>[Crispin Spreadsheet.xlsx]OEI!R628C6</stp>
        <tr r="F628" s="1"/>
      </tp>
      <tp>
        <v>0.33</v>
        <stp/>
        <stp>##V3_BDPV12</stp>
        <stp>MLX AU Equity</stp>
        <stp>PX_YEST_CLOSE</stp>
        <stp>[Crispin Spreadsheet.xlsx]OEI!R20C6</stp>
        <tr r="F20" s="1"/>
      </tp>
      <tp t="s">
        <v>EUR</v>
        <stp/>
        <stp>##V3_BDPV12</stp>
        <stp>ABI BB Equity</stp>
        <stp>CRNCY</stp>
        <stp>[Crispin Spreadsheet.xlsx]OEI!R35C4</stp>
        <tr r="D35" s="1"/>
      </tp>
      <tp t="s">
        <v>EUR</v>
        <stp/>
        <stp>##V3_BDPV12</stp>
        <stp>BAR BB Equity</stp>
        <stp>CRNCY</stp>
        <stp>[Crispin Spreadsheet.xlsx]OEI!R36C4</stp>
        <tr r="D36" s="1"/>
      </tp>
      <tp>
        <v>30.39</v>
        <stp/>
        <stp>##V3_BDPV12</stp>
        <stp>AMP IM Equity</stp>
        <stp>PX_YEST_CLOSE</stp>
        <stp>[Crispin Spreadsheet.xlsx]OEI!R235C6</stp>
        <tr r="F235" s="1"/>
      </tp>
      <tp t="s">
        <v>AUD</v>
        <stp/>
        <stp>##V3_BDPV12</stp>
        <stp>BLD AU Equity</stp>
        <stp>CRNCY</stp>
        <stp>[Crispin Spreadsheet.xlsx]OEI!R15C4</stp>
        <tr r="D15" s="1"/>
      </tp>
      <tp>
        <v>1252.5</v>
        <stp/>
        <stp>##V3_BDPV12</stp>
        <stp>ENT LN Equity</stp>
        <stp>PX_YEST_CLOSE</stp>
        <stp>[Crispin Spreadsheet.xlsx]OEI!R515C6</stp>
        <tr r="F515" s="1"/>
      </tp>
      <tp>
        <v>15.42</v>
        <stp/>
        <stp>##V3_BDPV12</stp>
        <stp>SZU GY Equity</stp>
        <stp>PX_YEST_CLOSE</stp>
        <stp>[Crispin Spreadsheet.xlsx]OEI!R186C6</stp>
        <tr r="F186" s="1"/>
      </tp>
      <tp t="s">
        <v>EUR</v>
        <stp/>
        <stp>##V3_BDPV12</stp>
        <stp>AKE FP Equity</stp>
        <stp>CRNCY</stp>
        <stp>[Crispin Spreadsheet.xlsx]OEI!R91C4</stp>
        <tr r="D91" s="1"/>
      </tp>
      <tp t="s">
        <v>GBp</v>
        <stp/>
        <stp>##V3_BDPV12</stp>
        <stp>SVS LN Equity</stp>
        <stp>CRNCY</stp>
        <stp>[Crispin Spreadsheet.xlsx]OEI!R603C4</stp>
        <tr r="D603" s="1"/>
      </tp>
      <tp t="s">
        <v>GBp</v>
        <stp/>
        <stp>##V3_BDPV12</stp>
        <stp>JUP LN Equity</stp>
        <stp>CRNCY</stp>
        <stp>[Crispin Spreadsheet.xlsx]OEI!R550C4</stp>
        <tr r="D550" s="1"/>
      </tp>
      <tp t="s">
        <v>#N/A Requesting Data...</v>
        <stp/>
        <stp>##V3_BDPV12</stp>
        <stp>GB00BM8Z2W66 Govt</stp>
        <stp>LAST_PRICE</stp>
        <stp>[Crispin Spreadsheet.xlsx]GILT!R10C7</stp>
        <tr r="G10" s="4"/>
      </tp>
      <tp t="s">
        <v>EUR</v>
        <stp/>
        <stp>##V3_BDPV12</stp>
        <stp>VIV FP Equity</stp>
        <stp>CRNCY</stp>
        <stp>[Crispin Spreadsheet.xlsx]OEI!R142C4</stp>
        <tr r="D142" s="1"/>
      </tp>
      <tp t="s">
        <v>GBP</v>
        <stp/>
        <stp>##V3_BDPV12</stp>
        <stp>YBYA Index</stp>
        <stp>CRNCY</stp>
        <stp>[Crispin Spreadsheet.xlsx]OEI!R445C4</stp>
        <tr r="D445" s="1"/>
      </tp>
      <tp t="s">
        <v>#N/A Requesting Data...</v>
        <stp/>
        <stp>##V3_BDPV12</stp>
        <stp>EURGBp Curncy</stp>
        <stp>LAST_PRICE</stp>
        <stp>[Crispin Spreadsheet.xlsx]SWAN!R109C13</stp>
        <tr r="M109" s="3"/>
      </tp>
      <tp t="s">
        <v>#N/A Requesting Data...</v>
        <stp/>
        <stp>##V3_BDPV12</stp>
        <stp>EURGBp Curncy</stp>
        <stp>LAST_PRICE</stp>
        <stp>[Crispin Spreadsheet.xlsx]SWAN!R102C13</stp>
        <tr r="M102" s="3"/>
      </tp>
      <tp t="s">
        <v>#N/A Requesting Data...</v>
        <stp/>
        <stp>##V3_BDPV12</stp>
        <stp>EURGBp Curncy</stp>
        <stp>LAST_PRICE</stp>
        <stp>[Crispin Spreadsheet.xlsx]SWAN!R103C13</stp>
        <tr r="M103" s="3"/>
      </tp>
      <tp t="s">
        <v>#N/A Requesting Data...</v>
        <stp/>
        <stp>##V3_BDPV12</stp>
        <stp>EURGBp Curncy</stp>
        <stp>LAST_PRICE</stp>
        <stp>[Crispin Spreadsheet.xlsx]SWAN!R100C13</stp>
        <tr r="M100" s="3"/>
      </tp>
      <tp t="s">
        <v>#N/A Requesting Data...</v>
        <stp/>
        <stp>##V3_BDPV12</stp>
        <stp>EURGBp Curncy</stp>
        <stp>LAST_PRICE</stp>
        <stp>[Crispin Spreadsheet.xlsx]SWAN!R101C13</stp>
        <tr r="M101" s="3"/>
      </tp>
      <tp t="s">
        <v>#N/A Requesting Data...</v>
        <stp/>
        <stp>##V3_BDPV12</stp>
        <stp>EURGBp Curncy</stp>
        <stp>LAST_PRICE</stp>
        <stp>[Crispin Spreadsheet.xlsx]SWAN!R106C13</stp>
        <tr r="M106" s="3"/>
      </tp>
      <tp t="s">
        <v>#N/A Requesting Data...</v>
        <stp/>
        <stp>##V3_BDPV12</stp>
        <stp>EURGBp Curncy</stp>
        <stp>LAST_PRICE</stp>
        <stp>[Crispin Spreadsheet.xlsx]SWAN!R107C13</stp>
        <tr r="M107" s="3"/>
      </tp>
      <tp t="s">
        <v>#N/A Requesting Data...</v>
        <stp/>
        <stp>##V3_BDPV12</stp>
        <stp>EURGBp Curncy</stp>
        <stp>LAST_PRICE</stp>
        <stp>[Crispin Spreadsheet.xlsx]SWAN!R104C13</stp>
        <tr r="M104" s="3"/>
      </tp>
      <tp t="s">
        <v>#N/A Requesting Data...</v>
        <stp/>
        <stp>##V3_BDPV12</stp>
        <stp>EURGBp Curncy</stp>
        <stp>LAST_PRICE</stp>
        <stp>[Crispin Spreadsheet.xlsx]SWAN!R105C13</stp>
        <tr r="M105" s="3"/>
      </tp>
      <tp>
        <v>0.86089000000000004</v>
        <stp/>
        <stp>##V3_BDPV12</stp>
        <stp>EURGBp Curncy</stp>
        <stp>LAST_PRICE</stp>
        <stp>[Crispin Spreadsheet.xlsx]SWAN!R112C13</stp>
        <tr r="M112" s="3"/>
      </tp>
      <tp t="s">
        <v>#N/A Requesting Data...</v>
        <stp/>
        <stp>##V3_BDPV12</stp>
        <stp>EURGBp Curncy</stp>
        <stp>LAST_PRICE</stp>
        <stp>[Crispin Spreadsheet.xlsx]SWAN!R113C13</stp>
        <tr r="M113" s="3"/>
      </tp>
      <tp t="s">
        <v>#N/A Requesting Data...</v>
        <stp/>
        <stp>##V3_BDPV12</stp>
        <stp>EURGBp Curncy</stp>
        <stp>LAST_PRICE</stp>
        <stp>[Crispin Spreadsheet.xlsx]SWAN!R111C13</stp>
        <tr r="M111" s="3"/>
      </tp>
      <tp t="s">
        <v>#N/A Requesting Data...</v>
        <stp/>
        <stp>##V3_BDPV12</stp>
        <stp>EURGBp Curncy</stp>
        <stp>LAST_PRICE</stp>
        <stp>[Crispin Spreadsheet.xlsx]SWAN!R114C13</stp>
        <tr r="M114" s="3"/>
      </tp>
      <tp t="s">
        <v>#N/A Requesting Data...</v>
        <stp/>
        <stp>##V3_BDPV12</stp>
        <stp>EURGBp Curncy</stp>
        <stp>LAST_PRICE</stp>
        <stp>[Crispin Spreadsheet.xlsx]SWAN!R115C13</stp>
        <tr r="M115" s="3"/>
      </tp>
      <tp>
        <v>0.86089000000000004</v>
        <stp/>
        <stp>##V3_BDPV12</stp>
        <stp>EURGBp Curncy</stp>
        <stp>LAST_PRICE</stp>
        <stp>[Crispin Spreadsheet.xlsx]SWAN!R152C13</stp>
        <tr r="M152" s="3"/>
      </tp>
      <tp t="s">
        <v>#N/A Requesting Data...</v>
        <stp/>
        <stp>##V3_BDPV12</stp>
        <stp>EURGBp Curncy</stp>
        <stp>LAST_PRICE</stp>
        <stp>[Crispin Spreadsheet.xlsx]SWAN!R153C13</stp>
        <tr r="M153" s="3"/>
      </tp>
      <tp>
        <v>0.86089000000000004</v>
        <stp/>
        <stp>##V3_BDPV12</stp>
        <stp>EURGBp Curncy</stp>
        <stp>LAST_PRICE</stp>
        <stp>[Crispin Spreadsheet.xlsx]SWAN!R151C13</stp>
        <tr r="M151" s="3"/>
      </tp>
      <tp t="s">
        <v>#N/A Requesting Data...</v>
        <stp/>
        <stp>##V3_BDPV12</stp>
        <stp>EURGBp Curncy</stp>
        <stp>LAST_PRICE</stp>
        <stp>[Crispin Spreadsheet.xlsx]SWAN!R154C13</stp>
        <tr r="M154" s="3"/>
      </tp>
      <tp>
        <v>53.3</v>
        <stp/>
        <stp>##V3_BDPV12</stp>
        <stp>BN FP Equity</stp>
        <stp>PX_YEST_CLOSE</stp>
        <stp>[Crispin Spreadsheet.xlsx]OEI!R104C6</stp>
        <tr r="F104" s="1"/>
      </tp>
      <tp>
        <v>32.19</v>
        <stp/>
        <stp>##V3_BDPV12</stp>
        <stp>GM US Equity</stp>
        <stp>PX_YEST_CLOSE</stp>
        <stp>[Crispin Spreadsheet.xlsx]OEI!R722C6</stp>
        <tr r="F722" s="1"/>
      </tp>
      <tp t="s">
        <v>#N/A Requesting Data...</v>
        <stp/>
        <stp>##V3_BDPV12</stp>
        <stp>USDZAr Curncy</stp>
        <stp>LAST_PRICE</stp>
        <stp>[Crispin Spreadsheet.xlsx]FDXC!R103C13</stp>
        <tr r="M103" s="8"/>
      </tp>
      <tp t="s">
        <v>#N/A Requesting Data...</v>
        <stp/>
        <stp>##V3_BDPV12</stp>
        <stp>USDZAr Curncy</stp>
        <stp>LAST_PRICE</stp>
        <stp>[Crispin Spreadsheet.xlsx]FDXC!R104C13</stp>
        <tr r="M104" s="8"/>
      </tp>
      <tp t="s">
        <v>USD</v>
        <stp/>
        <stp>##V3_BDPV12</stp>
        <stp>ZM US Equity</stp>
        <stp>CRNCY</stp>
        <stp>[Crispin Spreadsheet.xlsx]OEI!R831C4</stp>
        <tr r="D831" s="1"/>
      </tp>
      <tp t="s">
        <v>#N/A Requesting Data...</v>
        <stp/>
        <stp>##V3_BDPV12</stp>
        <stp>16 HK Equity</stp>
        <stp>LAST_PRICE</stp>
        <stp>[Crispin Spreadsheet.xlsx]OEI!R216C7</stp>
        <tr r="G216" s="1"/>
      </tp>
      <tp>
        <v>11.4</v>
        <stp/>
        <stp>##V3_BDPV12</stp>
        <stp>EURN BB Equity</stp>
        <stp>PX_YEST_CLOSE</stp>
        <stp>[Crispin Spreadsheet.xlsx]OEI!R38C6</stp>
        <tr r="F38" s="1"/>
      </tp>
      <tp t="s">
        <v>#N/A Requesting Data...</v>
        <stp/>
        <stp>##V3_BDPV12</stp>
        <stp>EURGBP Curncy</stp>
        <stp>LAST_PRICE</stp>
        <stp>[Crispin Spreadsheet.xlsx]SWAN!R158C13</stp>
        <tr r="M158" s="3"/>
      </tp>
      <tp t="s">
        <v>#N/A Requesting Data...</v>
        <stp/>
        <stp>##V3_BDPV12</stp>
        <stp>EURGBP Curncy</stp>
        <stp>LAST_PRICE</stp>
        <stp>[Crispin Spreadsheet.xlsx]SWAN!R159C13</stp>
        <tr r="M159" s="3"/>
      </tp>
      <tp>
        <v>0.86089000000000004</v>
        <stp/>
        <stp>##V3_BDPV12</stp>
        <stp>EURGBP Curncy</stp>
        <stp>LAST_PRICE</stp>
        <stp>[Crispin Spreadsheet.xlsx]SWAN!R156C13</stp>
        <tr r="M156" s="3"/>
      </tp>
      <tp>
        <v>0.86089000000000004</v>
        <stp/>
        <stp>##V3_BDPV12</stp>
        <stp>EURGBP Curncy</stp>
        <stp>LAST_PRICE</stp>
        <stp>[Crispin Spreadsheet.xlsx]SWAN!R157C13</stp>
        <tr r="M157" s="3"/>
      </tp>
      <tp>
        <v>0.86089000000000004</v>
        <stp/>
        <stp>##V3_BDPV12</stp>
        <stp>EURGBP Curncy</stp>
        <stp>LAST_PRICE</stp>
        <stp>[Crispin Spreadsheet.xlsx]SWAN!R169C13</stp>
        <tr r="M169" s="3"/>
      </tp>
      <tp t="s">
        <v>#N/A Requesting Data...</v>
        <stp/>
        <stp>##V3_BDPV12</stp>
        <stp>EURGBP Curncy</stp>
        <stp>LAST_PRICE</stp>
        <stp>[Crispin Spreadsheet.xlsx]SWAN!R160C13</stp>
        <tr r="M160" s="3"/>
      </tp>
      <tp>
        <v>0.86089000000000004</v>
        <stp/>
        <stp>##V3_BDPV12</stp>
        <stp>EURGBP Curncy</stp>
        <stp>LAST_PRICE</stp>
        <stp>[Crispin Spreadsheet.xlsx]SWAN!R164C13</stp>
        <tr r="M164" s="3"/>
      </tp>
      <tp>
        <v>1</v>
        <stp/>
        <stp>##V3_BDPV12</stp>
        <stp>USDNOK Curncy</stp>
        <stp>QUOTE_FACTOR</stp>
        <stp>[Crispin Spreadsheet.xlsx]OEI!R904C12</stp>
        <tr r="L904" s="1"/>
      </tp>
      <tp t="s">
        <v>#N/A Requesting Data...</v>
        <stp/>
        <stp>##V3_BDPV12</stp>
        <stp>USG9460GAA97 Corp</stp>
        <stp>LAST_PRICE</stp>
        <stp>[Crispin Spreadsheet.xlsx]OEI!R354C7</stp>
        <tr r="G354" s="1"/>
      </tp>
      <tp>
        <v>13.01</v>
        <stp/>
        <stp>##V3_BDPV12</stp>
        <stp>GYC GY Equity</stp>
        <stp>PX_YEST_CLOSE</stp>
        <stp>[Crispin Spreadsheet.xlsx]OEI!R164C6</stp>
        <tr r="F164" s="1"/>
      </tp>
      <tp>
        <v>81.400000000000006</v>
        <stp/>
        <stp>##V3_BDPV12</stp>
        <stp>CNA LN Equity</stp>
        <stp>PX_YEST_CLOSE</stp>
        <stp>[Crispin Spreadsheet.xlsx]OEI!R484C6</stp>
        <tr r="F484" s="1"/>
      </tp>
      <tp>
        <v>327.8</v>
        <stp/>
        <stp>##V3_BDPV12</stp>
        <stp>YCA LN Equity</stp>
        <stp>PX_YEST_CLOSE</stp>
        <stp>[Crispin Spreadsheet.xlsx]OEI!R639C6</stp>
        <tr r="F639" s="1"/>
      </tp>
      <tp>
        <v>127.36</v>
        <stp/>
        <stp>##V3_BDPV12</stp>
        <stp>VOD LN Equity</stp>
        <stp>PX_YEST_CLOSE</stp>
        <stp>[Crispin Spreadsheet.xlsx]OEI!R635C6</stp>
        <tr r="F635" s="1"/>
      </tp>
      <tp>
        <v>17.149999999999999</v>
        <stp/>
        <stp>##V3_BDPV12</stp>
        <stp>GET FP Equity</stp>
        <stp>PX_YEST_CLOSE</stp>
        <stp>[Crispin Spreadsheet.xlsx]OPE!R10C6</stp>
        <tr r="F10" s="7"/>
      </tp>
      <tp>
        <v>22.1</v>
        <stp/>
        <stp>##V3_BDPV12</stp>
        <stp>KLK MK Equity</stp>
        <stp>PX_YEST_CLOSE</stp>
        <stp>[Crispin Spreadsheet.xlsx]OEI!R313C6</stp>
        <tr r="F313" s="1"/>
      </tp>
      <tp t="s">
        <v>EUR</v>
        <stp/>
        <stp>##V3_BDPV12</stp>
        <stp>TKA GY Equity</stp>
        <stp>CRNCY</stp>
        <stp>[Crispin Spreadsheet.xlsx]OEI!R188C4</stp>
        <tr r="D188" s="1"/>
      </tp>
      <tp>
        <v>244.36</v>
        <stp/>
        <stp>##V3_BDPV12</stp>
        <stp>URI US Equity</stp>
        <stp>PX_YEST_CLOSE</stp>
        <stp>[Crispin Spreadsheet.xlsx]OEI!R815C6</stp>
        <tr r="F815" s="1"/>
      </tp>
      <tp t="s">
        <v>USD</v>
        <stp/>
        <stp>##V3_BDPV12</stp>
        <stp>EOG US Equity</stp>
        <stp>CRNCY</stp>
        <stp>[Crispin Spreadsheet.xlsx]OEI!R706C4</stp>
        <tr r="D706" s="1"/>
      </tp>
      <tp t="s">
        <v>GBp</v>
        <stp/>
        <stp>##V3_BDPV12</stp>
        <stp>IWG LN Equity</stp>
        <stp>CRNCY</stp>
        <stp>[Crispin Spreadsheet.xlsx]OEI!R543C4</stp>
        <tr r="D543" s="1"/>
      </tp>
      <tp t="s">
        <v>GBp</v>
        <stp/>
        <stp>##V3_BDPV12</stp>
        <stp>JSE LN Equity</stp>
        <stp>CRNCY</stp>
        <stp>[Crispin Spreadsheet.xlsx]OEI!R547C4</stp>
        <tr r="D547" s="1"/>
      </tp>
      <tp>
        <v>184.3</v>
        <stp/>
        <stp>##V3_BDPV12</stp>
        <stp>CCR LN Equity</stp>
        <stp>PX_YEST_CLOSE</stp>
        <stp>[Crispin Spreadsheet.xlsx]OEI!R479C6</stp>
        <tr r="F479" s="1"/>
      </tp>
      <tp t="s">
        <v>EUR</v>
        <stp/>
        <stp>##V3_BDPV12</stp>
        <stp>ALO FP Equity</stp>
        <stp>CRNCY</stp>
        <stp>[Crispin Spreadsheet.xlsx]OEI!R90C4</stp>
        <tr r="D90" s="1"/>
      </tp>
      <tp>
        <v>797</v>
        <stp/>
        <stp>##V3_BDPV12</stp>
        <stp>SMS LN Equity</stp>
        <stp>PX_YEST_CLOSE</stp>
        <stp>[Crispin Spreadsheet.xlsx]OEI!R607C6</stp>
        <tr r="F607" s="1"/>
      </tp>
      <tp>
        <v>169.32</v>
        <stp/>
        <stp>##V3_BDPV12</stp>
        <stp>FNV CN Equity</stp>
        <stp>PX_YEST_CLOSE</stp>
        <stp>[Crispin Spreadsheet.xlsx]OEI!R58C6</stp>
        <tr r="F58" s="1"/>
      </tp>
      <tp>
        <v>4.2300000000000004</v>
        <stp/>
        <stp>##V3_BDPV12</stp>
        <stp>MTS AU Equity</stp>
        <stp>PX_YEST_CLOSE</stp>
        <stp>[Crispin Spreadsheet.xlsx]OEI!R21C6</stp>
        <tr r="F21" s="1"/>
      </tp>
      <tp>
        <v>54</v>
        <stp/>
        <stp>##V3_BDPV12</stp>
        <stp>NHY NO Equity</stp>
        <stp>PX_YEST_CLOSE</stp>
        <stp>[Crispin Spreadsheet.xlsx]OPE!R21C6</stp>
        <tr r="F21" s="7"/>
      </tp>
      <tp t="s">
        <v>EUR</v>
        <stp/>
        <stp>##V3_BDPV12</stp>
        <stp>ADS GY Equity</stp>
        <stp>CRNCY</stp>
        <stp>[Crispin Spreadsheet.xlsx]OEI!R147C4</stp>
        <tr r="D147" s="1"/>
      </tp>
      <tp t="s">
        <v>CHF</v>
        <stp/>
        <stp>##V3_BDPV12</stp>
        <stp>UHR SW Equity</stp>
        <stp>CRNCY</stp>
        <stp>[Crispin Spreadsheet.xlsx]OEI!R435C4</stp>
        <tr r="D435" s="1"/>
      </tp>
      <tp>
        <v>54.58</v>
        <stp/>
        <stp>##V3_BDPV12</stp>
        <stp>LPX US Equity</stp>
        <stp>PX_YEST_CLOSE</stp>
        <stp>[Crispin Spreadsheet.xlsx]OEI!R747C6</stp>
        <tr r="F747" s="1"/>
      </tp>
      <tp>
        <v>247.5</v>
        <stp/>
        <stp>##V3_BDPV12</stp>
        <stp>VLX LN Equity</stp>
        <stp>PX_YEST_CLOSE</stp>
        <stp>[Crispin Spreadsheet.xlsx]OEI!R636C6</stp>
        <tr r="F636" s="1"/>
      </tp>
      <tp>
        <v>146.51</v>
        <stp/>
        <stp>##V3_BDPV12</stp>
        <stp>CVX US Equity</stp>
        <stp>PX_YEST_CLOSE</stp>
        <stp>[Crispin Spreadsheet.xlsx]OEI!R681C6</stp>
        <tr r="F681" s="1"/>
      </tp>
      <tp t="s">
        <v>EUR</v>
        <stp/>
        <stp>##V3_BDPV12</stp>
        <stp>ISP IM Equity</stp>
        <stp>CRNCY</stp>
        <stp>[Crispin Spreadsheet.xlsx]OEI!R244C4</stp>
        <tr r="D244" s="1"/>
      </tp>
      <tp t="s">
        <v>GBp</v>
        <stp/>
        <stp>##V3_BDPV12</stp>
        <stp>HSP LN Equity</stp>
        <stp>CRNCY</stp>
        <stp>[Crispin Spreadsheet.xlsx]OEI!R517C4</stp>
        <tr r="D517" s="1"/>
      </tp>
      <tp t="s">
        <v>#N/A Requesting Data...</v>
        <stp/>
        <stp>##V3_BDPV12</stp>
        <stp>USDGBp Curncy</stp>
        <stp>LAST_PRICE</stp>
        <stp>[Crispin Spreadsheet.xlsx]FDXC!R128C13</stp>
        <tr r="M128" s="8"/>
      </tp>
      <tp t="s">
        <v>#N/A Requesting Data...</v>
        <stp/>
        <stp>##V3_BDPV12</stp>
        <stp>USDGBp Curncy</stp>
        <stp>LAST_PRICE</stp>
        <stp>[Crispin Spreadsheet.xlsx]FDXC!R127C13</stp>
        <tr r="M127" s="8"/>
      </tp>
      <tp t="s">
        <v>#N/A Requesting Data...</v>
        <stp/>
        <stp>##V3_BDPV12</stp>
        <stp>USDGBp Curncy</stp>
        <stp>LAST_PRICE</stp>
        <stp>[Crispin Spreadsheet.xlsx]FDXC!R126C13</stp>
        <tr r="M126" s="8"/>
      </tp>
      <tp t="s">
        <v>#N/A Requesting Data...</v>
        <stp/>
        <stp>##V3_BDPV12</stp>
        <stp>USDGBp Curncy</stp>
        <stp>LAST_PRICE</stp>
        <stp>[Crispin Spreadsheet.xlsx]FDXC!R125C13</stp>
        <tr r="M125" s="8"/>
      </tp>
      <tp t="s">
        <v>#N/A Requesting Data...</v>
        <stp/>
        <stp>##V3_BDPV12</stp>
        <stp>USDGBp Curncy</stp>
        <stp>LAST_PRICE</stp>
        <stp>[Crispin Spreadsheet.xlsx]FDXC!R124C13</stp>
        <tr r="M124" s="8"/>
      </tp>
      <tp t="s">
        <v>#N/A Requesting Data...</v>
        <stp/>
        <stp>##V3_BDPV12</stp>
        <stp>USDGBp Curncy</stp>
        <stp>LAST_PRICE</stp>
        <stp>[Crispin Spreadsheet.xlsx]FDXC!R123C13</stp>
        <tr r="M123" s="8"/>
      </tp>
      <tp t="s">
        <v>#N/A Requesting Data...</v>
        <stp/>
        <stp>##V3_BDPV12</stp>
        <stp>USDGBp Curncy</stp>
        <stp>LAST_PRICE</stp>
        <stp>[Crispin Spreadsheet.xlsx]FDXC!R122C13</stp>
        <tr r="M122" s="8"/>
      </tp>
      <tp t="s">
        <v>#N/A Requesting Data...</v>
        <stp/>
        <stp>##V3_BDPV12</stp>
        <stp>USDGBp Curncy</stp>
        <stp>LAST_PRICE</stp>
        <stp>[Crispin Spreadsheet.xlsx]FDXC!R121C13</stp>
        <tr r="M121" s="8"/>
      </tp>
      <tp t="s">
        <v>#N/A Requesting Data...</v>
        <stp/>
        <stp>##V3_BDPV12</stp>
        <stp>USDGBp Curncy</stp>
        <stp>LAST_PRICE</stp>
        <stp>[Crispin Spreadsheet.xlsx]FDXC!R120C13</stp>
        <tr r="M120" s="8"/>
      </tp>
      <tp t="s">
        <v>#N/A Requesting Data...</v>
        <stp/>
        <stp>##V3_BDPV12</stp>
        <stp>USDGBp Curncy</stp>
        <stp>LAST_PRICE</stp>
        <stp>[Crispin Spreadsheet.xlsx]FDXC!R119C13</stp>
        <tr r="M119" s="8"/>
      </tp>
      <tp t="s">
        <v>#N/A Requesting Data...</v>
        <stp/>
        <stp>##V3_BDPV12</stp>
        <stp>USDGBp Curncy</stp>
        <stp>LAST_PRICE</stp>
        <stp>[Crispin Spreadsheet.xlsx]FDXC!R118C13</stp>
        <tr r="M118" s="8"/>
      </tp>
      <tp t="s">
        <v>#N/A Requesting Data...</v>
        <stp/>
        <stp>##V3_BDPV12</stp>
        <stp>USDGBp Curncy</stp>
        <stp>LAST_PRICE</stp>
        <stp>[Crispin Spreadsheet.xlsx]FDXC!R116C13</stp>
        <tr r="M116" s="8"/>
      </tp>
      <tp t="s">
        <v>#N/A Requesting Data...</v>
        <stp/>
        <stp>##V3_BDPV12</stp>
        <stp>USDGBp Curncy</stp>
        <stp>LAST_PRICE</stp>
        <stp>[Crispin Spreadsheet.xlsx]FDXC!R115C13</stp>
        <tr r="M115" s="8"/>
      </tp>
      <tp t="s">
        <v>#N/A Requesting Data...</v>
        <stp/>
        <stp>##V3_BDPV12</stp>
        <stp>USDGBp Curncy</stp>
        <stp>LAST_PRICE</stp>
        <stp>[Crispin Spreadsheet.xlsx]FDXC!R114C13</stp>
        <tr r="M114" s="8"/>
      </tp>
      <tp t="s">
        <v>#N/A Requesting Data...</v>
        <stp/>
        <stp>##V3_BDPV12</stp>
        <stp>USDGBp Curncy</stp>
        <stp>LAST_PRICE</stp>
        <stp>[Crispin Spreadsheet.xlsx]FDXC!R113C13</stp>
        <tr r="M113" s="8"/>
      </tp>
      <tp t="s">
        <v>#N/A Requesting Data...</v>
        <stp/>
        <stp>##V3_BDPV12</stp>
        <stp>USDGBp Curncy</stp>
        <stp>LAST_PRICE</stp>
        <stp>[Crispin Spreadsheet.xlsx]FDXC!R112C13</stp>
        <tr r="M112" s="8"/>
      </tp>
      <tp t="s">
        <v>#N/A Requesting Data...</v>
        <stp/>
        <stp>##V3_BDPV12</stp>
        <stp>USDGBp Curncy</stp>
        <stp>LAST_PRICE</stp>
        <stp>[Crispin Spreadsheet.xlsx]FDXC!R111C13</stp>
        <tr r="M111" s="8"/>
      </tp>
      <tp t="s">
        <v>#N/A Requesting Data...</v>
        <stp/>
        <stp>##V3_BDPV12</stp>
        <stp>USDGBp Curncy</stp>
        <stp>LAST_PRICE</stp>
        <stp>[Crispin Spreadsheet.xlsx]FDXC!R110C13</stp>
        <tr r="M110" s="8"/>
      </tp>
      <tp>
        <v>139.34375</v>
        <stp/>
        <stp>##V3_BDPV12</stp>
        <stp>USA Comdty</stp>
        <stp>PX_YEST_CLOSE</stp>
        <stp>[Crispin Spreadsheet.xlsx]OEI!R842C6</stp>
        <tr r="F842" s="1"/>
      </tp>
      <tp>
        <v>85.85</v>
        <stp/>
        <stp>##V3_BDPV12</stp>
        <stp>DG FP Equity</stp>
        <stp>PX_YEST_CLOSE</stp>
        <stp>[Crispin Spreadsheet.xlsx]OEI!R141C6</stp>
        <tr r="F141" s="1"/>
      </tp>
      <tp>
        <v>63.54</v>
        <stp/>
        <stp>##V3_BDPV12</stp>
        <stp>GE US Equity</stp>
        <stp>PX_YEST_CLOSE</stp>
        <stp>[Crispin Spreadsheet.xlsx]OEI!R721C6</stp>
        <tr r="F721" s="1"/>
      </tp>
      <tp t="s">
        <v>EUR</v>
        <stp/>
        <stp>##V3_BDPV12</stp>
        <stp>SK FP Equity</stp>
        <stp>CRNCY</stp>
        <stp>[Crispin Spreadsheet.xlsx]OEI!R128C4</stp>
        <tr r="D128" s="1"/>
      </tp>
      <tp>
        <v>580</v>
        <stp/>
        <stp>##V3_BDPV12</stp>
        <stp>MC FP Equity</stp>
        <stp>PX_YEST_CLOSE</stp>
        <stp>[Crispin Spreadsheet.xlsx]OEI!R118C6</stp>
        <tr r="F118" s="1"/>
      </tp>
      <tp>
        <v>139.84</v>
        <stp/>
        <stp>##V3_BDPV12</stp>
        <stp>BA US Equity</stp>
        <stp>PX_YEST_CLOSE</stp>
        <stp>[Crispin Spreadsheet.xlsx]OEI!R674C6</stp>
        <tr r="F674" s="1"/>
      </tp>
      <tp t="s">
        <v>#N/A Requesting Data...</v>
        <stp/>
        <stp>##V3_BDPV12</stp>
        <stp>GBPNOK Curncy</stp>
        <stp>PX_YEST_CLOSE</stp>
        <stp>[Crispin Spreadsheet.xlsx]OPUS!R35C26</stp>
        <tr r="Z35" s="6"/>
      </tp>
      <tp t="s">
        <v>#N/A Requesting Data...</v>
        <stp/>
        <stp>##V3_BDPV12</stp>
        <stp>GBPNOK Curncy</stp>
        <stp>PX_YEST_CLOSE</stp>
        <stp>[Crispin Spreadsheet.xlsx]OPUS!R34C26</stp>
        <tr r="Z34" s="6"/>
      </tp>
      <tp t="s">
        <v>#N/A Requesting Data...</v>
        <stp/>
        <stp>##V3_BDPV12</stp>
        <stp>GBPNOK Curncy</stp>
        <stp>PX_YEST_CLOSE</stp>
        <stp>[Crispin Spreadsheet.xlsx]OPUS!R33C26</stp>
        <tr r="Z33" s="6"/>
      </tp>
      <tp t="s">
        <v>#N/A Requesting Data...</v>
        <stp/>
        <stp>##V3_BDPV12</stp>
        <stp>GBPNOK Curncy</stp>
        <stp>PX_YEST_CLOSE</stp>
        <stp>[Crispin Spreadsheet.xlsx]OPUS!R32C26</stp>
        <tr r="Z32" s="6"/>
      </tp>
      <tp t="s">
        <v>#N/A Requesting Data...</v>
        <stp/>
        <stp>##V3_BDPV12</stp>
        <stp>GBPMYR Curncy</stp>
        <stp>PX_YEST_CLOSE</stp>
        <stp>[Crispin Spreadsheet.xlsx]OPUS!R28C26</stp>
        <tr r="Z28" s="6"/>
      </tp>
      <tp t="s">
        <v>#N/A Requesting Data...</v>
        <stp/>
        <stp>##V3_BDPV12</stp>
        <stp>GBPMYR Curncy</stp>
        <stp>PX_YEST_CLOSE</stp>
        <stp>[Crispin Spreadsheet.xlsx]OPUS!R29C26</stp>
        <tr r="Z29" s="6"/>
      </tp>
      <tp t="s">
        <v>#N/A Requesting Data...</v>
        <stp/>
        <stp>##V3_BDPV12</stp>
        <stp>GBPJPY Curncy</stp>
        <stp>PX_YEST_CLOSE</stp>
        <stp>[Crispin Spreadsheet.xlsx]OPUS!R25C26</stp>
        <tr r="Z25" s="6"/>
      </tp>
      <tp t="s">
        <v>GBp</v>
        <stp/>
        <stp>##V3_BDPV12</stp>
        <stp>AV/ LN Equity</stp>
        <stp>CRNCY</stp>
        <stp>[Crispin Spreadsheet.xlsx]OEI!R461C4</stp>
        <tr r="D461" s="1"/>
      </tp>
      <tp t="s">
        <v>GBp</v>
        <stp/>
        <stp>##V3_BDPV12</stp>
        <stp>QQ/ LN Equity</stp>
        <stp>CRNCY</stp>
        <stp>[Crispin Spreadsheet.xlsx]OEI!R586C4</stp>
        <tr r="D586" s="1"/>
      </tp>
      <tp t="s">
        <v>#N/A Requesting Data...</v>
        <stp/>
        <stp>##V3_BDPV12</stp>
        <stp>GBPEUR Curncy</stp>
        <stp>PX_YEST_CLOSE</stp>
        <stp>[Crispin Spreadsheet.xlsx]OPUS!R45C26</stp>
        <tr r="Z45" s="6"/>
      </tp>
      <tp t="s">
        <v>#N/A Requesting Data...</v>
        <stp/>
        <stp>##V3_BDPV12</stp>
        <stp>GBPEUR Curncy</stp>
        <stp>PX_YEST_CLOSE</stp>
        <stp>[Crispin Spreadsheet.xlsx]OPUS!R18C26</stp>
        <tr r="Z18" s="6"/>
      </tp>
      <tp t="s">
        <v>#N/A Requesting Data...</v>
        <stp/>
        <stp>##V3_BDPV12</stp>
        <stp>GBPEUR Curncy</stp>
        <stp>PX_YEST_CLOSE</stp>
        <stp>[Crispin Spreadsheet.xlsx]OPUS!R21C26</stp>
        <tr r="Z21" s="6"/>
      </tp>
      <tp t="s">
        <v>#N/A Requesting Data...</v>
        <stp/>
        <stp>##V3_BDPV12</stp>
        <stp>GBPEUR Curncy</stp>
        <stp>PX_YEST_CLOSE</stp>
        <stp>[Crispin Spreadsheet.xlsx]OPUS!R22C26</stp>
        <tr r="Z22" s="6"/>
      </tp>
      <tp t="s">
        <v>#N/A Requesting Data...</v>
        <stp/>
        <stp>##V3_BDPV12</stp>
        <stp>GBPEUR Curncy</stp>
        <stp>PX_YEST_CLOSE</stp>
        <stp>[Crispin Spreadsheet.xlsx]OPUS!R92C26</stp>
        <tr r="Z92" s="6"/>
      </tp>
      <tp t="s">
        <v>#N/A Requesting Data...</v>
        <stp/>
        <stp>##V3_BDPV12</stp>
        <stp>GBPBRL Curncy</stp>
        <stp>PX_YEST_CLOSE</stp>
        <stp>[Crispin Spreadsheet.xlsx]OPUS!R95C26</stp>
        <tr r="Z95" s="6"/>
      </tp>
      <tp>
        <v>1.5601</v>
        <stp/>
        <stp>##V3_BDPV12</stp>
        <stp>GBPCAD Curncy</stp>
        <stp>PX_YEST_CLOSE</stp>
        <stp>[Crispin Spreadsheet.xlsx]OPUS!R12C26</stp>
        <tr r="Z12" s="6"/>
      </tp>
      <tp>
        <v>1.5601</v>
        <stp/>
        <stp>##V3_BDPV12</stp>
        <stp>GBPCAD Curncy</stp>
        <stp>PX_YEST_CLOSE</stp>
        <stp>[Crispin Spreadsheet.xlsx]OPUS!R13C26</stp>
        <tr r="Z13" s="6"/>
      </tp>
      <tp>
        <v>1.5601</v>
        <stp/>
        <stp>##V3_BDPV12</stp>
        <stp>GBPCAD Curncy</stp>
        <stp>PX_YEST_CLOSE</stp>
        <stp>[Crispin Spreadsheet.xlsx]OPUS!R14C26</stp>
        <tr r="Z14" s="6"/>
      </tp>
      <tp>
        <v>1.5601</v>
        <stp/>
        <stp>##V3_BDPV12</stp>
        <stp>GBPCAD Curncy</stp>
        <stp>PX_YEST_CLOSE</stp>
        <stp>[Crispin Spreadsheet.xlsx]OPUS!R15C26</stp>
        <tr r="Z15" s="6"/>
      </tp>
      <tp>
        <v>1.5601</v>
        <stp/>
        <stp>##V3_BDPV12</stp>
        <stp>GBPCAD Curncy</stp>
        <stp>PX_YEST_CLOSE</stp>
        <stp>[Crispin Spreadsheet.xlsx]OPUS!R98C26</stp>
        <tr r="Z98" s="6"/>
      </tp>
      <tp>
        <v>1.5601</v>
        <stp/>
        <stp>##V3_BDPV12</stp>
        <stp>GBPCAD Curncy</stp>
        <stp>PX_YEST_CLOSE</stp>
        <stp>[Crispin Spreadsheet.xlsx]OPUS!R99C26</stp>
        <tr r="Z99" s="6"/>
      </tp>
      <tp t="s">
        <v>E-Mini Russ 2000  Sep22</v>
        <stp/>
        <stp>##V3_BDPV12</stp>
        <stp>RTYA Index</stp>
        <stp>NAME</stp>
        <stp>[Crispin Spreadsheet.xlsx]OEI!R642C5</stp>
        <tr r="E642" s="1"/>
      </tp>
      <tp>
        <v>80.271000000000001</v>
        <stp/>
        <stp>##V3_BDPV12</stp>
        <stp>GB00BFMCN652 Govt</stp>
        <stp>LAST_PRICE</stp>
        <stp>[Crispin Spreadsheet.xlsx]SWAN!R160C7</stp>
        <tr r="G160" s="3"/>
      </tp>
      <tp>
        <v>105.65</v>
        <stp/>
        <stp>##V3_BDPV12</stp>
        <stp>SY1 GY Equity</stp>
        <stp>PX_YEST_CLOSE</stp>
        <stp>[Crispin Spreadsheet.xlsx]OEI!R187C6</stp>
        <tr r="F187" s="1"/>
      </tp>
      <tp t="s">
        <v>#N/A Requesting Data...</v>
        <stp/>
        <stp>##V3_BDPV12</stp>
        <stp>GBPZAr Curncy</stp>
        <stp>PX_YEST_CLOSE</stp>
        <stp>[Crispin Spreadsheet.xlsx]OPUS!R41C26</stp>
        <tr r="Z41" s="6"/>
      </tp>
      <tp t="s">
        <v>#N/A Requesting Data...</v>
        <stp/>
        <stp>##V3_BDPV12</stp>
        <stp>GBPZAr Curncy</stp>
        <stp>PX_YEST_CLOSE</stp>
        <stp>[Crispin Spreadsheet.xlsx]OPUS!R42C26</stp>
        <tr r="Z42" s="6"/>
      </tp>
      <tp t="s">
        <v>GBp</v>
        <stp/>
        <stp>##V3_BDPV12</stp>
        <stp>DC/ LN Equity</stp>
        <stp>CRNCY</stp>
        <stp>[Crispin Spreadsheet.xlsx]OPUS!R132C4</stp>
        <tr r="D132" s="6"/>
      </tp>
      <tp t="s">
        <v>#N/A Requesting Data...</v>
        <stp/>
        <stp>##V3_BDPV12</stp>
        <stp>GBPUSD Curncy</stp>
        <stp>PX_YEST_CLOSE</stp>
        <stp>[Crispin Spreadsheet.xlsx]OPUS!R60C26</stp>
        <tr r="Z60" s="6"/>
      </tp>
      <tp t="s">
        <v>#N/A Requesting Data...</v>
        <stp/>
        <stp>##V3_BDPV12</stp>
        <stp>GBPUSD Curncy</stp>
        <stp>PX_YEST_CLOSE</stp>
        <stp>[Crispin Spreadsheet.xlsx]OPUS!R72C26</stp>
        <tr r="Z72" s="6"/>
      </tp>
      <tp t="s">
        <v>#N/A Requesting Data...</v>
        <stp/>
        <stp>##V3_BDPV12</stp>
        <stp>GBPUSD Curncy</stp>
        <stp>PX_YEST_CLOSE</stp>
        <stp>[Crispin Spreadsheet.xlsx]OPUS!R78C26</stp>
        <tr r="Z78" s="6"/>
      </tp>
      <tp t="s">
        <v>#N/A Requesting Data...</v>
        <stp/>
        <stp>##V3_BDPV12</stp>
        <stp>GBPUSD Curncy</stp>
        <stp>PX_YEST_CLOSE</stp>
        <stp>[Crispin Spreadsheet.xlsx]OPUS!R79C26</stp>
        <tr r="Z79" s="6"/>
      </tp>
      <tp t="s">
        <v>#N/A Requesting Data...</v>
        <stp/>
        <stp>##V3_BDPV12</stp>
        <stp>GBPUSD Curncy</stp>
        <stp>PX_YEST_CLOSE</stp>
        <stp>[Crispin Spreadsheet.xlsx]OPUS!R59C26</stp>
        <tr r="Z59" s="6"/>
      </tp>
      <tp t="s">
        <v>#N/A Requesting Data...</v>
        <stp/>
        <stp>##V3_BDPV12</stp>
        <stp>GBPUSD Curncy</stp>
        <stp>PX_YEST_CLOSE</stp>
        <stp>[Crispin Spreadsheet.xlsx]OPUS!R82C26</stp>
        <tr r="Z82" s="6"/>
      </tp>
      <tp t="s">
        <v>#N/A Requesting Data...</v>
        <stp/>
        <stp>##V3_BDPV12</stp>
        <stp>GBPUSD Curncy</stp>
        <stp>PX_YEST_CLOSE</stp>
        <stp>[Crispin Spreadsheet.xlsx]OPUS!R83C26</stp>
        <tr r="Z83" s="6"/>
      </tp>
      <tp t="s">
        <v>#N/A Requesting Data...</v>
        <stp/>
        <stp>##V3_BDPV12</stp>
        <stp>GBPUSD Curncy</stp>
        <stp>PX_YEST_CLOSE</stp>
        <stp>[Crispin Spreadsheet.xlsx]OPUS!R80C26</stp>
        <tr r="Z80" s="6"/>
      </tp>
      <tp t="s">
        <v>#N/A Requesting Data...</v>
        <stp/>
        <stp>##V3_BDPV12</stp>
        <stp>GBPUSD Curncy</stp>
        <stp>PX_YEST_CLOSE</stp>
        <stp>[Crispin Spreadsheet.xlsx]OPUS!R81C26</stp>
        <tr r="Z81" s="6"/>
      </tp>
      <tp t="s">
        <v>#N/A Requesting Data...</v>
        <stp/>
        <stp>##V3_BDPV12</stp>
        <stp>GBPUSD Curncy</stp>
        <stp>PX_YEST_CLOSE</stp>
        <stp>[Crispin Spreadsheet.xlsx]OPUS!R86C26</stp>
        <tr r="Z86" s="6"/>
      </tp>
      <tp t="s">
        <v>#N/A Requesting Data...</v>
        <stp/>
        <stp>##V3_BDPV12</stp>
        <stp>GBPUSD Curncy</stp>
        <stp>PX_YEST_CLOSE</stp>
        <stp>[Crispin Spreadsheet.xlsx]OPUS!R87C26</stp>
        <tr r="Z87" s="6"/>
      </tp>
      <tp t="s">
        <v>#N/A Requesting Data...</v>
        <stp/>
        <stp>##V3_BDPV12</stp>
        <stp>GBPUSD Curncy</stp>
        <stp>PX_YEST_CLOSE</stp>
        <stp>[Crispin Spreadsheet.xlsx]OPUS!R84C26</stp>
        <tr r="Z84" s="6"/>
      </tp>
      <tp t="s">
        <v>#N/A Requesting Data...</v>
        <stp/>
        <stp>##V3_BDPV12</stp>
        <stp>GBPUSD Curncy</stp>
        <stp>PX_YEST_CLOSE</stp>
        <stp>[Crispin Spreadsheet.xlsx]OPUS!R85C26</stp>
        <tr r="Z85" s="6"/>
      </tp>
      <tp t="s">
        <v>#N/A Requesting Data...</v>
        <stp/>
        <stp>##V3_BDPV12</stp>
        <stp>GBPSEK Curncy</stp>
        <stp>PX_YEST_CLOSE</stp>
        <stp>[Crispin Spreadsheet.xlsx]OPUS!R48C26</stp>
        <tr r="Z48" s="6"/>
      </tp>
      <tp t="s">
        <v>#N/A Requesting Data...</v>
        <stp/>
        <stp>##V3_BDPV12</stp>
        <stp>GBPSGD Curncy</stp>
        <stp>PX_YEST_CLOSE</stp>
        <stp>[Crispin Spreadsheet.xlsx]OPUS!R38C26</stp>
        <tr r="Z38" s="6"/>
      </tp>
      <tp t="s">
        <v>GBp</v>
        <stp/>
        <stp>##V3_BDPV12</stp>
        <stp>TPK LN Equity</stp>
        <stp>CRNCY</stp>
        <stp>[Crispin Spreadsheet.xlsx]OEI!R627C4</stp>
        <tr r="D627" s="1"/>
      </tp>
      <tp t="s">
        <v>GBp</v>
        <stp/>
        <stp>##V3_BDPV12</stp>
        <stp>RTO LN Equity</stp>
        <stp>CRNCY</stp>
        <stp>[Crispin Spreadsheet.xlsx]OEI!R593C4</stp>
        <tr r="D593" s="1"/>
      </tp>
      <tp>
        <v>224</v>
        <stp/>
        <stp>##V3_BDPV12</stp>
        <stp>BIG LN Equity</stp>
        <stp>PX_YEST_CLOSE</stp>
        <stp>[Crispin Spreadsheet.xlsx]OEI!R470C6</stp>
        <tr r="F470" s="1"/>
      </tp>
      <tp t="s">
        <v>EUR</v>
        <stp/>
        <stp>##V3_BDPV12</stp>
        <stp>KPN NA Equity</stp>
        <stp>CRNCY</stp>
        <stp>[Crispin Spreadsheet.xlsx]OEI!R328C4</stp>
        <tr r="D328" s="1"/>
      </tp>
      <tp t="s">
        <v>EUR</v>
        <stp/>
        <stp>##V3_BDPV12</stp>
        <stp>RHM GY Equity</stp>
        <stp>CRNCY</stp>
        <stp>[Crispin Spreadsheet.xlsx]OEI!R178C4</stp>
        <tr r="D178" s="1"/>
      </tp>
      <tp>
        <v>365.1</v>
        <stp/>
        <stp>##V3_BDPV12</stp>
        <stp>BME LN Equity</stp>
        <stp>PX_YEST_CLOSE</stp>
        <stp>[Crispin Spreadsheet.xlsx]OEI!R464C6</stp>
        <tr r="F464" s="1"/>
      </tp>
      <tp t="s">
        <v>USD</v>
        <stp/>
        <stp>##V3_BDPV12</stp>
        <stp>WLL US Equity</stp>
        <stp>CRNCY</stp>
        <stp>[Crispin Spreadsheet.xlsx]OEI!R826C4</stp>
        <tr r="D826" s="1"/>
      </tp>
    </main>
    <main first="bloomberg.rtd">
      <tp>
        <v>2.2799999999999998</v>
        <stp/>
        <stp>##V3_BDPV12</stp>
        <stp>GMA AU Equity</stp>
        <stp>PX_YEST_CLOSE</stp>
        <stp>[Crispin Spreadsheet.xlsx]OEI!R18C6</stp>
        <tr r="F18" s="1"/>
      </tp>
      <tp>
        <v>95.24</v>
        <stp/>
        <stp>##V3_BDPV12</stp>
        <stp>AIR FP Equity</stp>
        <stp>PX_YEST_CLOSE</stp>
        <stp>[Crispin Spreadsheet.xlsx]OEI!R89C6</stp>
        <tr r="F89" s="1"/>
      </tp>
      <tp t="s">
        <v>GBp</v>
        <stp/>
        <stp>##V3_BDPV12</stp>
        <stp>NWG LN Equity</stp>
        <stp>CRNCY</stp>
        <stp>[Crispin Spreadsheet.xlsx]OEI!R600C4</stp>
        <tr r="D600" s="1"/>
      </tp>
      <tp t="s">
        <v>CHF</v>
        <stp/>
        <stp>##V3_BDPV12</stp>
        <stp>ROG SW Equity</stp>
        <stp>CRNCY</stp>
        <stp>[Crispin Spreadsheet.xlsx]OEI!R431C4</stp>
        <tr r="D431" s="1"/>
      </tp>
      <tp t="s">
        <v>EUR</v>
        <stp/>
        <stp>##V3_BDPV12</stp>
        <stp>VIE FP Equity</stp>
        <stp>CRNCY</stp>
        <stp>[Crispin Spreadsheet.xlsx]OEI!R140C4</stp>
        <tr r="D140" s="1"/>
      </tp>
      <tp t="s">
        <v>GBp</v>
        <stp/>
        <stp>##V3_BDPV12</stp>
        <stp>SSE LN Equity</stp>
        <stp>CRNCY</stp>
        <stp>[Crispin Spreadsheet.xlsx]OEI!R614C4</stp>
        <tr r="D614" s="1"/>
      </tp>
      <tp>
        <v>26.32</v>
        <stp/>
        <stp>##V3_BDPV12</stp>
        <stp>TTM US Equity</stp>
        <stp>PX_YEST_CLOSE</stp>
        <stp>[Crispin Spreadsheet.xlsx]OEI!R800C6</stp>
        <tr r="F800" s="1"/>
      </tp>
      <tp>
        <v>29.1</v>
        <stp/>
        <stp>##V3_BDPV12</stp>
        <stp>STM FP Equity</stp>
        <stp>PX_YEST_CLOSE</stp>
        <stp>[Crispin Spreadsheet.xlsx]OEI!R133C6</stp>
        <tr r="F133" s="1"/>
      </tp>
      <tp t="s">
        <v>USD</v>
        <stp/>
        <stp>##V3_BDPV12</stp>
        <stp>AMD US Equity</stp>
        <stp>CRNCY</stp>
        <stp>[Crispin Spreadsheet.xlsx]OEI!R647C4</stp>
        <tr r="D647" s="1"/>
      </tp>
      <tp t="s">
        <v>#N/A Requesting Data...</v>
        <stp/>
        <stp>##V3_BDPV12</stp>
        <stp>STA Index</stp>
        <stp>LAST_PRICE</stp>
        <stp>[Crispin Spreadsheet.xlsx]OEI!R233C7</stp>
        <tr r="G233" s="1"/>
      </tp>
      <tp t="s">
        <v>#N/A Requesting Data...</v>
        <stp/>
        <stp>##V3_BDPV12</stp>
        <stp>SMA Index</stp>
        <stp>LAST_PRICE</stp>
        <stp>[Crispin Spreadsheet.xlsx]OEI!R413C7</stp>
        <tr r="G413" s="1"/>
      </tp>
      <tp t="s">
        <v>JPY</v>
        <stp/>
        <stp>##V3_BDPV12</stp>
        <stp>8001 JT Equity</stp>
        <stp>CRNCY</stp>
        <stp>[Crispin Spreadsheet.xlsx]OPUS!R112C4</stp>
        <tr r="D112" s="6"/>
      </tp>
      <tp>
        <v>111.8</v>
        <stp/>
        <stp>##V3_BDPV12</stp>
        <stp>HAS LN Equity</stp>
        <stp>PX_YEST_CLOSE</stp>
        <stp>[Crispin Spreadsheet.xlsx]OEI!R518C6</stp>
        <tr r="F518" s="1"/>
      </tp>
      <tp>
        <v>35.28</v>
        <stp/>
        <stp>##V3_BDPV12</stp>
        <stp>LVS US Equity</stp>
        <stp>PX_YEST_CLOSE</stp>
        <stp>[Crispin Spreadsheet.xlsx]OEI!R742C6</stp>
        <tr r="F742" s="1"/>
      </tp>
      <tp>
        <v>6.7</v>
        <stp/>
        <stp>##V3_BDPV12</stp>
        <stp>TUP US Equity</stp>
        <stp>PX_YEST_CLOSE</stp>
        <stp>[Crispin Spreadsheet.xlsx]OEI!R811C6</stp>
        <tr r="F811" s="1"/>
      </tp>
      <tp t="s">
        <v>USD</v>
        <stp/>
        <stp>##V3_BDPV12</stp>
        <stp>FCX US Equity</stp>
        <stp>CRNCY</stp>
        <stp>[Crispin Spreadsheet.xlsx]OEI!R719C4</stp>
        <tr r="D719" s="1"/>
      </tp>
      <tp t="s">
        <v>EUR</v>
        <stp/>
        <stp>##V3_BDPV12</stp>
        <stp>BAS GY Equity</stp>
        <stp>CRNCY</stp>
        <stp>[Crispin Spreadsheet.xlsx]OEI!R151C4</stp>
        <tr r="D151" s="1"/>
      </tp>
      <tp t="s">
        <v>USD</v>
        <stp/>
        <stp>##V3_BDPV12</stp>
        <stp>PBR US Equity</stp>
        <stp>CRNCY</stp>
        <stp>[Crispin Spreadsheet.xlsx]OEI!R778C4</stp>
        <tr r="D778" s="1"/>
      </tp>
      <tp t="s">
        <v>CHF</v>
        <stp/>
        <stp>##V3_BDPV12</stp>
        <stp>CFR SW Equity</stp>
        <stp>CRNCY</stp>
        <stp>[Crispin Spreadsheet.xlsx]OEI!R418C4</stp>
        <tr r="D418" s="1"/>
      </tp>
      <tp t="s">
        <v>GBp</v>
        <stp/>
        <stp>##V3_BDPV12</stp>
        <stp>NRR LN Equity</stp>
        <stp>CRNCY</stp>
        <stp>[Crispin Spreadsheet.xlsx]OEI!R565C4</stp>
        <tr r="D565" s="1"/>
      </tp>
      <tp>
        <v>21.97</v>
        <stp/>
        <stp>##V3_BDPV12</stp>
        <stp>ITX SQ Equity</stp>
        <stp>PX_YEST_CLOSE</stp>
        <stp>[Crispin Spreadsheet.xlsx]OEI!R382C6</stp>
        <tr r="F382" s="1"/>
      </tp>
      <tp>
        <v>54</v>
        <stp/>
        <stp>##V3_BDPV12</stp>
        <stp>NHY NO Equity</stp>
        <stp>PX_YEST_CLOSE</stp>
        <stp>[Crispin Spreadsheet.xlsx]OEI!R340C6</stp>
        <tr r="F340" s="1"/>
      </tp>
      <tp t="s">
        <v>EUR</v>
        <stp/>
        <stp>##V3_BDPV12</stp>
        <stp>SAP GY Equity</stp>
        <stp>CRNCY</stp>
        <stp>[Crispin Spreadsheet.xlsx]OEI!R181C4</stp>
        <tr r="D181" s="1"/>
      </tp>
      <tp t="s">
        <v>GBp</v>
        <stp/>
        <stp>##V3_BDPV12</stp>
        <stp>SRP LN Equity</stp>
        <stp>CRNCY</stp>
        <stp>[Crispin Spreadsheet.xlsx]OEI!R605C4</stp>
        <tr r="D605" s="1"/>
      </tp>
      <tp t="s">
        <v>AUD</v>
        <stp/>
        <stp>##V3_BDPV12</stp>
        <stp>CBA AU Equity</stp>
        <stp>CRNCY</stp>
        <stp>[Crispin Spreadsheet.xlsx]OEI!R16C4</stp>
        <tr r="D16" s="1"/>
      </tp>
      <tp t="s">
        <v>USD</v>
        <stp/>
        <stp>##V3_BDPV12</stp>
        <stp>ALV US Equity</stp>
        <stp>CRNCY</stp>
        <stp>[Crispin Spreadsheet.xlsx]OEI!R666C4</stp>
        <tr r="D666" s="1"/>
      </tp>
      <tp t="s">
        <v>GBp</v>
        <stp/>
        <stp>##V3_BDPV12</stp>
        <stp>PRU LN Equity</stp>
        <stp>CRNCY</stp>
        <stp>[Crispin Spreadsheet.xlsx]OEI!R585C4</stp>
        <tr r="D585" s="1"/>
      </tp>
      <tp>
        <v>46.84</v>
        <stp/>
        <stp>##V3_BDPV12</stp>
        <stp>ON US Equity</stp>
        <stp>PX_YEST_CLOSE</stp>
        <stp>[Crispin Spreadsheet.xlsx]OEI!R768C6</stp>
        <tr r="F768" s="1"/>
      </tp>
      <tp>
        <v>69.3</v>
        <stp/>
        <stp>##V3_BDPV12</stp>
        <stp>CURY LN Equity</stp>
        <stp>PX_YEST_CLOSE</stp>
        <stp>[Crispin Spreadsheet.xlsx]OPE!R38C6</stp>
        <tr r="F38" s="7"/>
      </tp>
      <tp>
        <v>1801.5</v>
        <stp/>
        <stp>##V3_BDPV12</stp>
        <stp>GCA Comdty</stp>
        <stp>PX_YEST_CLOSE</stp>
        <stp>[Crispin Spreadsheet.xlsx]OEI!R843C6</stp>
        <tr r="F843" s="1"/>
      </tp>
      <tp t="s">
        <v>GBp</v>
        <stp/>
        <stp>##V3_BDPV12</stp>
        <stp>UU/ LN Equity</stp>
        <stp>CRNCY</stp>
        <stp>[Crispin Spreadsheet.xlsx]OEI!R633C4</stp>
        <tr r="D633" s="1"/>
      </tp>
      <tp t="s">
        <v>AUD</v>
        <stp/>
        <stp>##V3_BDPV12</stp>
        <stp>SMR AU Equity</stp>
        <stp>CRNCY</stp>
        <stp>[Crispin Spreadsheet.xlsx]FDXC!R6C4</stp>
        <tr r="D6" s="8"/>
      </tp>
      <tp t="s">
        <v>#N/A Requesting Data...</v>
        <stp/>
        <stp>##V3_BDPV12</stp>
        <stp>GBPSEK Curncy</stp>
        <stp>LAST_PRICE</stp>
        <stp>[Crispin Spreadsheet.xlsx]OPUS!R125C13</stp>
        <tr r="M125" s="6"/>
      </tp>
      <tp t="s">
        <v>EUR</v>
        <stp/>
        <stp>##V3_BDPV12</stp>
        <stp>RHK GY Equity</stp>
        <stp>CRNCY</stp>
        <stp>[Crispin Spreadsheet.xlsx]OEI!R179C4</stp>
        <tr r="D179" s="1"/>
      </tp>
      <tp t="s">
        <v>EUR</v>
        <stp/>
        <stp>##V3_BDPV12</stp>
        <stp>BEI GY Equity</stp>
        <stp>CRNCY</stp>
        <stp>[Crispin Spreadsheet.xlsx]OEI!R154C4</stp>
        <tr r="D154" s="1"/>
      </tp>
      <tp t="s">
        <v>EUR</v>
        <stp/>
        <stp>##V3_BDPV12</stp>
        <stp>WCH GY Equity</stp>
        <stp>CRNCY</stp>
        <stp>[Crispin Spreadsheet.xlsx]OEI!R192C4</stp>
        <tr r="D192" s="1"/>
      </tp>
      <tp>
        <v>241</v>
        <stp/>
        <stp>##V3_BDPV12</stp>
        <stp>8848 JT Equity</stp>
        <stp>PX_YEST_CLOSE</stp>
        <stp>[Crispin Spreadsheet.xlsx]OPUS!R113C6</stp>
        <tr r="F113" s="6"/>
      </tp>
      <tp t="s">
        <v>GBp</v>
        <stp/>
        <stp>##V3_BDPV12</stp>
        <stp>HUM LN Equity</stp>
        <stp>CRNCY</stp>
        <stp>[Crispin Spreadsheet.xlsx]OEI!R523C4</stp>
        <tr r="D523" s="1"/>
      </tp>
      <tp t="s">
        <v>USD</v>
        <stp/>
        <stp>##V3_BDPV12</stp>
        <stp>RCL US Equity</stp>
        <stp>CRNCY</stp>
        <stp>[Crispin Spreadsheet.xlsx]OEI!R788C4</stp>
        <tr r="D788" s="1"/>
      </tp>
      <tp t="s">
        <v>EUR</v>
        <stp/>
        <stp>##V3_BDPV12</stp>
        <stp>ATO FP Equity</stp>
        <stp>CRNCY</stp>
        <stp>[Crispin Spreadsheet.xlsx]OEI!R92C4</stp>
        <tr r="D92" s="1"/>
      </tp>
      <tp t="s">
        <v>AUD</v>
        <stp/>
        <stp>##V3_BDPV12</stp>
        <stp>MQG AU Equity</stp>
        <stp>CRNCY</stp>
        <stp>[Crispin Spreadsheet.xlsx]OEI!R19C4</stp>
        <tr r="D19" s="1"/>
      </tp>
      <tp t="s">
        <v>USD</v>
        <stp/>
        <stp>##V3_BDPV12</stp>
        <stp>AMC US Equity</stp>
        <stp>CRNCY</stp>
        <stp>[Crispin Spreadsheet.xlsx]OEI!R656C4</stp>
        <tr r="D656" s="1"/>
      </tp>
      <tp t="s">
        <v>GBp</v>
        <stp/>
        <stp>##V3_BDPV12</stp>
        <stp>MTC LN Equity</stp>
        <stp>CRNCY</stp>
        <stp>[Crispin Spreadsheet.xlsx]OEI!R562C4</stp>
        <tr r="D562" s="1"/>
      </tp>
      <tp t="s">
        <v>EUR</v>
        <stp/>
        <stp>##V3_BDPV12</stp>
        <stp>MMB FP Equity</stp>
        <stp>CRNCY</stp>
        <stp>[Crispin Spreadsheet.xlsx]OEI!R115C4</stp>
        <tr r="D115" s="1"/>
      </tp>
      <tp t="s">
        <v>EUR</v>
        <stp/>
        <stp>##V3_BDPV12</stp>
        <stp>LHA GY Equity</stp>
        <stp>CRNCY</stp>
        <stp>[Crispin Spreadsheet.xlsx]OEI!R159C4</stp>
        <tr r="D159" s="1"/>
      </tp>
      <tp t="s">
        <v>GBp</v>
        <stp/>
        <stp>##V3_BDPV12</stp>
        <stp>IPF LN Equity</stp>
        <stp>CRNCY</stp>
        <stp>[Crispin Spreadsheet.xlsx]OEI!R536C4</stp>
        <tr r="D536" s="1"/>
      </tp>
      <tp>
        <v>19.510000000000002</v>
        <stp/>
        <stp>##V3_BDPV12</stp>
        <stp>NWL US Equity</stp>
        <stp>PX_YEST_CLOSE</stp>
        <stp>[Crispin Spreadsheet.xlsx]OEI!R762C6</stp>
        <tr r="F762" s="1"/>
      </tp>
      <tp>
        <v>114.05</v>
        <stp/>
        <stp>##V3_BDPV12</stp>
        <stp>JPM US Equity</stp>
        <stp>PX_YEST_CLOSE</stp>
        <stp>[Crispin Spreadsheet.xlsx]OEI!R735C6</stp>
        <tr r="F735" s="1"/>
      </tp>
      <tp t="s">
        <v>USD</v>
        <stp/>
        <stp>##V3_BDPV12</stp>
        <stp>CHD US Equity</stp>
        <stp>CRNCY</stp>
        <stp>[Crispin Spreadsheet.xlsx]OEI!R683C4</stp>
        <tr r="D683" s="1"/>
      </tp>
      <tp>
        <v>416.3</v>
        <stp/>
        <stp>##V3_BDPV12</stp>
        <stp>YAR NO Equity</stp>
        <stp>PX_YEST_CLOSE</stp>
        <stp>[Crispin Spreadsheet.xlsx]OEI!R348C6</stp>
        <tr r="F348" s="1"/>
      </tp>
      <tp t="s">
        <v>#N/A Requesting Data...</v>
        <stp/>
        <stp>##V3_BDPV12</stp>
        <stp>IBA Index</stp>
        <stp>LAST_PRICE</stp>
        <stp>[Crispin Spreadsheet.xlsx]OEI!R372C7</stp>
        <tr r="G372" s="1"/>
      </tp>
      <tp>
        <v>1</v>
        <stp/>
        <stp>##V3_BDPV12</stp>
        <stp>EURSEK Curncy</stp>
        <stp>QUOTE_FACTOR</stp>
        <stp>[Crispin Spreadsheet.xlsx]OPE!R29C12</stp>
        <tr r="L29" s="7"/>
      </tp>
      <tp t="s">
        <v>GBp</v>
        <stp/>
        <stp>##V3_BDPV12</stp>
        <stp>CPI LN Equity</stp>
        <stp>CRNCY</stp>
        <stp>[Crispin Spreadsheet.xlsx]OPE!R36C4</stp>
        <tr r="D36" s="7"/>
      </tp>
      <tp>
        <v>565.20000000000005</v>
        <stp/>
        <stp>##V3_BDPV12</stp>
        <stp>RMV LN Equity</stp>
        <stp>PX_YEST_CLOSE</stp>
        <stp>[Crispin Spreadsheet.xlsx]OEI!R595C6</stp>
        <tr r="F595" s="1"/>
      </tp>
      <tp t="s">
        <v>USD</v>
        <stp/>
        <stp>##V3_BDPV12</stp>
        <stp>DIS US Equity</stp>
        <stp>CRNCY</stp>
        <stp>[Crispin Spreadsheet.xlsx]OEI!R822C4</stp>
        <tr r="D822" s="1"/>
      </tp>
      <tp t="s">
        <v>EUR</v>
        <stp/>
        <stp>##V3_BDPV12</stp>
        <stp>SRS IM Equity</stp>
        <stp>CRNCY</stp>
        <stp>[Crispin Spreadsheet.xlsx]OEI!R247C4</stp>
        <tr r="D247" s="1"/>
      </tp>
      <tp t="s">
        <v>EUR</v>
        <stp/>
        <stp>##V3_BDPV12</stp>
        <stp>AMS SQ Equity</stp>
        <stp>CRNCY</stp>
        <stp>[Crispin Spreadsheet.xlsx]OEI!R374C4</stp>
        <tr r="D374" s="1"/>
      </tp>
      <tp t="s">
        <v>EUR</v>
        <stp/>
        <stp>##V3_BDPV12</stp>
        <stp>SLR SQ Equity</stp>
        <stp>CRNCY</stp>
        <stp>[Crispin Spreadsheet.xlsx]OEI!R385C4</stp>
        <tr r="D385" s="1"/>
      </tp>
      <tp>
        <v>35.325000000000003</v>
        <stp/>
        <stp>##V3_BDPV12</stp>
        <stp>DSY FP Equity</stp>
        <stp>PX_YEST_CLOSE</stp>
        <stp>[Crispin Spreadsheet.xlsx]OEI!R105C6</stp>
        <tr r="F105" s="1"/>
      </tp>
      <tp t="s">
        <v>GBp</v>
        <stp/>
        <stp>##V3_BDPV12</stp>
        <stp>ITV LN Equity</stp>
        <stp>CRNCY</stp>
        <stp>[Crispin Spreadsheet.xlsx]OEI!R542C4</stp>
        <tr r="D542" s="1"/>
      </tp>
      <tp t="s">
        <v>#N/A Requesting Data...</v>
        <stp/>
        <stp>##V3_BDPV12</stp>
        <stp>GB00BNNGP882 Govt</stp>
        <stp>PX_YEST_CLOSE</stp>
        <stp>[Crispin Spreadsheet.xlsx]OEI!R870C6</stp>
        <tr r="F870" s="1"/>
      </tp>
      <tp t="s">
        <v>EUR</v>
        <stp/>
        <stp>##V3_BDPV12</stp>
        <stp>SU FP Equity</stp>
        <stp>CRNCY</stp>
        <stp>[Crispin Spreadsheet.xlsx]OEI!R126C4</stp>
        <tr r="D126" s="1"/>
      </tp>
      <tp>
        <v>279.08</v>
        <stp/>
        <stp>##V3_BDPV12</stp>
        <stp>HD US Equity</stp>
        <stp>PX_YEST_CLOSE</stp>
        <stp>[Crispin Spreadsheet.xlsx]OEI!R730C6</stp>
        <tr r="F730" s="1"/>
      </tp>
      <tp>
        <v>10.3246</v>
        <stp/>
        <stp>##V3_BDPV12</stp>
        <stp>EURNOK Curncy</stp>
        <stp>LAST_PRICE</stp>
        <stp>[Crispin Spreadsheet.xlsx]SWAN!R165C13</stp>
        <tr r="M165" s="3"/>
      </tp>
      <tp t="s">
        <v>USD</v>
        <stp/>
        <stp>##V3_BDPV12</stp>
        <stp>KBH US Equity</stp>
        <stp>CRNCY</stp>
        <stp>[Crispin Spreadsheet.xlsx]OEI!R736C4</stp>
        <tr r="D736" s="1"/>
      </tp>
      <tp>
        <v>0.95</v>
        <stp/>
        <stp>##V3_BDPV12</stp>
        <stp>POG LN Equity</stp>
        <stp>PX_YEST_CLOSE</stp>
        <stp>[Crispin Spreadsheet.xlsx]OEI!R578C6</stp>
        <tr r="F578" s="1"/>
      </tp>
      <tp t="s">
        <v>EUR</v>
        <stp/>
        <stp>##V3_BDPV12</stp>
        <stp>SAN SQ Equity</stp>
        <stp>CRNCY</stp>
        <stp>[Crispin Spreadsheet.xlsx]OEI!R377C4</stp>
        <tr r="D377" s="1"/>
      </tp>
      <tp t="s">
        <v>EUR</v>
        <stp/>
        <stp>##V3_BDPV12</stp>
        <stp>KCR FH Equity</stp>
        <stp>CRNCY</stp>
        <stp>[Crispin Spreadsheet.xlsx]OEI!R77C4</stp>
        <tr r="D77" s="1"/>
      </tp>
      <tp>
        <v>17</v>
        <stp/>
        <stp>##V3_BDPV12</stp>
        <stp>FMG AU Equity</stp>
        <stp>PX_YEST_CLOSE</stp>
        <stp>[Crispin Spreadsheet.xlsx]OEI!R17C6</stp>
        <tr r="F17" s="1"/>
      </tp>
      <tp>
        <v>95.04</v>
        <stp/>
        <stp>##V3_BDPV12</stp>
        <stp>BIM FP Equity</stp>
        <stp>PX_YEST_CLOSE</stp>
        <stp>[Crispin Spreadsheet.xlsx]OEI!R94C6</stp>
        <tr r="F94" s="1"/>
      </tp>
      <tp t="s">
        <v>EUR</v>
        <stp/>
        <stp>##V3_BDPV12</stp>
        <stp>SRG IM Equity</stp>
        <stp>CRNCY</stp>
        <stp>[Crispin Spreadsheet.xlsx]OEI!R248C4</stp>
        <tr r="D248" s="1"/>
      </tp>
      <tp t="s">
        <v>GBp</v>
        <stp/>
        <stp>##V3_BDPV12</stp>
        <stp>CPG LN Equity</stp>
        <stp>CRNCY</stp>
        <stp>[Crispin Spreadsheet.xlsx]OEI!R489C4</stp>
        <tr r="D489" s="1"/>
      </tp>
      <tp>
        <v>62.548999999999999</v>
        <stp/>
        <stp>##V3_BDPV12</stp>
        <stp>GB00BMBL1F74 Govt</stp>
        <stp>LAST_PRICE</stp>
        <stp>[Crispin Spreadsheet.xlsx]SWAN!R157C7</stp>
        <tr r="G157" s="3"/>
      </tp>
      <tp t="s">
        <v>#N/A N/A</v>
        <stp/>
        <stp>##V3_BDPV12</stp>
        <stp>ECM LN Equity</stp>
        <stp>PX_YEST_CLOSE</stp>
        <stp>[Crispin Spreadsheet.xlsx]OEI!R504C6</stp>
        <tr r="F504" s="1"/>
      </tp>
      <tp>
        <v>277.39999999999998</v>
        <stp/>
        <stp>##V3_BDPV12</stp>
        <stp>DOM LN Equity</stp>
        <stp>PX_YEST_CLOSE</stp>
        <stp>[Crispin Spreadsheet.xlsx]OEI!R498C6</stp>
        <tr r="F498" s="1"/>
      </tp>
      <tp>
        <v>243.3</v>
        <stp/>
        <stp>##V3_BDPV12</stp>
        <stp>EMG LN Equity</stp>
        <stp>PX_YEST_CLOSE</stp>
        <stp>[Crispin Spreadsheet.xlsx]OPE!R45C6</stp>
        <tr r="F45" s="7"/>
      </tp>
      <tp>
        <v>1316.5</v>
        <stp/>
        <stp>##V3_BDPV12</stp>
        <stp>ICP LN Equity</stp>
        <stp>PX_YEST_CLOSE</stp>
        <stp>[Crispin Spreadsheet.xlsx]OEI!R534C6</stp>
        <tr r="F534" s="1"/>
      </tp>
      <tp>
        <v>792</v>
        <stp/>
        <stp>##V3_BDPV12</stp>
        <stp>AEP LN Equity</stp>
        <stp>PX_YEST_CLOSE</stp>
        <stp>[Crispin Spreadsheet.xlsx]OEI!R452C6</stp>
        <tr r="F452" s="1"/>
      </tp>
      <tp t="s">
        <v>EUR</v>
        <stp/>
        <stp>##V3_BDPV12</stp>
        <stp>ENX FP Equity</stp>
        <stp>CRNCY</stp>
        <stp>[Crispin Spreadsheet.xlsx]OEI!R109C4</stp>
        <tr r="D109" s="1"/>
      </tp>
      <tp>
        <v>35.85</v>
        <stp/>
        <stp>##V3_BDPV12</stp>
        <stp>DPW GY Equity</stp>
        <stp>PX_YEST_CLOSE</stp>
        <stp>[Crispin Spreadsheet.xlsx]OEI!R160C6</stp>
        <tr r="F160" s="1"/>
      </tp>
      <tp>
        <v>1748</v>
        <stp/>
        <stp>##V3_BDPV12</stp>
        <stp>VCT LN Equity</stp>
        <stp>PX_YEST_CLOSE</stp>
        <stp>[Crispin Spreadsheet.xlsx]OEI!R634C6</stp>
        <tr r="F634" s="1"/>
      </tp>
      <tp t="s">
        <v>EUR</v>
        <stp/>
        <stp>##V3_BDPV12</stp>
        <stp>FUR NA Equity</stp>
        <stp>CRNCY</stp>
        <stp>[Crispin Spreadsheet.xlsx]OEI!R323C4</stp>
        <tr r="D323" s="1"/>
      </tp>
      <tp>
        <v>20.75</v>
        <stp/>
        <stp>##V3_BDPV12</stp>
        <stp>AGY LN Equity</stp>
        <stp>PX_YEST_CLOSE</stp>
        <stp>[Crispin Spreadsheet.xlsx]OEI!R450C6</stp>
        <tr r="F450" s="1"/>
      </tp>
      <tp t="s">
        <v>EUR</v>
        <stp/>
        <stp>##V3_BDPV12</stp>
        <stp>BMW GY Equity</stp>
        <stp>CRNCY</stp>
        <stp>[Crispin Spreadsheet.xlsx]OEI!R153C4</stp>
        <tr r="D153" s="1"/>
      </tp>
      <tp t="s">
        <v>EUR</v>
        <stp/>
        <stp>##V3_BDPV12</stp>
        <stp>VOW GY Equity</stp>
        <stp>CRNCY</stp>
        <stp>[Crispin Spreadsheet.xlsx]OEI!R191C4</stp>
        <tr r="D191" s="1"/>
      </tp>
      <tp>
        <v>1.72</v>
        <stp/>
        <stp>##V3_BDPV12</stp>
        <stp>ACB CN Equity</stp>
        <stp>PX_YEST_CLOSE</stp>
        <stp>[Crispin Spreadsheet.xlsx]OEI!R52C6</stp>
        <tr r="F52" s="1"/>
      </tp>
      <tp t="s">
        <v>NIKKEI 225  (OSE) Sep22</v>
        <stp/>
        <stp>##V3_BDPV12</stp>
        <stp>NKA Index</stp>
        <stp>NAME</stp>
        <stp>[Crispin Spreadsheet.xlsx]OEI!R254C5</stp>
        <tr r="E254" s="1"/>
      </tp>
      <tp>
        <v>70.12</v>
        <stp/>
        <stp>##V3_BDPV12</stp>
        <stp>LR FP Equity</stp>
        <stp>PX_YEST_CLOSE</stp>
        <stp>[Crispin Spreadsheet.xlsx]OEI!R116C6</stp>
        <tr r="F116" s="1"/>
      </tp>
      <tp t="s">
        <v>#N/A N/A</v>
        <stp/>
        <stp>##V3_BDPV12</stp>
        <stp>TUNG LN Equity</stp>
        <stp>PX_YEST_CLOSE</stp>
        <stp>[Crispin Spreadsheet.xlsx]OPE!R56C6</stp>
        <tr r="F56" s="7"/>
      </tp>
      <tp>
        <v>42.25</v>
        <stp/>
        <stp>##V3_BDPV12</stp>
        <stp>MO US Equity</stp>
        <stp>PX_YEST_CLOSE</stp>
        <stp>[Crispin Spreadsheet.xlsx]OEI!R654C6</stp>
        <tr r="F654" s="1"/>
      </tp>
      <tp>
        <v>53.6</v>
        <stp/>
        <stp>##V3_BDPV12</stp>
        <stp>GB00BMBL1D50 Govt</stp>
        <stp>PX_YEST_CLOSE</stp>
        <stp>[Crispin Spreadsheet.xlsx]GILT!R14C6</stp>
        <tr r="F14" s="4"/>
      </tp>
      <tp>
        <v>65.95</v>
        <stp/>
        <stp>##V3_BDPV12</stp>
        <stp>JD US Equity</stp>
        <stp>PX_YEST_CLOSE</stp>
        <stp>[Crispin Spreadsheet.xlsx]OEI!R733C6</stp>
        <tr r="F733" s="1"/>
      </tp>
      <tp>
        <v>1150.5</v>
        <stp/>
        <stp>##V3_BDPV12</stp>
        <stp>SN/ LN Equity</stp>
        <stp>PX_YEST_CLOSE</stp>
        <stp>[Crispin Spreadsheet.xlsx]OEI!R608C6</stp>
        <tr r="F608" s="1"/>
      </tp>
      <tp t="s">
        <v>GBp</v>
        <stp/>
        <stp>##V3_BDPV12</stp>
        <stp>DC/ LN Equity</stp>
        <stp>CRNCY</stp>
        <stp>[Crispin Spreadsheet.xlsx]FDXC!R114C4</stp>
        <tr r="D114" s="8"/>
      </tp>
      <tp t="s">
        <v>#N/A Requesting Data...</v>
        <stp/>
        <stp>##V3_BDPV12</stp>
        <stp>GBPDKK Curncy</stp>
        <stp>LAST_PRICE</stp>
        <stp>[Crispin Spreadsheet.xlsx]OPUS!R102C13</stp>
        <tr r="M102" s="6"/>
      </tp>
      <tp t="s">
        <v>#N/A Requesting Data...</v>
        <stp/>
        <stp>##V3_BDPV12</stp>
        <stp>GB00BNNGP882 Govt</stp>
        <stp>LAST_PRICE</stp>
        <stp>[Crispin Spreadsheet.xlsx]OEI!R870C7</stp>
        <tr r="G870" s="1"/>
      </tp>
      <tp>
        <v>246.9</v>
        <stp/>
        <stp>##V3_BDPV12</stp>
        <stp>KGF LN Equity</stp>
        <stp>PX_YEST_CLOSE</stp>
        <stp>[Crispin Spreadsheet.xlsx]OEI!R551C6</stp>
        <tr r="F551" s="1"/>
      </tp>
      <tp t="s">
        <v>USD</v>
        <stp/>
        <stp>##V3_BDPV12</stp>
        <stp>DAN US Equity</stp>
        <stp>CRNCY</stp>
        <stp>[Crispin Spreadsheet.xlsx]OEI!R694C4</stp>
        <tr r="D694" s="1"/>
      </tp>
      <tp t="s">
        <v>USD</v>
        <stp/>
        <stp>##V3_BDPV12</stp>
        <stp>EEM US Equity</stp>
        <stp>CRNCY</stp>
        <stp>[Crispin Spreadsheet.xlsx]OEI!R850C4</stp>
        <tr r="D850" s="1"/>
      </tp>
      <tp t="s">
        <v>EUR</v>
        <stp/>
        <stp>##V3_BDPV12</stp>
        <stp>DEC FP Equity</stp>
        <stp>CRNCY</stp>
        <stp>[Crispin Spreadsheet.xlsx]OEI!R113C4</stp>
        <tr r="D113" s="1"/>
      </tp>
      <tp t="s">
        <v>GBp</v>
        <stp/>
        <stp>##V3_BDPV12</stp>
        <stp>MKS LN Equity</stp>
        <stp>CRNCY</stp>
        <stp>[Crispin Spreadsheet.xlsx]OPE!R46C4</stp>
        <tr r="D46" s="7"/>
      </tp>
      <tp t="s">
        <v>EUR</v>
        <stp/>
        <stp>##V3_BDPV12</stp>
        <stp>SAB SQ Equity</stp>
        <stp>CRNCY</stp>
        <stp>[Crispin Spreadsheet.xlsx]OEI!R376C4</stp>
        <tr r="D376" s="1"/>
      </tp>
      <tp t="s">
        <v>SEK</v>
        <stp/>
        <stp>##V3_BDPV12</stp>
        <stp>HMB SS Equity</stp>
        <stp>CRNCY</stp>
        <stp>[Crispin Spreadsheet.xlsx]OEI!R398C4</stp>
        <tr r="D398" s="1"/>
      </tp>
      <tp>
        <v>45.31</v>
        <stp/>
        <stp>##V3_BDPV12</stp>
        <stp>BNP FP Equity</stp>
        <stp>PX_YEST_CLOSE</stp>
        <stp>[Crispin Spreadsheet.xlsx]OEI!R95C6</stp>
        <tr r="F95" s="1"/>
      </tp>
      <tp>
        <v>92.04</v>
        <stp/>
        <stp>##V3_BDPV12</stp>
        <stp>WKL NA Equity</stp>
        <stp>PX_YEST_CLOSE</stp>
        <stp>[Crispin Spreadsheet.xlsx]OEI!R332C6</stp>
        <tr r="F332" s="1"/>
      </tp>
      <tp t="s">
        <v>USD</v>
        <stp/>
        <stp>##V3_BDPV12</stp>
        <stp>CME US Equity</stp>
        <stp>CRNCY</stp>
        <stp>[Crispin Spreadsheet.xlsx]OEI!R688C4</stp>
        <tr r="D688" s="1"/>
      </tp>
      <tp t="s">
        <v>GBp</v>
        <stp/>
        <stp>##V3_BDPV12</stp>
        <stp>IMB LN Equity</stp>
        <stp>CRNCY</stp>
        <stp>[Crispin Spreadsheet.xlsx]OPE!R42C4</stp>
        <tr r="D42" s="7"/>
      </tp>
      <tp>
        <v>4.5999999999999996</v>
        <stp/>
        <stp>##V3_BDPV12</stp>
        <stp>EDR LN Equity</stp>
        <stp>PX_YEST_CLOSE</stp>
        <stp>[Crispin Spreadsheet.xlsx]OEI!R502C6</stp>
        <tr r="F502" s="1"/>
      </tp>
      <tp t="s">
        <v>#N/A Requesting Data...</v>
        <stp/>
        <stp>##V3_BDPV12</stp>
        <stp>EURDKK Curncy</stp>
        <stp>QUOTE_FACTOR</stp>
        <stp>[Crispin Spreadsheet.xlsx]OEI!R71C12</stp>
        <tr r="L71" s="1"/>
      </tp>
      <tp t="s">
        <v>#N/A Requesting Data...</v>
        <stp/>
        <stp>##V3_BDPV12</stp>
        <stp>EURDKK Curncy</stp>
        <stp>QUOTE_FACTOR</stp>
        <stp>[Crispin Spreadsheet.xlsx]OEI!R70C12</stp>
        <tr r="L70" s="1"/>
      </tp>
      <tp t="s">
        <v>#N/A Requesting Data...</v>
        <stp/>
        <stp>##V3_BDPV12</stp>
        <stp>EURDKK Curncy</stp>
        <stp>QUOTE_FACTOR</stp>
        <stp>[Crispin Spreadsheet.xlsx]OEI!R72C12</stp>
        <tr r="L72" s="1"/>
      </tp>
      <tp t="s">
        <v>#N/A Requesting Data...</v>
        <stp/>
        <stp>##V3_BDPV12</stp>
        <stp>EURDKK Curncy</stp>
        <stp>QUOTE_FACTOR</stp>
        <stp>[Crispin Spreadsheet.xlsx]OEI!R69C12</stp>
        <tr r="L69" s="1"/>
      </tp>
      <tp t="s">
        <v>#N/A Requesting Data...</v>
        <stp/>
        <stp>##V3_BDPV12</stp>
        <stp>EURDKK Curncy</stp>
        <stp>QUOTE_FACTOR</stp>
        <stp>[Crispin Spreadsheet.xlsx]OEI!R68C12</stp>
        <tr r="L68" s="1"/>
      </tp>
      <tp t="s">
        <v>#N/A Requesting Data...</v>
        <stp/>
        <stp>##V3_BDPV12</stp>
        <stp>EURDKK Curncy</stp>
        <stp>QUOTE_FACTOR</stp>
        <stp>[Crispin Spreadsheet.xlsx]OEI!R65C12</stp>
        <tr r="L65" s="1"/>
      </tp>
      <tp t="s">
        <v>#N/A Requesting Data...</v>
        <stp/>
        <stp>##V3_BDPV12</stp>
        <stp>EURDKK Curncy</stp>
        <stp>QUOTE_FACTOR</stp>
        <stp>[Crispin Spreadsheet.xlsx]OEI!R64C12</stp>
        <tr r="L64" s="1"/>
      </tp>
      <tp t="s">
        <v>#N/A Requesting Data...</v>
        <stp/>
        <stp>##V3_BDPV12</stp>
        <stp>EURDKK Curncy</stp>
        <stp>QUOTE_FACTOR</stp>
        <stp>[Crispin Spreadsheet.xlsx]OEI!R67C12</stp>
        <tr r="L67" s="1"/>
      </tp>
      <tp t="s">
        <v>#N/A Requesting Data...</v>
        <stp/>
        <stp>##V3_BDPV12</stp>
        <stp>EURDKK Curncy</stp>
        <stp>QUOTE_FACTOR</stp>
        <stp>[Crispin Spreadsheet.xlsx]OEI!R66C12</stp>
        <tr r="L66" s="1"/>
      </tp>
      <tp t="s">
        <v>#N/A Requesting Data...</v>
        <stp/>
        <stp>##V3_BDPV12</stp>
        <stp>EURDKK Curncy</stp>
        <stp>QUOTE_FACTOR</stp>
        <stp>[Crispin Spreadsheet.xlsx]OEI!R63C12</stp>
        <tr r="L63" s="1"/>
      </tp>
      <tp>
        <v>0.1618</v>
        <stp/>
        <stp>##V3_BDPV12</stp>
        <stp>BCP PL Equity</stp>
        <stp>PX_YEST_CLOSE</stp>
        <stp>[Crispin Spreadsheet.xlsx]OEI!R357C6</stp>
        <tr r="F357" s="1"/>
      </tp>
      <tp t="s">
        <v>#N/A Requesting Data...</v>
        <stp/>
        <stp>##V3_BDPV12</stp>
        <stp>GBPBRL Curncy</stp>
        <stp>PX_YEST_CLOSE</stp>
        <stp>[Crispin Spreadsheet.xlsx]OPUS!R9C26</stp>
        <tr r="Z9" s="6"/>
      </tp>
      <tp t="s">
        <v>USD</v>
        <stp/>
        <stp>##V3_BDPV12</stp>
        <stp>FDS US Equity</stp>
        <stp>CRNCY</stp>
        <stp>[Crispin Spreadsheet.xlsx]OEI!R711C4</stp>
        <tr r="D711" s="1"/>
      </tp>
      <tp t="s">
        <v>SGD</v>
        <stp/>
        <stp>##V3_BDPV12</stp>
        <stp>GGR SP Equity</stp>
        <stp>CRNCY</stp>
        <stp>[Crispin Spreadsheet.xlsx]OEI!R361C4</stp>
        <tr r="D361" s="1"/>
      </tp>
      <tp t="s">
        <v>GBp</v>
        <stp/>
        <stp>##V3_BDPV12</stp>
        <stp>WPP LN Equity</stp>
        <stp>CRNCY</stp>
        <stp>[Crispin Spreadsheet.xlsx]OEI!R638C4</stp>
        <tr r="D638" s="1"/>
      </tp>
      <tp>
        <v>838.4</v>
        <stp/>
        <stp>##V3_BDPV12</stp>
        <stp>BA/ LN Equity</stp>
        <stp>PX_YEST_CLOSE</stp>
        <stp>[Crispin Spreadsheet.xlsx]OPE!R33C6</stp>
        <tr r="F33" s="7"/>
      </tp>
      <tp>
        <v>22.76</v>
        <stp/>
        <stp>##V3_BDPV12</stp>
        <stp>ABX CN Equity</stp>
        <stp>PX_YEST_CLOSE</stp>
        <stp>[Crispin Spreadsheet.xlsx]OEI!R53C6</stp>
        <tr r="F53" s="1"/>
      </tp>
      <tp t="s">
        <v>USD</v>
        <stp/>
        <stp>##V3_BDPV12</stp>
        <stp>USG9460GAA97 Corp</stp>
        <stp>CRNCY</stp>
        <stp>[Crispin Spreadsheet.xlsx]OEI!R354C4</stp>
        <tr r="D354" s="1"/>
      </tp>
      <tp t="s">
        <v>IBEX 35 INDX FUTR Jul22</v>
        <stp/>
        <stp>##V3_BDPV12</stp>
        <stp>IBA Index</stp>
        <stp>NAME</stp>
        <stp>[Crispin Spreadsheet.xlsx]OEI!R372C5</stp>
        <tr r="E372" s="1"/>
      </tp>
      <tp>
        <v>81.367999999999995</v>
        <stp/>
        <stp>##V3_BDPV12</stp>
        <stp>GB00BFMCN652 Govt</stp>
        <stp>PX_YEST_CLOSE</stp>
        <stp>[Crispin Spreadsheet.xlsx]OEI!R868C6</stp>
        <tr r="F868" s="1"/>
      </tp>
      <tp t="s">
        <v>USD</v>
        <stp/>
        <stp>##V3_BDPV12</stp>
        <stp>WW US Equity</stp>
        <stp>CRNCY</stp>
        <stp>[Crispin Spreadsheet.xlsx]OEI!R823C4</stp>
        <tr r="D823" s="1"/>
      </tp>
      <tp>
        <v>53.65</v>
        <stp/>
        <stp>##V3_BDPV12</stp>
        <stp>MU US Equity</stp>
        <stp>PX_YEST_CLOSE</stp>
        <stp>[Crispin Spreadsheet.xlsx]OEI!R757C6</stp>
        <tr r="F757" s="1"/>
      </tp>
      <tp t="s">
        <v>EUR</v>
        <stp/>
        <stp>##V3_BDPV12</stp>
        <stp>AD NA Equity</stp>
        <stp>CRNCY</stp>
        <stp>[Crispin Spreadsheet.xlsx]OEI!R327C4</stp>
        <tr r="D327" s="1"/>
      </tp>
      <tp>
        <v>175</v>
        <stp/>
        <stp>##V3_BDPV12</stp>
        <stp>JM SS Equity</stp>
        <stp>PX_YEST_CLOSE</stp>
        <stp>[Crispin Spreadsheet.xlsx]OEI!R400C6</stp>
        <tr r="F400" s="1"/>
      </tp>
      <tp t="s">
        <v>USD</v>
        <stp/>
        <stp>##V3_BDPV12</stp>
        <stp>V US Equity</stp>
        <stp>CRNCY</stp>
        <stp>[Crispin Spreadsheet.xlsx]OEI!R821C4</stp>
        <tr r="D821" s="1"/>
      </tp>
      <tp>
        <v>63.194000000000003</v>
        <stp/>
        <stp>##V3_BDPV12</stp>
        <stp>GB00BMBL1F74 Govt</stp>
        <stp>PX_YEST_CLOSE</stp>
        <stp>[Crispin Spreadsheet.xlsx]GILT!R15C6</stp>
        <tr r="F15" s="4"/>
      </tp>
      <tp>
        <v>1</v>
        <stp/>
        <stp>##V3_BDPV12</stp>
        <stp>EURUSD Curncy</stp>
        <stp>QUOTE_FACTOR</stp>
        <stp>[Crispin Spreadsheet.xlsx]SWAN!R163C12</stp>
        <tr r="L163" s="3"/>
      </tp>
      <tp>
        <v>1</v>
        <stp/>
        <stp>##V3_BDPV12</stp>
        <stp>EURUSD Curncy</stp>
        <stp>QUOTE_FACTOR</stp>
        <stp>[Crispin Spreadsheet.xlsx]SWAN!R168C12</stp>
        <tr r="L168" s="3"/>
      </tp>
      <tp>
        <v>1</v>
        <stp/>
        <stp>##V3_BDPV12</stp>
        <stp>EURUSD Curncy</stp>
        <stp>QUOTE_FACTOR</stp>
        <stp>[Crispin Spreadsheet.xlsx]SWAN!R150C12</stp>
        <tr r="L150" s="3"/>
      </tp>
      <tp>
        <v>1</v>
        <stp/>
        <stp>##V3_BDPV12</stp>
        <stp>EURUSD Curncy</stp>
        <stp>QUOTE_FACTOR</stp>
        <stp>[Crispin Spreadsheet.xlsx]SWAN!R155C12</stp>
        <tr r="L155" s="3"/>
      </tp>
      <tp>
        <v>1</v>
        <stp/>
        <stp>##V3_BDPV12</stp>
        <stp>EURUSD Curncy</stp>
        <stp>QUOTE_FACTOR</stp>
        <stp>[Crispin Spreadsheet.xlsx]SWAN!R140C12</stp>
        <tr r="L140" s="3"/>
      </tp>
      <tp>
        <v>1</v>
        <stp/>
        <stp>##V3_BDPV12</stp>
        <stp>EURUSD Curncy</stp>
        <stp>QUOTE_FACTOR</stp>
        <stp>[Crispin Spreadsheet.xlsx]SWAN!R141C12</stp>
        <tr r="L141" s="3"/>
      </tp>
      <tp>
        <v>1</v>
        <stp/>
        <stp>##V3_BDPV12</stp>
        <stp>EURUSD Curncy</stp>
        <stp>QUOTE_FACTOR</stp>
        <stp>[Crispin Spreadsheet.xlsx]SWAN!R142C12</stp>
        <tr r="L142" s="3"/>
      </tp>
      <tp>
        <v>1</v>
        <stp/>
        <stp>##V3_BDPV12</stp>
        <stp>EURUSD Curncy</stp>
        <stp>QUOTE_FACTOR</stp>
        <stp>[Crispin Spreadsheet.xlsx]SWAN!R143C12</stp>
        <tr r="L143" s="3"/>
      </tp>
      <tp>
        <v>1</v>
        <stp/>
        <stp>##V3_BDPV12</stp>
        <stp>EURUSD Curncy</stp>
        <stp>QUOTE_FACTOR</stp>
        <stp>[Crispin Spreadsheet.xlsx]SWAN!R148C12</stp>
        <tr r="L148" s="3"/>
      </tp>
      <tp>
        <v>1</v>
        <stp/>
        <stp>##V3_BDPV12</stp>
        <stp>EURUSD Curncy</stp>
        <stp>QUOTE_FACTOR</stp>
        <stp>[Crispin Spreadsheet.xlsx]SWAN!R149C12</stp>
        <tr r="L149" s="3"/>
      </tp>
      <tp>
        <v>1</v>
        <stp/>
        <stp>##V3_BDPV12</stp>
        <stp>EURUSD Curncy</stp>
        <stp>QUOTE_FACTOR</stp>
        <stp>[Crispin Spreadsheet.xlsx]SWAN!R130C12</stp>
        <tr r="L130" s="3"/>
      </tp>
      <tp>
        <v>1</v>
        <stp/>
        <stp>##V3_BDPV12</stp>
        <stp>EURUSD Curncy</stp>
        <stp>QUOTE_FACTOR</stp>
        <stp>[Crispin Spreadsheet.xlsx]SWAN!R131C12</stp>
        <tr r="L131" s="3"/>
      </tp>
      <tp>
        <v>1</v>
        <stp/>
        <stp>##V3_BDPV12</stp>
        <stp>EURUSD Curncy</stp>
        <stp>QUOTE_FACTOR</stp>
        <stp>[Crispin Spreadsheet.xlsx]SWAN!R132C12</stp>
        <tr r="L132" s="3"/>
      </tp>
      <tp>
        <v>1</v>
        <stp/>
        <stp>##V3_BDPV12</stp>
        <stp>EURUSD Curncy</stp>
        <stp>QUOTE_FACTOR</stp>
        <stp>[Crispin Spreadsheet.xlsx]SWAN!R133C12</stp>
        <tr r="L133" s="3"/>
      </tp>
      <tp>
        <v>1</v>
        <stp/>
        <stp>##V3_BDPV12</stp>
        <stp>EURUSD Curncy</stp>
        <stp>QUOTE_FACTOR</stp>
        <stp>[Crispin Spreadsheet.xlsx]SWAN!R134C12</stp>
        <tr r="L134" s="3"/>
      </tp>
      <tp>
        <v>1</v>
        <stp/>
        <stp>##V3_BDPV12</stp>
        <stp>EURUSD Curncy</stp>
        <stp>QUOTE_FACTOR</stp>
        <stp>[Crispin Spreadsheet.xlsx]SWAN!R135C12</stp>
        <tr r="L135" s="3"/>
      </tp>
      <tp>
        <v>1</v>
        <stp/>
        <stp>##V3_BDPV12</stp>
        <stp>EURUSD Curncy</stp>
        <stp>QUOTE_FACTOR</stp>
        <stp>[Crispin Spreadsheet.xlsx]SWAN!R136C12</stp>
        <tr r="L136" s="3"/>
      </tp>
      <tp>
        <v>1</v>
        <stp/>
        <stp>##V3_BDPV12</stp>
        <stp>EURUSD Curncy</stp>
        <stp>QUOTE_FACTOR</stp>
        <stp>[Crispin Spreadsheet.xlsx]SWAN!R137C12</stp>
        <tr r="L137" s="3"/>
      </tp>
      <tp>
        <v>1</v>
        <stp/>
        <stp>##V3_BDPV12</stp>
        <stp>EURUSD Curncy</stp>
        <stp>QUOTE_FACTOR</stp>
        <stp>[Crispin Spreadsheet.xlsx]SWAN!R138C12</stp>
        <tr r="L138" s="3"/>
      </tp>
      <tp>
        <v>1</v>
        <stp/>
        <stp>##V3_BDPV12</stp>
        <stp>EURUSD Curncy</stp>
        <stp>QUOTE_FACTOR</stp>
        <stp>[Crispin Spreadsheet.xlsx]SWAN!R139C12</stp>
        <tr r="L139" s="3"/>
      </tp>
      <tp>
        <v>1</v>
        <stp/>
        <stp>##V3_BDPV12</stp>
        <stp>EURUSD Curncy</stp>
        <stp>QUOTE_FACTOR</stp>
        <stp>[Crispin Spreadsheet.xlsx]SWAN!R120C12</stp>
        <tr r="L120" s="3"/>
      </tp>
      <tp>
        <v>1</v>
        <stp/>
        <stp>##V3_BDPV12</stp>
        <stp>EURUSD Curncy</stp>
        <stp>QUOTE_FACTOR</stp>
        <stp>[Crispin Spreadsheet.xlsx]SWAN!R121C12</stp>
        <tr r="L121" s="3"/>
      </tp>
      <tp>
        <v>1</v>
        <stp/>
        <stp>##V3_BDPV12</stp>
        <stp>EURUSD Curncy</stp>
        <stp>QUOTE_FACTOR</stp>
        <stp>[Crispin Spreadsheet.xlsx]SWAN!R122C12</stp>
        <tr r="L122" s="3"/>
      </tp>
      <tp>
        <v>1</v>
        <stp/>
        <stp>##V3_BDPV12</stp>
        <stp>EURUSD Curncy</stp>
        <stp>QUOTE_FACTOR</stp>
        <stp>[Crispin Spreadsheet.xlsx]SWAN!R123C12</stp>
        <tr r="L123" s="3"/>
      </tp>
      <tp>
        <v>1</v>
        <stp/>
        <stp>##V3_BDPV12</stp>
        <stp>EURUSD Curncy</stp>
        <stp>QUOTE_FACTOR</stp>
        <stp>[Crispin Spreadsheet.xlsx]SWAN!R124C12</stp>
        <tr r="L124" s="3"/>
      </tp>
      <tp>
        <v>1</v>
        <stp/>
        <stp>##V3_BDPV12</stp>
        <stp>EURUSD Curncy</stp>
        <stp>QUOTE_FACTOR</stp>
        <stp>[Crispin Spreadsheet.xlsx]SWAN!R125C12</stp>
        <tr r="L125" s="3"/>
      </tp>
      <tp>
        <v>1</v>
        <stp/>
        <stp>##V3_BDPV12</stp>
        <stp>EURUSD Curncy</stp>
        <stp>QUOTE_FACTOR</stp>
        <stp>[Crispin Spreadsheet.xlsx]SWAN!R126C12</stp>
        <tr r="L126" s="3"/>
      </tp>
      <tp>
        <v>1</v>
        <stp/>
        <stp>##V3_BDPV12</stp>
        <stp>EURUSD Curncy</stp>
        <stp>QUOTE_FACTOR</stp>
        <stp>[Crispin Spreadsheet.xlsx]SWAN!R127C12</stp>
        <tr r="L127" s="3"/>
      </tp>
      <tp>
        <v>1</v>
        <stp/>
        <stp>##V3_BDPV12</stp>
        <stp>EURUSD Curncy</stp>
        <stp>QUOTE_FACTOR</stp>
        <stp>[Crispin Spreadsheet.xlsx]SWAN!R128C12</stp>
        <tr r="L128" s="3"/>
      </tp>
      <tp>
        <v>1</v>
        <stp/>
        <stp>##V3_BDPV12</stp>
        <stp>EURUSD Curncy</stp>
        <stp>QUOTE_FACTOR</stp>
        <stp>[Crispin Spreadsheet.xlsx]SWAN!R129C12</stp>
        <tr r="L129" s="3"/>
      </tp>
      <tp>
        <v>1</v>
        <stp/>
        <stp>##V3_BDPV12</stp>
        <stp>EURUSD Curncy</stp>
        <stp>QUOTE_FACTOR</stp>
        <stp>[Crispin Spreadsheet.xlsx]SWAN!R110C12</stp>
        <tr r="L110" s="3"/>
      </tp>
      <tp>
        <v>1</v>
        <stp/>
        <stp>##V3_BDPV12</stp>
        <stp>EURUSD Curncy</stp>
        <stp>QUOTE_FACTOR</stp>
        <stp>[Crispin Spreadsheet.xlsx]SWAN!R118C12</stp>
        <tr r="L118" s="3"/>
      </tp>
      <tp>
        <v>1</v>
        <stp/>
        <stp>##V3_BDPV12</stp>
        <stp>EURUSD Curncy</stp>
        <stp>QUOTE_FACTOR</stp>
        <stp>[Crispin Spreadsheet.xlsx]SWAN!R119C12</stp>
        <tr r="L119" s="3"/>
      </tp>
      <tp>
        <v>1</v>
        <stp/>
        <stp>##V3_BDPV12</stp>
        <stp>EURUSD Curncy</stp>
        <stp>QUOTE_FACTOR</stp>
        <stp>[Crispin Spreadsheet.xlsx]SWAN!R108C12</stp>
        <tr r="L108" s="3"/>
      </tp>
      <tp t="s">
        <v>AUD</v>
        <stp/>
        <stp>##V3_BDPV12</stp>
        <stp>SMR AU Equity</stp>
        <stp>CRNCY</stp>
        <stp>[Crispin Spreadsheet.xlsx]OPUS!R6C4</stp>
        <tr r="D6" s="6"/>
      </tp>
      <tp>
        <v>1</v>
        <stp/>
        <stp>##V3_BDPV12</stp>
        <stp>EURGBP Curncy</stp>
        <stp>QUOTE_FACTOR</stp>
        <stp>[Crispin Spreadsheet.xlsx]SWAN!R164C12</stp>
        <tr r="L164" s="3"/>
      </tp>
      <tp>
        <v>1</v>
        <stp/>
        <stp>##V3_BDPV12</stp>
        <stp>EURGBP Curncy</stp>
        <stp>QUOTE_FACTOR</stp>
        <stp>[Crispin Spreadsheet.xlsx]SWAN!R160C12</stp>
        <tr r="L160" s="3"/>
      </tp>
      <tp>
        <v>1</v>
        <stp/>
        <stp>##V3_BDPV12</stp>
        <stp>EURGBP Curncy</stp>
        <stp>QUOTE_FACTOR</stp>
        <stp>[Crispin Spreadsheet.xlsx]SWAN!R169C12</stp>
        <tr r="L169" s="3"/>
      </tp>
      <tp>
        <v>1</v>
        <stp/>
        <stp>##V3_BDPV12</stp>
        <stp>EURGBp Curncy</stp>
        <stp>QUOTE_FACTOR</stp>
        <stp>[Crispin Spreadsheet.xlsx]SWAN!R154C12</stp>
        <tr r="L154" s="3"/>
      </tp>
      <tp>
        <v>1</v>
        <stp/>
        <stp>##V3_BDPV12</stp>
        <stp>EURGBp Curncy</stp>
        <stp>QUOTE_FACTOR</stp>
        <stp>[Crispin Spreadsheet.xlsx]SWAN!R151C12</stp>
        <tr r="L151" s="3"/>
      </tp>
      <tp>
        <v>1</v>
        <stp/>
        <stp>##V3_BDPV12</stp>
        <stp>EURGBp Curncy</stp>
        <stp>QUOTE_FACTOR</stp>
        <stp>[Crispin Spreadsheet.xlsx]SWAN!R152C12</stp>
        <tr r="L152" s="3"/>
      </tp>
      <tp>
        <v>1</v>
        <stp/>
        <stp>##V3_BDPV12</stp>
        <stp>EURGBp Curncy</stp>
        <stp>QUOTE_FACTOR</stp>
        <stp>[Crispin Spreadsheet.xlsx]SWAN!R153C12</stp>
        <tr r="L153" s="3"/>
      </tp>
      <tp>
        <v>1</v>
        <stp/>
        <stp>##V3_BDPV12</stp>
        <stp>EURGBP Curncy</stp>
        <stp>QUOTE_FACTOR</stp>
        <stp>[Crispin Spreadsheet.xlsx]SWAN!R156C12</stp>
        <tr r="L156" s="3"/>
      </tp>
      <tp>
        <v>1</v>
        <stp/>
        <stp>##V3_BDPV12</stp>
        <stp>EURGBP Curncy</stp>
        <stp>QUOTE_FACTOR</stp>
        <stp>[Crispin Spreadsheet.xlsx]SWAN!R157C12</stp>
        <tr r="L157" s="3"/>
      </tp>
      <tp>
        <v>1</v>
        <stp/>
        <stp>##V3_BDPV12</stp>
        <stp>EURGBP Curncy</stp>
        <stp>QUOTE_FACTOR</stp>
        <stp>[Crispin Spreadsheet.xlsx]SWAN!R158C12</stp>
        <tr r="L158" s="3"/>
      </tp>
      <tp>
        <v>1</v>
        <stp/>
        <stp>##V3_BDPV12</stp>
        <stp>EURGBP Curncy</stp>
        <stp>QUOTE_FACTOR</stp>
        <stp>[Crispin Spreadsheet.xlsx]SWAN!R159C12</stp>
        <tr r="L159" s="3"/>
      </tp>
      <tp>
        <v>1</v>
        <stp/>
        <stp>##V3_BDPV12</stp>
        <stp>EURGBp Curncy</stp>
        <stp>QUOTE_FACTOR</stp>
        <stp>[Crispin Spreadsheet.xlsx]SWAN!R104C12</stp>
        <tr r="L104" s="3"/>
      </tp>
      <tp>
        <v>1</v>
        <stp/>
        <stp>##V3_BDPV12</stp>
        <stp>EURGBp Curncy</stp>
        <stp>QUOTE_FACTOR</stp>
        <stp>[Crispin Spreadsheet.xlsx]SWAN!R105C12</stp>
        <tr r="L105" s="3"/>
      </tp>
      <tp>
        <v>1</v>
        <stp/>
        <stp>##V3_BDPV12</stp>
        <stp>EURGBp Curncy</stp>
        <stp>QUOTE_FACTOR</stp>
        <stp>[Crispin Spreadsheet.xlsx]SWAN!R106C12</stp>
        <tr r="L106" s="3"/>
      </tp>
      <tp>
        <v>1</v>
        <stp/>
        <stp>##V3_BDPV12</stp>
        <stp>EURGBp Curncy</stp>
        <stp>QUOTE_FACTOR</stp>
        <stp>[Crispin Spreadsheet.xlsx]SWAN!R107C12</stp>
        <tr r="L107" s="3"/>
      </tp>
      <tp>
        <v>1</v>
        <stp/>
        <stp>##V3_BDPV12</stp>
        <stp>EURGBp Curncy</stp>
        <stp>QUOTE_FACTOR</stp>
        <stp>[Crispin Spreadsheet.xlsx]SWAN!R100C12</stp>
        <tr r="L100" s="3"/>
      </tp>
      <tp>
        <v>1</v>
        <stp/>
        <stp>##V3_BDPV12</stp>
        <stp>EURGBp Curncy</stp>
        <stp>QUOTE_FACTOR</stp>
        <stp>[Crispin Spreadsheet.xlsx]SWAN!R101C12</stp>
        <tr r="L101" s="3"/>
      </tp>
      <tp>
        <v>1</v>
        <stp/>
        <stp>##V3_BDPV12</stp>
        <stp>EURGBp Curncy</stp>
        <stp>QUOTE_FACTOR</stp>
        <stp>[Crispin Spreadsheet.xlsx]SWAN!R102C12</stp>
        <tr r="L102" s="3"/>
      </tp>
      <tp>
        <v>1</v>
        <stp/>
        <stp>##V3_BDPV12</stp>
        <stp>EURGBp Curncy</stp>
        <stp>QUOTE_FACTOR</stp>
        <stp>[Crispin Spreadsheet.xlsx]SWAN!R103C12</stp>
        <tr r="L103" s="3"/>
      </tp>
      <tp>
        <v>1</v>
        <stp/>
        <stp>##V3_BDPV12</stp>
        <stp>EURGBp Curncy</stp>
        <stp>QUOTE_FACTOR</stp>
        <stp>[Crispin Spreadsheet.xlsx]SWAN!R109C12</stp>
        <tr r="L109" s="3"/>
      </tp>
      <tp>
        <v>1</v>
        <stp/>
        <stp>##V3_BDPV12</stp>
        <stp>EURGBp Curncy</stp>
        <stp>QUOTE_FACTOR</stp>
        <stp>[Crispin Spreadsheet.xlsx]SWAN!R114C12</stp>
        <tr r="L114" s="3"/>
      </tp>
      <tp>
        <v>1</v>
        <stp/>
        <stp>##V3_BDPV12</stp>
        <stp>EURGBp Curncy</stp>
        <stp>QUOTE_FACTOR</stp>
        <stp>[Crispin Spreadsheet.xlsx]SWAN!R115C12</stp>
        <tr r="L115" s="3"/>
      </tp>
      <tp>
        <v>1</v>
        <stp/>
        <stp>##V3_BDPV12</stp>
        <stp>EURGBp Curncy</stp>
        <stp>QUOTE_FACTOR</stp>
        <stp>[Crispin Spreadsheet.xlsx]SWAN!R111C12</stp>
        <tr r="L111" s="3"/>
      </tp>
      <tp>
        <v>1</v>
        <stp/>
        <stp>##V3_BDPV12</stp>
        <stp>EURGBp Curncy</stp>
        <stp>QUOTE_FACTOR</stp>
        <stp>[Crispin Spreadsheet.xlsx]SWAN!R112C12</stp>
        <tr r="L112" s="3"/>
      </tp>
      <tp>
        <v>1</v>
        <stp/>
        <stp>##V3_BDPV12</stp>
        <stp>EURGBp Curncy</stp>
        <stp>QUOTE_FACTOR</stp>
        <stp>[Crispin Spreadsheet.xlsx]SWAN!R113C12</stp>
        <tr r="L113" s="3"/>
      </tp>
      <tp>
        <v>1</v>
        <stp/>
        <stp>##V3_BDPV12</stp>
        <stp>EURNOK Curncy</stp>
        <stp>QUOTE_FACTOR</stp>
        <stp>[Crispin Spreadsheet.xlsx]SWAN!R165C12</stp>
        <tr r="L165" s="3"/>
      </tp>
      <tp>
        <v>1202</v>
        <stp/>
        <stp>##V3_BDPV12</stp>
        <stp>ABC LN Equity</stp>
        <stp>PX_YEST_CLOSE</stp>
        <stp>[Crispin Spreadsheet.xlsx]OEI!R447C6</stp>
        <tr r="F447" s="1"/>
      </tp>
      <tp t="s">
        <v>GBp</v>
        <stp/>
        <stp>##V3_BDPV12</stp>
        <stp>EZJ LN Equity</stp>
        <stp>CRNCY</stp>
        <stp>[Crispin Spreadsheet.xlsx]OEI!R501C4</stp>
        <tr r="D501" s="1"/>
      </tp>
      <tp t="s">
        <v>EUR</v>
        <stp/>
        <stp>##V3_BDPV12</stp>
        <stp>UBI FP Equity</stp>
        <stp>CRNCY</stp>
        <stp>[Crispin Spreadsheet.xlsx]OEI!R137C4</stp>
        <tr r="D137" s="1"/>
      </tp>
      <tp>
        <v>161.75</v>
        <stp/>
        <stp>##V3_BDPV12</stp>
        <stp>CAP FP Equity</stp>
        <stp>PX_YEST_CLOSE</stp>
        <stp>[Crispin Spreadsheet.xlsx]OEI!R97C6</stp>
        <tr r="F97" s="1"/>
      </tp>
      <tp>
        <v>11.28</v>
        <stp/>
        <stp>##V3_BDPV12</stp>
        <stp>ORA FP Equity</stp>
        <stp>PX_YEST_CLOSE</stp>
        <stp>[Crispin Spreadsheet.xlsx]OEI!R119C6</stp>
        <tr r="F119" s="1"/>
      </tp>
      <tp>
        <v>1589</v>
        <stp/>
        <stp>##V3_BDPV12</stp>
        <stp>ABF LN Equity</stp>
        <stp>PX_YEST_CLOSE</stp>
        <stp>[Crispin Spreadsheet.xlsx]OEI!R457C6</stp>
        <tr r="F457" s="1"/>
      </tp>
      <tp t="s">
        <v>EUR</v>
        <stp/>
        <stp>##V3_BDPV12</stp>
        <stp>SAN FP Equity</stp>
        <stp>CRNCY</stp>
        <stp>[Crispin Spreadsheet.xlsx]OEI!R124C4</stp>
        <tr r="D124" s="1"/>
      </tp>
      <tp t="s">
        <v>USD</v>
        <stp/>
        <stp>##V3_BDPV12</stp>
        <stp>LEN US Equity</stp>
        <stp>CRNCY</stp>
        <stp>[Crispin Spreadsheet.xlsx]OEI!R743C4</stp>
        <tr r="D743" s="1"/>
      </tp>
      <tp>
        <v>111.2</v>
        <stp/>
        <stp>##V3_BDPV12</stp>
        <stp>PFD LN Equity</stp>
        <stp>PX_YEST_CLOSE</stp>
        <stp>[Crispin Spreadsheet.xlsx]OEI!R583C6</stp>
        <tr r="F583" s="1"/>
      </tp>
      <tp t="s">
        <v>USD</v>
        <stp/>
        <stp>##V3_BDPV12</stp>
        <stp>XOM US Equity</stp>
        <stp>CRNCY</stp>
        <stp>[Crispin Spreadsheet.xlsx]OEI!R709C4</stp>
        <tr r="D709" s="1"/>
      </tp>
      <tp t="s">
        <v>USD</v>
        <stp/>
        <stp>##V3_BDPV12</stp>
        <stp>AAL US Equity</stp>
        <stp>CRNCY</stp>
        <stp>[Crispin Spreadsheet.xlsx]OEI!R657C4</stp>
        <tr r="D657" s="1"/>
      </tp>
      <tp t="s">
        <v>USD</v>
        <stp/>
        <stp>##V3_BDPV12</stp>
        <stp>HAL US Equity</stp>
        <stp>CRNCY</stp>
        <stp>[Crispin Spreadsheet.xlsx]OEI!R727C4</stp>
        <tr r="D727" s="1"/>
      </tp>
      <tp>
        <v>1165</v>
        <stp/>
        <stp>##V3_BDPV12</stp>
        <stp>IMI LN Equity</stp>
        <stp>PX_YEST_CLOSE</stp>
        <stp>[Crispin Spreadsheet.xlsx]OEI!R528C6</stp>
        <tr r="F528" s="1"/>
      </tp>
      <tp>
        <v>15107</v>
        <stp/>
        <stp>##V3_BDPV12</stp>
        <stp>GFI SJ Equity</stp>
        <stp>PX_YEST_CLOSE</stp>
        <stp>[Crispin Spreadsheet.xlsx]OEI!R367C6</stp>
        <tr r="F367" s="1"/>
      </tp>
      <tp t="s">
        <v>GBp</v>
        <stp/>
        <stp>##V3_BDPV12</stp>
        <stp>ONT LN Equity</stp>
        <stp>CRNCY</stp>
        <stp>[Crispin Spreadsheet.xlsx]OPE!R47C4</stp>
        <tr r="D47" s="7"/>
      </tp>
      <tp t="s">
        <v>USD</v>
        <stp/>
        <stp>##V3_BDPV12</stp>
        <stp>MCG US Equity</stp>
        <stp>CRNCY</stp>
        <stp>[Crispin Spreadsheet.xlsx]OEI!R755C4</stp>
        <tr r="D755" s="1"/>
      </tp>
      <tp>
        <v>51107</v>
        <stp/>
        <stp>##V3_BDPV12</stp>
        <stp>KIO SJ Equity</stp>
        <stp>PX_YEST_CLOSE</stp>
        <stp>[Crispin Spreadsheet.xlsx]OEI!R368C6</stp>
        <tr r="F368" s="1"/>
      </tp>
      <tp>
        <v>14.484999999999999</v>
        <stp/>
        <stp>##V3_BDPV12</stp>
        <stp>RXL FP Equity</stp>
        <stp>PX_YEST_CLOSE</stp>
        <stp>[Crispin Spreadsheet.xlsx]OEI!R123C6</stp>
        <tr r="F123" s="1"/>
      </tp>
      <tp t="s">
        <v>GBp</v>
        <stp/>
        <stp>##V3_BDPV12</stp>
        <stp>LRE LN Equity</stp>
        <stp>CRNCY</stp>
        <stp>[Crispin Spreadsheet.xlsx]OPE!R44C4</stp>
        <tr r="D44" s="7"/>
      </tp>
      <tp>
        <v>6.5549999999999997</v>
        <stp/>
        <stp>##V3_BDPV12</stp>
        <stp>PGS NO Equity</stp>
        <stp>PX_YEST_CLOSE</stp>
        <stp>[Crispin Spreadsheet.xlsx]OEI!R343C6</stp>
        <tr r="F343" s="1"/>
      </tp>
      <tp>
        <v>112.29</v>
        <stp/>
        <stp>##V3_BDPV12</stp>
        <stp>EXP US Equity</stp>
        <stp>PX_YEST_CLOSE</stp>
        <stp>[Crispin Spreadsheet.xlsx]OEI!R700C6</stp>
        <tr r="F700" s="1"/>
      </tp>
      <tp t="s">
        <v>USD</v>
        <stp/>
        <stp>##V3_BDPV12</stp>
        <stp>NEX US Equity</stp>
        <stp>CRNCY</stp>
        <stp>[Crispin Spreadsheet.xlsx]OEI!R763C4</stp>
        <tr r="D763" s="1"/>
      </tp>
      <tp t="s">
        <v>GBp</v>
        <stp/>
        <stp>##V3_BDPV12</stp>
        <stp>DRX LN Equity</stp>
        <stp>CRNCY</stp>
        <stp>[Crispin Spreadsheet.xlsx]OEI!R499C4</stp>
        <tr r="D499" s="1"/>
      </tp>
      <tp>
        <v>6.7</v>
        <stp/>
        <stp>##V3_BDPV12</stp>
        <stp>ART GY Equity</stp>
        <stp>PX_YEST_CLOSE</stp>
        <stp>[Crispin Spreadsheet.xlsx]OEI!R150C6</stp>
        <tr r="F150" s="1"/>
      </tp>
      <tp>
        <v>58.92</v>
        <stp/>
        <stp>##V3_BDPV12</stp>
        <stp>AEM CN Equity</stp>
        <stp>PX_YEST_CLOSE</stp>
        <stp>[Crispin Spreadsheet.xlsx]OEI!R50C6</stp>
        <tr r="F50" s="1"/>
      </tp>
      <tp t="s">
        <v>USD</v>
        <stp/>
        <stp>##V3_BDPV12</stp>
        <stp>CAR US Equity</stp>
        <stp>CRNCY</stp>
        <stp>[Crispin Spreadsheet.xlsx]OEI!R667C4</stp>
        <tr r="D667" s="1"/>
      </tp>
      <tp>
        <v>992.83600000000001</v>
        <stp/>
        <stp>##V3_BDPV12</stp>
        <stp>MXEF Index</stp>
        <stp>PX_YEST_CLOSE</stp>
        <stp>[Crispin Spreadsheet.xlsx]OEI!R849C6</stp>
        <tr r="F849" s="1"/>
      </tp>
      <tp t="s">
        <v>USD</v>
        <stp/>
        <stp>##V3_BDPV12</stp>
        <stp>SQ US Equity</stp>
        <stp>CRNCY</stp>
        <stp>[Crispin Spreadsheet.xlsx]OEI!R796C4</stp>
        <tr r="D796" s="1"/>
      </tp>
      <tp>
        <v>329.4</v>
        <stp/>
        <stp>##V3_BDPV12</stp>
        <stp>OR FP Equity</stp>
        <stp>PX_YEST_CLOSE</stp>
        <stp>[Crispin Spreadsheet.xlsx]OEI!R117C6</stp>
        <tr r="F117" s="1"/>
      </tp>
      <tp t="s">
        <v>GBp</v>
        <stp/>
        <stp>##V3_BDPV12</stp>
        <stp>PSON LN Equity</stp>
        <stp>CRNCY</stp>
        <stp>[Crispin Spreadsheet.xlsx]OPE!R48C4</stp>
        <tr r="D48" s="7"/>
      </tp>
      <tp t="s">
        <v>EUR</v>
        <stp/>
        <stp>##V3_BDPV12</stp>
        <stp>EBRO SQ Equity</stp>
        <stp>CRNCY</stp>
        <stp>[Crispin Spreadsheet.xlsx]OPE!R26C4</stp>
        <tr r="D26" s="7"/>
      </tp>
      <tp>
        <v>52.75</v>
        <stp/>
        <stp>##V3_BDPV12</stp>
        <stp>JM SP Equity</stp>
        <stp>PX_YEST_CLOSE</stp>
        <stp>[Crispin Spreadsheet.xlsx]OEI!R362C6</stp>
        <tr r="F362" s="1"/>
      </tp>
      <tp>
        <v>85.28</v>
        <stp/>
        <stp>##V3_BDPV12</stp>
        <stp>CF US Equity</stp>
        <stp>PX_YEST_CLOSE</stp>
        <stp>[Crispin Spreadsheet.xlsx]OEI!R678C6</stp>
        <tr r="F678" s="1"/>
      </tp>
      <tp t="s">
        <v>GBp</v>
        <stp/>
        <stp>##V3_BDPV12</stp>
        <stp>RR/ LN Equity</stp>
        <stp>CRNCY</stp>
        <stp>[Crispin Spreadsheet.xlsx]OEI!R598C4</stp>
        <tr r="D598" s="1"/>
      </tp>
      <tp t="s">
        <v>#N/A Requesting Data...</v>
        <stp/>
        <stp>##V3_BDPV12</stp>
        <stp>USDNOK Curncy</stp>
        <stp>LAST_PRICE</stp>
        <stp>[Crispin Spreadsheet.xlsx]FDXC!R100C13</stp>
        <tr r="M100" s="8"/>
      </tp>
      <tp>
        <v>838.4</v>
        <stp/>
        <stp>##V3_BDPV12</stp>
        <stp>BA/ LN Equity</stp>
        <stp>PX_YEST_CLOSE</stp>
        <stp>[Crispin Spreadsheet.xlsx]OEI!R465C6</stp>
        <tr r="F465" s="1"/>
      </tp>
      <tp t="s">
        <v>#N/A Invalid Security</v>
        <stp/>
        <stp>##V3_BDPV12</stp>
        <stp>GBP#N/A Requesting Data... Curncy</stp>
        <stp>PX_YEST_CLOSE</stp>
        <stp>[Crispin Spreadsheet.xlsx]GILT!R11C30</stp>
        <tr r="AD11" s="4"/>
      </tp>
      <tp t="s">
        <v>#N/A Invalid Security</v>
        <stp/>
        <stp>##V3_BDPV12</stp>
        <stp>GBP#N/A Requesting Data... Curncy</stp>
        <stp>PX_YEST_CLOSE</stp>
        <stp>[Crispin Spreadsheet.xlsx]GILT!R10C30</stp>
        <tr r="AD10" s="4"/>
      </tp>
      <tp>
        <v>75.239999999999995</v>
        <stp/>
        <stp>##V3_BDPV12</stp>
        <stp>ERF FP Equity</stp>
        <stp>PX_YEST_CLOSE</stp>
        <stp>[Crispin Spreadsheet.xlsx]OEI!R108C6</stp>
        <tr r="F108" s="1"/>
      </tp>
      <tp t="s">
        <v>GBp</v>
        <stp/>
        <stp>##V3_BDPV12</stp>
        <stp>MRO LN Equity</stp>
        <stp>CRNCY</stp>
        <stp>[Crispin Spreadsheet.xlsx]OEI!R558C4</stp>
        <tr r="D558" s="1"/>
      </tp>
      <tp>
        <v>108.84</v>
        <stp/>
        <stp>##V3_BDPV12</stp>
        <stp>IAG LN Equity</stp>
        <stp>PX_YEST_CLOSE</stp>
        <stp>[Crispin Spreadsheet.xlsx]OEI!R535C6</stp>
        <tr r="F535" s="1"/>
      </tp>
      <tp t="s">
        <v>EUR</v>
        <stp/>
        <stp>##V3_BDPV12</stp>
        <stp>HEN GY Equity</stp>
        <stp>CRNCY</stp>
        <stp>[Crispin Spreadsheet.xlsx]OEI!R168C4</stp>
        <tr r="D168" s="1"/>
      </tp>
      <tp t="s">
        <v>CHF</v>
        <stp/>
        <stp>##V3_BDPV12</stp>
        <stp>GAM SW Equity</stp>
        <stp>CRNCY</stp>
        <stp>[Crispin Spreadsheet.xlsx]OEI!R422C4</stp>
        <tr r="D422" s="1"/>
      </tp>
      <tp>
        <v>12.96</v>
        <stp/>
        <stp>##V3_BDPV12</stp>
        <stp>HPE US Equity</stp>
        <stp>PX_YEST_CLOSE</stp>
        <stp>[Crispin Spreadsheet.xlsx]OEI!R729C6</stp>
        <tr r="F729" s="1"/>
      </tp>
      <tp>
        <v>634.20000000000005</v>
        <stp/>
        <stp>##V3_BDPV12</stp>
        <stp>SGE LN Equity</stp>
        <stp>PX_YEST_CLOSE</stp>
        <stp>[Crispin Spreadsheet.xlsx]OEI!R623C6</stp>
        <tr r="F623" s="1"/>
      </tp>
      <tp>
        <v>14.42</v>
        <stp/>
        <stp>##V3_BDPV12</stp>
        <stp>ACE IM Equity</stp>
        <stp>PX_YEST_CLOSE</stp>
        <stp>[Crispin Spreadsheet.xlsx]OEI!R234C6</stp>
        <tr r="F234" s="1"/>
      </tp>
      <tp t="s">
        <v>USD</v>
        <stp/>
        <stp>##V3_BDPV12</stp>
        <stp>DAL US Equity</stp>
        <stp>CRNCY</stp>
        <stp>[Crispin Spreadsheet.xlsx]OEI!R696C4</stp>
        <tr r="D696" s="1"/>
      </tp>
      <tp>
        <v>1.52858</v>
        <stp/>
        <stp>##V3_BDPV12</stp>
        <stp>EURAUD Curncy</stp>
        <stp>PX_YEST_CLOSE</stp>
        <stp>[Crispin Spreadsheet.xlsx]SWAN!R6C30</stp>
        <tr r="AD6" s="3"/>
      </tp>
      <tp>
        <v>1.52858</v>
        <stp/>
        <stp>##V3_BDPV12</stp>
        <stp>EURAUD Curncy</stp>
        <stp>PX_YEST_CLOSE</stp>
        <stp>[Crispin Spreadsheet.xlsx]SWAN!R7C30</stp>
        <tr r="AD7" s="3"/>
      </tp>
      <tp>
        <v>2.4900000000000002</v>
        <stp/>
        <stp>##V3_BDPV12</stp>
        <stp>ATH CN Equity</stp>
        <stp>PX_YEST_CLOSE</stp>
        <stp>[Crispin Spreadsheet.xlsx]OEI!R51C6</stp>
        <tr r="F51" s="1"/>
      </tp>
      <tp>
        <v>183.4</v>
        <stp/>
        <stp>##V3_BDPV12</stp>
        <stp>DVO LN Equity</stp>
        <stp>PX_YEST_CLOSE</stp>
        <stp>[Crispin Spreadsheet.xlsx]OPE!R37C6</stp>
        <tr r="F37" s="7"/>
      </tp>
      <tp t="s">
        <v>EUR</v>
        <stp/>
        <stp>##V3_BDPV12</stp>
        <stp>RYA ID Equity</stp>
        <stp>CRNCY</stp>
        <stp>[Crispin Spreadsheet.xlsx]OEI!R229C4</stp>
        <tr r="D229" s="1"/>
      </tp>
      <tp t="s">
        <v>USD</v>
        <stp/>
        <stp>##V3_BDPV12</stp>
        <stp>CNA US Equity</stp>
        <stp>CRNCY</stp>
        <stp>[Crispin Spreadsheet.xlsx]OEI!R689C4</stp>
        <tr r="D689" s="1"/>
      </tp>
      <tp>
        <v>2210</v>
        <stp/>
        <stp>##V3_BDPV12</stp>
        <stp>REL LN Equity</stp>
        <stp>PX_YEST_CLOSE</stp>
        <stp>[Crispin Spreadsheet.xlsx]OEI!R591C6</stp>
        <tr r="F591" s="1"/>
      </tp>
      <tp t="s">
        <v>GBp</v>
        <stp/>
        <stp>##V3_BDPV12</stp>
        <stp>JSE LN Equity</stp>
        <stp>CRNCY</stp>
        <stp>[Crispin Spreadsheet.xlsx]OPE!R43C4</stp>
        <tr r="D43" s="7"/>
      </tp>
      <tp t="s">
        <v>USD</v>
        <stp/>
        <stp>##V3_BDPV12</stp>
        <stp>FOX US Equity</stp>
        <stp>CRNCY</stp>
        <stp>[Crispin Spreadsheet.xlsx]OEI!R718C4</stp>
        <tr r="D718" s="1"/>
      </tp>
      <tp t="s">
        <v>USD</v>
        <stp/>
        <stp>##V3_BDPV12</stp>
        <stp>KNX US Equity</stp>
        <stp>CRNCY</stp>
        <stp>[Crispin Spreadsheet.xlsx]OEI!R739C4</stp>
        <tr r="D739" s="1"/>
      </tp>
      <tp>
        <v>26.63</v>
        <stp/>
        <stp>##V3_BDPV12</stp>
        <stp>EDV CN Equity</stp>
        <stp>PX_YEST_CLOSE</stp>
        <stp>[Crispin Spreadsheet.xlsx]OEI!R55C6</stp>
        <tr r="F55" s="1"/>
      </tp>
      <tp t="s">
        <v>EUR</v>
        <stp/>
        <stp>##V3_BDPV12</stp>
        <stp>IDR SQ Equity</stp>
        <stp>CRNCY</stp>
        <stp>[Crispin Spreadsheet.xlsx]OEI!R381C4</stp>
        <tr r="D381" s="1"/>
      </tp>
      <tp t="s">
        <v>EUR</v>
        <stp/>
        <stp>##V3_BDPV12</stp>
        <stp>SCR FP Equity</stp>
        <stp>CRNCY</stp>
        <stp>[Crispin Spreadsheet.xlsx]OEI!R127C4</stp>
        <tr r="D127" s="1"/>
      </tp>
      <tp>
        <v>256.60000000000002</v>
        <stp/>
        <stp>##V3_BDPV12</stp>
        <stp>BBY LN Equity</stp>
        <stp>PX_YEST_CLOSE</stp>
        <stp>[Crispin Spreadsheet.xlsx]OEI!R466C6</stp>
        <tr r="F466" s="1"/>
      </tp>
      <tp t="s">
        <v>HUF</v>
        <stp/>
        <stp>##V3_BDPV12</stp>
        <stp>OTP HB Equity</stp>
        <stp>CRNCY</stp>
        <stp>[Crispin Spreadsheet.xlsx]OEI!R222C4</stp>
        <tr r="D222" s="1"/>
      </tp>
      <tp>
        <v>1589</v>
        <stp/>
        <stp>##V3_BDPV12</stp>
        <stp>ABF LN Equity</stp>
        <stp>PX_YEST_CLOSE</stp>
        <stp>[Crispin Spreadsheet.xlsx]OPE!R32C6</stp>
        <tr r="F32" s="7"/>
      </tp>
      <tp t="s">
        <v>EUR</v>
        <stp/>
        <stp>##V3_BDPV12</stp>
        <stp>GET FP Equity</stp>
        <stp>CRNCY</stp>
        <stp>[Crispin Spreadsheet.xlsx]OEI!R111C4</stp>
        <tr r="D111" s="1"/>
      </tp>
      <tp t="s">
        <v>USD</v>
        <stp/>
        <stp>##V3_BDPV12</stp>
        <stp>CAT US Equity</stp>
        <stp>CRNCY</stp>
        <stp>[Crispin Spreadsheet.xlsx]OEI!R676C4</stp>
        <tr r="D676" s="1"/>
      </tp>
      <tp>
        <v>185.35</v>
        <stp/>
        <stp>##V3_BDPV12</stp>
        <stp>BT/A LN Equity</stp>
        <stp>PX_YEST_CLOSE</stp>
        <stp>[Crispin Spreadsheet.xlsx]OPE!R35C6</stp>
        <tr r="F35" s="7"/>
      </tp>
      <tp t="s">
        <v>EUR</v>
        <stp/>
        <stp>##V3_BDPV12</stp>
        <stp>SW FP Equity</stp>
        <stp>CRNCY</stp>
        <stp>[Crispin Spreadsheet.xlsx]OEI!R132C4</stp>
        <tr r="D132" s="1"/>
      </tp>
      <tp t="s">
        <v>USD</v>
        <stp/>
        <stp>##V3_BDPV12</stp>
        <stp>C US Equity</stp>
        <stp>CRNCY</stp>
        <stp>[Crispin Spreadsheet.xlsx]OEI!R687C4</stp>
        <tr r="D687" s="1"/>
      </tp>
      <tp t="s">
        <v>USD</v>
        <stp/>
        <stp>##V3_BDPV12</stp>
        <stp>K US Equity</stp>
        <stp>CRNCY</stp>
        <stp>[Crispin Spreadsheet.xlsx]OEI!R737C4</stp>
        <tr r="D737" s="1"/>
      </tp>
      <tp>
        <v>150.85</v>
        <stp/>
        <stp>##V3_BDPV12</stp>
        <stp>RXA Comdty</stp>
        <stp>PX_YEST_CLOSE</stp>
        <stp>[Crispin Spreadsheet.xlsx]OEI!R838C6</stp>
        <tr r="F838" s="1"/>
      </tp>
      <tp>
        <v>18.07</v>
        <stp/>
        <stp>##V3_BDPV12</stp>
        <stp>SBA Comdty</stp>
        <stp>PX_YEST_CLOSE</stp>
        <stp>[Crispin Spreadsheet.xlsx]OEI!R848C6</stp>
        <tr r="F848" s="1"/>
      </tp>
      <tp>
        <v>1</v>
        <stp/>
        <stp>##V3_BDPV12</stp>
        <stp>EURUSD Curncy</stp>
        <stp>QUOTE_FACTOR</stp>
        <stp>[Crispin Spreadsheet.xlsx]OEI!R882C12</stp>
        <tr r="L882" s="1"/>
      </tp>
      <tp>
        <v>1</v>
        <stp/>
        <stp>##V3_BDPV12</stp>
        <stp>EURUSD Curncy</stp>
        <stp>QUOTE_FACTOR</stp>
        <stp>[Crispin Spreadsheet.xlsx]OEI!R883C12</stp>
        <tr r="L883" s="1"/>
      </tp>
      <tp>
        <v>1</v>
        <stp/>
        <stp>##V3_BDPV12</stp>
        <stp>EURUSD Curncy</stp>
        <stp>QUOTE_FACTOR</stp>
        <stp>[Crispin Spreadsheet.xlsx]OEI!R880C12</stp>
        <tr r="L880" s="1"/>
      </tp>
      <tp>
        <v>1</v>
        <stp/>
        <stp>##V3_BDPV12</stp>
        <stp>EURUSD Curncy</stp>
        <stp>QUOTE_FACTOR</stp>
        <stp>[Crispin Spreadsheet.xlsx]OEI!R881C12</stp>
        <tr r="L881" s="1"/>
      </tp>
      <tp>
        <v>1</v>
        <stp/>
        <stp>##V3_BDPV12</stp>
        <stp>EURUSD Curncy</stp>
        <stp>QUOTE_FACTOR</stp>
        <stp>[Crispin Spreadsheet.xlsx]OEI!R884C12</stp>
        <tr r="L884" s="1"/>
      </tp>
      <tp>
        <v>1</v>
        <stp/>
        <stp>##V3_BDPV12</stp>
        <stp>EURUSD Curncy</stp>
        <stp>QUOTE_FACTOR</stp>
        <stp>[Crispin Spreadsheet.xlsx]OEI!R885C12</stp>
        <tr r="L885" s="1"/>
      </tp>
      <tp>
        <v>1</v>
        <stp/>
        <stp>##V3_BDPV12</stp>
        <stp>EURUSD Curncy</stp>
        <stp>QUOTE_FACTOR</stp>
        <stp>[Crispin Spreadsheet.xlsx]OEI!R888C12</stp>
        <tr r="L888" s="1"/>
      </tp>
      <tp>
        <v>1</v>
        <stp/>
        <stp>##V3_BDPV12</stp>
        <stp>EURUSD Curncy</stp>
        <stp>QUOTE_FACTOR</stp>
        <stp>[Crispin Spreadsheet.xlsx]OEI!R877C12</stp>
        <tr r="L877" s="1"/>
      </tp>
      <tp>
        <v>1</v>
        <stp/>
        <stp>##V3_BDPV12</stp>
        <stp>EURUSD Curncy</stp>
        <stp>QUOTE_FACTOR</stp>
        <stp>[Crispin Spreadsheet.xlsx]OEI!R878C12</stp>
        <tr r="L878" s="1"/>
      </tp>
      <tp>
        <v>1</v>
        <stp/>
        <stp>##V3_BDPV12</stp>
        <stp>EURUSD Curncy</stp>
        <stp>QUOTE_FACTOR</stp>
        <stp>[Crispin Spreadsheet.xlsx]OEI!R842C12</stp>
        <tr r="L842" s="1"/>
      </tp>
      <tp>
        <v>1</v>
        <stp/>
        <stp>##V3_BDPV12</stp>
        <stp>EURUSD Curncy</stp>
        <stp>QUOTE_FACTOR</stp>
        <stp>[Crispin Spreadsheet.xlsx]OEI!R843C12</stp>
        <tr r="L843" s="1"/>
      </tp>
      <tp>
        <v>1</v>
        <stp/>
        <stp>##V3_BDPV12</stp>
        <stp>EURUSD Curncy</stp>
        <stp>QUOTE_FACTOR</stp>
        <stp>[Crispin Spreadsheet.xlsx]OEI!R840C12</stp>
        <tr r="L840" s="1"/>
      </tp>
      <tp>
        <v>1</v>
        <stp/>
        <stp>##V3_BDPV12</stp>
        <stp>EURUSD Curncy</stp>
        <stp>QUOTE_FACTOR</stp>
        <stp>[Crispin Spreadsheet.xlsx]OEI!R846C12</stp>
        <tr r="L846" s="1"/>
      </tp>
      <tp>
        <v>1</v>
        <stp/>
        <stp>##V3_BDPV12</stp>
        <stp>EURUSD Curncy</stp>
        <stp>QUOTE_FACTOR</stp>
        <stp>[Crispin Spreadsheet.xlsx]OEI!R847C12</stp>
        <tr r="L847" s="1"/>
      </tp>
      <tp>
        <v>1</v>
        <stp/>
        <stp>##V3_BDPV12</stp>
        <stp>EURUSD Curncy</stp>
        <stp>QUOTE_FACTOR</stp>
        <stp>[Crispin Spreadsheet.xlsx]OEI!R844C12</stp>
        <tr r="L844" s="1"/>
      </tp>
      <tp>
        <v>1</v>
        <stp/>
        <stp>##V3_BDPV12</stp>
        <stp>EURUSD Curncy</stp>
        <stp>QUOTE_FACTOR</stp>
        <stp>[Crispin Spreadsheet.xlsx]OEI!R845C12</stp>
        <tr r="L845" s="1"/>
      </tp>
      <tp>
        <v>1</v>
        <stp/>
        <stp>##V3_BDPV12</stp>
        <stp>EURUSD Curncy</stp>
        <stp>QUOTE_FACTOR</stp>
        <stp>[Crispin Spreadsheet.xlsx]OEI!R848C12</stp>
        <tr r="L848" s="1"/>
      </tp>
      <tp>
        <v>1</v>
        <stp/>
        <stp>##V3_BDPV12</stp>
        <stp>EURUSD Curncy</stp>
        <stp>QUOTE_FACTOR</stp>
        <stp>[Crispin Spreadsheet.xlsx]OEI!R849C12</stp>
        <tr r="L849" s="1"/>
      </tp>
      <tp>
        <v>1</v>
        <stp/>
        <stp>##V3_BDPV12</stp>
        <stp>EURUSD Curncy</stp>
        <stp>QUOTE_FACTOR</stp>
        <stp>[Crispin Spreadsheet.xlsx]OEI!R850C12</stp>
        <tr r="L850" s="1"/>
      </tp>
      <tp>
        <v>1</v>
        <stp/>
        <stp>##V3_BDPV12</stp>
        <stp>EURUSD Curncy</stp>
        <stp>QUOTE_FACTOR</stp>
        <stp>[Crispin Spreadsheet.xlsx]OEI!R851C12</stp>
        <tr r="L851" s="1"/>
      </tp>
      <tp>
        <v>1</v>
        <stp/>
        <stp>##V3_BDPV12</stp>
        <stp>EURUSD Curncy</stp>
        <stp>QUOTE_FACTOR</stp>
        <stp>[Crispin Spreadsheet.xlsx]OEI!R822C12</stp>
        <tr r="L822" s="1"/>
      </tp>
      <tp>
        <v>1</v>
        <stp/>
        <stp>##V3_BDPV12</stp>
        <stp>EURUSD Curncy</stp>
        <stp>QUOTE_FACTOR</stp>
        <stp>[Crispin Spreadsheet.xlsx]OEI!R823C12</stp>
        <tr r="L823" s="1"/>
      </tp>
      <tp>
        <v>1</v>
        <stp/>
        <stp>##V3_BDPV12</stp>
        <stp>EURUSD Curncy</stp>
        <stp>QUOTE_FACTOR</stp>
        <stp>[Crispin Spreadsheet.xlsx]OEI!R820C12</stp>
        <tr r="L820" s="1"/>
      </tp>
      <tp>
        <v>1</v>
        <stp/>
        <stp>##V3_BDPV12</stp>
        <stp>EURUSD Curncy</stp>
        <stp>QUOTE_FACTOR</stp>
        <stp>[Crispin Spreadsheet.xlsx]OEI!R821C12</stp>
        <tr r="L821" s="1"/>
      </tp>
      <tp>
        <v>1</v>
        <stp/>
        <stp>##V3_BDPV12</stp>
        <stp>EURUSD Curncy</stp>
        <stp>QUOTE_FACTOR</stp>
        <stp>[Crispin Spreadsheet.xlsx]OEI!R826C12</stp>
        <tr r="L826" s="1"/>
      </tp>
      <tp>
        <v>1</v>
        <stp/>
        <stp>##V3_BDPV12</stp>
        <stp>EURUSD Curncy</stp>
        <stp>QUOTE_FACTOR</stp>
        <stp>[Crispin Spreadsheet.xlsx]OEI!R827C12</stp>
        <tr r="L827" s="1"/>
      </tp>
      <tp>
        <v>1</v>
        <stp/>
        <stp>##V3_BDPV12</stp>
        <stp>EURUSD Curncy</stp>
        <stp>QUOTE_FACTOR</stp>
        <stp>[Crispin Spreadsheet.xlsx]OEI!R824C12</stp>
        <tr r="L824" s="1"/>
      </tp>
      <tp>
        <v>1</v>
        <stp/>
        <stp>##V3_BDPV12</stp>
        <stp>EURUSD Curncy</stp>
        <stp>QUOTE_FACTOR</stp>
        <stp>[Crispin Spreadsheet.xlsx]OEI!R825C12</stp>
        <tr r="L825" s="1"/>
      </tp>
      <tp>
        <v>1</v>
        <stp/>
        <stp>##V3_BDPV12</stp>
        <stp>EURUSD Curncy</stp>
        <stp>QUOTE_FACTOR</stp>
        <stp>[Crispin Spreadsheet.xlsx]OEI!R828C12</stp>
        <tr r="L828" s="1"/>
      </tp>
      <tp>
        <v>1</v>
        <stp/>
        <stp>##V3_BDPV12</stp>
        <stp>EURUSD Curncy</stp>
        <stp>QUOTE_FACTOR</stp>
        <stp>[Crispin Spreadsheet.xlsx]OEI!R829C12</stp>
        <tr r="L829" s="1"/>
      </tp>
      <tp>
        <v>1</v>
        <stp/>
        <stp>##V3_BDPV12</stp>
        <stp>EURUSD Curncy</stp>
        <stp>QUOTE_FACTOR</stp>
        <stp>[Crispin Spreadsheet.xlsx]OEI!R830C12</stp>
        <tr r="L830" s="1"/>
      </tp>
      <tp>
        <v>1</v>
        <stp/>
        <stp>##V3_BDPV12</stp>
        <stp>EURUSD Curncy</stp>
        <stp>QUOTE_FACTOR</stp>
        <stp>[Crispin Spreadsheet.xlsx]OEI!R831C12</stp>
        <tr r="L831" s="1"/>
      </tp>
      <tp>
        <v>1</v>
        <stp/>
        <stp>##V3_BDPV12</stp>
        <stp>EURUSD Curncy</stp>
        <stp>QUOTE_FACTOR</stp>
        <stp>[Crispin Spreadsheet.xlsx]OEI!R802C12</stp>
        <tr r="L802" s="1"/>
      </tp>
      <tp>
        <v>1</v>
        <stp/>
        <stp>##V3_BDPV12</stp>
        <stp>EURUSD Curncy</stp>
        <stp>QUOTE_FACTOR</stp>
        <stp>[Crispin Spreadsheet.xlsx]OEI!R803C12</stp>
        <tr r="L803" s="1"/>
      </tp>
      <tp>
        <v>1</v>
        <stp/>
        <stp>##V3_BDPV12</stp>
        <stp>EURUSD Curncy</stp>
        <stp>QUOTE_FACTOR</stp>
        <stp>[Crispin Spreadsheet.xlsx]OEI!R800C12</stp>
        <tr r="L800" s="1"/>
      </tp>
      <tp>
        <v>1</v>
        <stp/>
        <stp>##V3_BDPV12</stp>
        <stp>EURUSD Curncy</stp>
        <stp>QUOTE_FACTOR</stp>
        <stp>[Crispin Spreadsheet.xlsx]OEI!R801C12</stp>
        <tr r="L801" s="1"/>
      </tp>
      <tp>
        <v>1</v>
        <stp/>
        <stp>##V3_BDPV12</stp>
        <stp>EURUSD Curncy</stp>
        <stp>QUOTE_FACTOR</stp>
        <stp>[Crispin Spreadsheet.xlsx]OEI!R806C12</stp>
        <tr r="L806" s="1"/>
      </tp>
      <tp>
        <v>1</v>
        <stp/>
        <stp>##V3_BDPV12</stp>
        <stp>EURUSD Curncy</stp>
        <stp>QUOTE_FACTOR</stp>
        <stp>[Crispin Spreadsheet.xlsx]OEI!R807C12</stp>
        <tr r="L807" s="1"/>
      </tp>
      <tp>
        <v>1</v>
        <stp/>
        <stp>##V3_BDPV12</stp>
        <stp>EURUSD Curncy</stp>
        <stp>QUOTE_FACTOR</stp>
        <stp>[Crispin Spreadsheet.xlsx]OEI!R804C12</stp>
        <tr r="L804" s="1"/>
      </tp>
      <tp>
        <v>1</v>
        <stp/>
        <stp>##V3_BDPV12</stp>
        <stp>EURUSD Curncy</stp>
        <stp>QUOTE_FACTOR</stp>
        <stp>[Crispin Spreadsheet.xlsx]OEI!R805C12</stp>
        <tr r="L805" s="1"/>
      </tp>
      <tp>
        <v>1</v>
        <stp/>
        <stp>##V3_BDPV12</stp>
        <stp>EURUSD Curncy</stp>
        <stp>QUOTE_FACTOR</stp>
        <stp>[Crispin Spreadsheet.xlsx]OEI!R808C12</stp>
        <tr r="L808" s="1"/>
      </tp>
      <tp>
        <v>1</v>
        <stp/>
        <stp>##V3_BDPV12</stp>
        <stp>EURUSD Curncy</stp>
        <stp>QUOTE_FACTOR</stp>
        <stp>[Crispin Spreadsheet.xlsx]OEI!R809C12</stp>
        <tr r="L809" s="1"/>
      </tp>
      <tp>
        <v>1</v>
        <stp/>
        <stp>##V3_BDPV12</stp>
        <stp>EURUSD Curncy</stp>
        <stp>QUOTE_FACTOR</stp>
        <stp>[Crispin Spreadsheet.xlsx]OEI!R812C12</stp>
        <tr r="L812" s="1"/>
      </tp>
      <tp>
        <v>1</v>
        <stp/>
        <stp>##V3_BDPV12</stp>
        <stp>EURUSD Curncy</stp>
        <stp>QUOTE_FACTOR</stp>
        <stp>[Crispin Spreadsheet.xlsx]OEI!R813C12</stp>
        <tr r="L813" s="1"/>
      </tp>
      <tp>
        <v>1</v>
        <stp/>
        <stp>##V3_BDPV12</stp>
        <stp>EURUSD Curncy</stp>
        <stp>QUOTE_FACTOR</stp>
        <stp>[Crispin Spreadsheet.xlsx]OEI!R810C12</stp>
        <tr r="L810" s="1"/>
      </tp>
      <tp>
        <v>1</v>
        <stp/>
        <stp>##V3_BDPV12</stp>
        <stp>EURUSD Curncy</stp>
        <stp>QUOTE_FACTOR</stp>
        <stp>[Crispin Spreadsheet.xlsx]OEI!R811C12</stp>
        <tr r="L811" s="1"/>
      </tp>
      <tp>
        <v>1</v>
        <stp/>
        <stp>##V3_BDPV12</stp>
        <stp>EURUSD Curncy</stp>
        <stp>QUOTE_FACTOR</stp>
        <stp>[Crispin Spreadsheet.xlsx]OEI!R816C12</stp>
        <tr r="L816" s="1"/>
      </tp>
      <tp>
        <v>1</v>
        <stp/>
        <stp>##V3_BDPV12</stp>
        <stp>EURUSD Curncy</stp>
        <stp>QUOTE_FACTOR</stp>
        <stp>[Crispin Spreadsheet.xlsx]OEI!R817C12</stp>
        <tr r="L817" s="1"/>
      </tp>
      <tp>
        <v>1</v>
        <stp/>
        <stp>##V3_BDPV12</stp>
        <stp>EURUSD Curncy</stp>
        <stp>QUOTE_FACTOR</stp>
        <stp>[Crispin Spreadsheet.xlsx]OEI!R814C12</stp>
        <tr r="L814" s="1"/>
      </tp>
      <tp>
        <v>1</v>
        <stp/>
        <stp>##V3_BDPV12</stp>
        <stp>EURUSD Curncy</stp>
        <stp>QUOTE_FACTOR</stp>
        <stp>[Crispin Spreadsheet.xlsx]OEI!R815C12</stp>
        <tr r="L815" s="1"/>
      </tp>
      <tp>
        <v>1</v>
        <stp/>
        <stp>##V3_BDPV12</stp>
        <stp>EURUSD Curncy</stp>
        <stp>QUOTE_FACTOR</stp>
        <stp>[Crispin Spreadsheet.xlsx]OEI!R818C12</stp>
        <tr r="L818" s="1"/>
      </tp>
      <tp>
        <v>1</v>
        <stp/>
        <stp>##V3_BDPV12</stp>
        <stp>EURUSD Curncy</stp>
        <stp>QUOTE_FACTOR</stp>
        <stp>[Crispin Spreadsheet.xlsx]OEI!R819C12</stp>
        <tr r="L819" s="1"/>
      </tp>
      <tp>
        <v>1</v>
        <stp/>
        <stp>##V3_BDPV12</stp>
        <stp>EURCAD Curncy</stp>
        <stp>QUOTE_FACTOR</stp>
        <stp>[Crispin Spreadsheet.xlsx]OEI!R891C12</stp>
        <tr r="L891" s="1"/>
      </tp>
      <tp>
        <v>1</v>
        <stp/>
        <stp>##V3_BDPV12</stp>
        <stp>EURAUD Curncy</stp>
        <stp>QUOTE_FACTOR</stp>
        <stp>[Crispin Spreadsheet.xlsx]OEI!R874C12</stp>
        <tr r="L874" s="1"/>
      </tp>
      <tp>
        <v>1</v>
        <stp/>
        <stp>##V3_BDPV12</stp>
        <stp>EURUSD Curncy</stp>
        <stp>QUOTE_FACTOR</stp>
        <stp>[Crispin Spreadsheet.xlsx]OEI!R362C12</stp>
        <tr r="L362" s="1"/>
      </tp>
      <tp>
        <v>1</v>
        <stp/>
        <stp>##V3_BDPV12</stp>
        <stp>EURUSD Curncy</stp>
        <stp>QUOTE_FACTOR</stp>
        <stp>[Crispin Spreadsheet.xlsx]OEI!R352C12</stp>
        <tr r="L352" s="1"/>
      </tp>
      <tp>
        <v>1</v>
        <stp/>
        <stp>##V3_BDPV12</stp>
        <stp>EURUSD Curncy</stp>
        <stp>QUOTE_FACTOR</stp>
        <stp>[Crispin Spreadsheet.xlsx]OEI!R351C12</stp>
        <tr r="L351" s="1"/>
      </tp>
      <tp>
        <v>1</v>
        <stp/>
        <stp>##V3_BDPV12</stp>
        <stp>EURUSD Curncy</stp>
        <stp>QUOTE_FACTOR</stp>
        <stp>[Crispin Spreadsheet.xlsx]OEI!R354C12</stp>
        <tr r="L354" s="1"/>
      </tp>
      <tp t="s">
        <v>#N/A Requesting Data...</v>
        <stp/>
        <stp>##V3_BDPV12</stp>
        <stp>EURSGD Curncy</stp>
        <stp>QUOTE_FACTOR</stp>
        <stp>[Crispin Spreadsheet.xlsx]OEI!R363C12</stp>
        <tr r="L363" s="1"/>
      </tp>
      <tp t="s">
        <v>#N/A Requesting Data...</v>
        <stp/>
        <stp>##V3_BDPV12</stp>
        <stp>EURSGD Curncy</stp>
        <stp>QUOTE_FACTOR</stp>
        <stp>[Crispin Spreadsheet.xlsx]OEI!R361C12</stp>
        <tr r="L361" s="1"/>
      </tp>
      <tp>
        <v>1</v>
        <stp/>
        <stp>##V3_BDPV12</stp>
        <stp>EURUSD Curncy</stp>
        <stp>QUOTE_FACTOR</stp>
        <stp>[Crispin Spreadsheet.xlsx]OEI!R228C12</stp>
        <tr r="L228" s="1"/>
      </tp>
      <tp t="s">
        <v>#N/A Requesting Data...</v>
        <stp/>
        <stp>##V3_BDPV12</stp>
        <stp>EURHKD Curncy</stp>
        <stp>QUOTE_FACTOR</stp>
        <stp>[Crispin Spreadsheet.xlsx]OEI!R218C12</stp>
        <tr r="L218" s="1"/>
      </tp>
      <tp t="s">
        <v>#N/A Requesting Data...</v>
        <stp/>
        <stp>##V3_BDPV12</stp>
        <stp>EURHKD Curncy</stp>
        <stp>QUOTE_FACTOR</stp>
        <stp>[Crispin Spreadsheet.xlsx]OEI!R212C12</stp>
        <tr r="L212" s="1"/>
      </tp>
      <tp t="s">
        <v>#N/A Requesting Data...</v>
        <stp/>
        <stp>##V3_BDPV12</stp>
        <stp>EURHKD Curncy</stp>
        <stp>QUOTE_FACTOR</stp>
        <stp>[Crispin Spreadsheet.xlsx]OEI!R213C12</stp>
        <tr r="L213" s="1"/>
      </tp>
      <tp t="s">
        <v>#N/A Requesting Data...</v>
        <stp/>
        <stp>##V3_BDPV12</stp>
        <stp>EURHKD Curncy</stp>
        <stp>QUOTE_FACTOR</stp>
        <stp>[Crispin Spreadsheet.xlsx]OEI!R210C12</stp>
        <tr r="L210" s="1"/>
      </tp>
      <tp t="s">
        <v>#N/A Requesting Data...</v>
        <stp/>
        <stp>##V3_BDPV12</stp>
        <stp>EURHKD Curncy</stp>
        <stp>QUOTE_FACTOR</stp>
        <stp>[Crispin Spreadsheet.xlsx]OEI!R211C12</stp>
        <tr r="L211" s="1"/>
      </tp>
      <tp t="s">
        <v>#N/A Requesting Data...</v>
        <stp/>
        <stp>##V3_BDPV12</stp>
        <stp>EURHKD Curncy</stp>
        <stp>QUOTE_FACTOR</stp>
        <stp>[Crispin Spreadsheet.xlsx]OEI!R216C12</stp>
        <tr r="L216" s="1"/>
      </tp>
      <tp t="s">
        <v>#N/A Requesting Data...</v>
        <stp/>
        <stp>##V3_BDPV12</stp>
        <stp>EURHKD Curncy</stp>
        <stp>QUOTE_FACTOR</stp>
        <stp>[Crispin Spreadsheet.xlsx]OEI!R217C12</stp>
        <tr r="L217" s="1"/>
      </tp>
      <tp t="s">
        <v>#N/A Requesting Data...</v>
        <stp/>
        <stp>##V3_BDPV12</stp>
        <stp>EURHKD Curncy</stp>
        <stp>QUOTE_FACTOR</stp>
        <stp>[Crispin Spreadsheet.xlsx]OEI!R214C12</stp>
        <tr r="L214" s="1"/>
      </tp>
      <tp t="s">
        <v>#N/A Requesting Data...</v>
        <stp/>
        <stp>##V3_BDPV12</stp>
        <stp>EURHKD Curncy</stp>
        <stp>QUOTE_FACTOR</stp>
        <stp>[Crispin Spreadsheet.xlsx]OEI!R215C12</stp>
        <tr r="L215" s="1"/>
      </tp>
      <tp t="s">
        <v>#N/A Requesting Data...</v>
        <stp/>
        <stp>##V3_BDPV12</stp>
        <stp>EURHKD Curncy</stp>
        <stp>QUOTE_FACTOR</stp>
        <stp>[Crispin Spreadsheet.xlsx]OEI!R208C12</stp>
        <tr r="L208" s="1"/>
      </tp>
      <tp t="s">
        <v>#N/A Requesting Data...</v>
        <stp/>
        <stp>##V3_BDPV12</stp>
        <stp>EURHKD Curncy</stp>
        <stp>QUOTE_FACTOR</stp>
        <stp>[Crispin Spreadsheet.xlsx]OEI!R209C12</stp>
        <tr r="L209" s="1"/>
      </tp>
      <tp t="s">
        <v>#N/A Requesting Data...</v>
        <stp/>
        <stp>##V3_BDPV12</stp>
        <stp>EURHKD Curncy</stp>
        <stp>QUOTE_FACTOR</stp>
        <stp>[Crispin Spreadsheet.xlsx]OEI!R202C12</stp>
        <tr r="L202" s="1"/>
      </tp>
      <tp t="s">
        <v>#N/A Requesting Data...</v>
        <stp/>
        <stp>##V3_BDPV12</stp>
        <stp>EURHKD Curncy</stp>
        <stp>QUOTE_FACTOR</stp>
        <stp>[Crispin Spreadsheet.xlsx]OEI!R203C12</stp>
        <tr r="L203" s="1"/>
      </tp>
      <tp t="s">
        <v>#N/A Requesting Data...</v>
        <stp/>
        <stp>##V3_BDPV12</stp>
        <stp>EURHKD Curncy</stp>
        <stp>QUOTE_FACTOR</stp>
        <stp>[Crispin Spreadsheet.xlsx]OEI!R206C12</stp>
        <tr r="L206" s="1"/>
      </tp>
      <tp t="s">
        <v>#N/A Requesting Data...</v>
        <stp/>
        <stp>##V3_BDPV12</stp>
        <stp>EURHKD Curncy</stp>
        <stp>QUOTE_FACTOR</stp>
        <stp>[Crispin Spreadsheet.xlsx]OEI!R207C12</stp>
        <tr r="L207" s="1"/>
      </tp>
      <tp t="s">
        <v>#N/A Requesting Data...</v>
        <stp/>
        <stp>##V3_BDPV12</stp>
        <stp>EURHKD Curncy</stp>
        <stp>QUOTE_FACTOR</stp>
        <stp>[Crispin Spreadsheet.xlsx]OEI!R204C12</stp>
        <tr r="L204" s="1"/>
      </tp>
      <tp t="s">
        <v>#N/A Requesting Data...</v>
        <stp/>
        <stp>##V3_BDPV12</stp>
        <stp>EURHKD Curncy</stp>
        <stp>QUOTE_FACTOR</stp>
        <stp>[Crispin Spreadsheet.xlsx]OEI!R205C12</stp>
        <tr r="L205" s="1"/>
      </tp>
      <tp>
        <v>1</v>
        <stp/>
        <stp>##V3_BDPV12</stp>
        <stp>EURUSD Curncy</stp>
        <stp>QUOTE_FACTOR</stp>
        <stp>[Crispin Spreadsheet.xlsx]OEI!R199C12</stp>
        <tr r="L199" s="1"/>
      </tp>
      <tp>
        <v>1</v>
        <stp/>
        <stp>##V3_BDPV12</stp>
        <stp>EURUSD Curncy</stp>
        <stp>QUOTE_FACTOR</stp>
        <stp>[Crispin Spreadsheet.xlsx]OEI!R782C12</stp>
        <tr r="L782" s="1"/>
      </tp>
      <tp>
        <v>1</v>
        <stp/>
        <stp>##V3_BDPV12</stp>
        <stp>EURUSD Curncy</stp>
        <stp>QUOTE_FACTOR</stp>
        <stp>[Crispin Spreadsheet.xlsx]OEI!R783C12</stp>
        <tr r="L783" s="1"/>
      </tp>
      <tp>
        <v>1</v>
        <stp/>
        <stp>##V3_BDPV12</stp>
        <stp>EURUSD Curncy</stp>
        <stp>QUOTE_FACTOR</stp>
        <stp>[Crispin Spreadsheet.xlsx]OEI!R780C12</stp>
        <tr r="L780" s="1"/>
      </tp>
      <tp>
        <v>1</v>
        <stp/>
        <stp>##V3_BDPV12</stp>
        <stp>EURUSD Curncy</stp>
        <stp>QUOTE_FACTOR</stp>
        <stp>[Crispin Spreadsheet.xlsx]OEI!R781C12</stp>
        <tr r="L781" s="1"/>
      </tp>
      <tp>
        <v>1</v>
        <stp/>
        <stp>##V3_BDPV12</stp>
        <stp>EURUSD Curncy</stp>
        <stp>QUOTE_FACTOR</stp>
        <stp>[Crispin Spreadsheet.xlsx]OEI!R786C12</stp>
        <tr r="L786" s="1"/>
      </tp>
      <tp>
        <v>1</v>
        <stp/>
        <stp>##V3_BDPV12</stp>
        <stp>EURUSD Curncy</stp>
        <stp>QUOTE_FACTOR</stp>
        <stp>[Crispin Spreadsheet.xlsx]OEI!R787C12</stp>
        <tr r="L787" s="1"/>
      </tp>
      <tp>
        <v>1</v>
        <stp/>
        <stp>##V3_BDPV12</stp>
        <stp>EURUSD Curncy</stp>
        <stp>QUOTE_FACTOR</stp>
        <stp>[Crispin Spreadsheet.xlsx]OEI!R784C12</stp>
        <tr r="L784" s="1"/>
      </tp>
      <tp>
        <v>1</v>
        <stp/>
        <stp>##V3_BDPV12</stp>
        <stp>EURUSD Curncy</stp>
        <stp>QUOTE_FACTOR</stp>
        <stp>[Crispin Spreadsheet.xlsx]OEI!R785C12</stp>
        <tr r="L785" s="1"/>
      </tp>
      <tp>
        <v>1</v>
        <stp/>
        <stp>##V3_BDPV12</stp>
        <stp>EURUSD Curncy</stp>
        <stp>QUOTE_FACTOR</stp>
        <stp>[Crispin Spreadsheet.xlsx]OEI!R788C12</stp>
        <tr r="L788" s="1"/>
      </tp>
      <tp>
        <v>1</v>
        <stp/>
        <stp>##V3_BDPV12</stp>
        <stp>EURUSD Curncy</stp>
        <stp>QUOTE_FACTOR</stp>
        <stp>[Crispin Spreadsheet.xlsx]OEI!R789C12</stp>
        <tr r="L789" s="1"/>
      </tp>
      <tp>
        <v>1</v>
        <stp/>
        <stp>##V3_BDPV12</stp>
        <stp>EURUSD Curncy</stp>
        <stp>QUOTE_FACTOR</stp>
        <stp>[Crispin Spreadsheet.xlsx]OEI!R792C12</stp>
        <tr r="L792" s="1"/>
      </tp>
      <tp>
        <v>1</v>
        <stp/>
        <stp>##V3_BDPV12</stp>
        <stp>EURUSD Curncy</stp>
        <stp>QUOTE_FACTOR</stp>
        <stp>[Crispin Spreadsheet.xlsx]OEI!R793C12</stp>
        <tr r="L793" s="1"/>
      </tp>
      <tp>
        <v>1</v>
        <stp/>
        <stp>##V3_BDPV12</stp>
        <stp>EURUSD Curncy</stp>
        <stp>QUOTE_FACTOR</stp>
        <stp>[Crispin Spreadsheet.xlsx]OEI!R790C12</stp>
        <tr r="L790" s="1"/>
      </tp>
      <tp>
        <v>1</v>
        <stp/>
        <stp>##V3_BDPV12</stp>
        <stp>EURUSD Curncy</stp>
        <stp>QUOTE_FACTOR</stp>
        <stp>[Crispin Spreadsheet.xlsx]OEI!R791C12</stp>
        <tr r="L791" s="1"/>
      </tp>
      <tp>
        <v>1</v>
        <stp/>
        <stp>##V3_BDPV12</stp>
        <stp>EURUSD Curncy</stp>
        <stp>QUOTE_FACTOR</stp>
        <stp>[Crispin Spreadsheet.xlsx]OEI!R796C12</stp>
        <tr r="L796" s="1"/>
      </tp>
      <tp>
        <v>1</v>
        <stp/>
        <stp>##V3_BDPV12</stp>
        <stp>EURUSD Curncy</stp>
        <stp>QUOTE_FACTOR</stp>
        <stp>[Crispin Spreadsheet.xlsx]OEI!R797C12</stp>
        <tr r="L797" s="1"/>
      </tp>
      <tp>
        <v>1</v>
        <stp/>
        <stp>##V3_BDPV12</stp>
        <stp>EURUSD Curncy</stp>
        <stp>QUOTE_FACTOR</stp>
        <stp>[Crispin Spreadsheet.xlsx]OEI!R794C12</stp>
        <tr r="L794" s="1"/>
      </tp>
      <tp>
        <v>1</v>
        <stp/>
        <stp>##V3_BDPV12</stp>
        <stp>EURUSD Curncy</stp>
        <stp>QUOTE_FACTOR</stp>
        <stp>[Crispin Spreadsheet.xlsx]OEI!R795C12</stp>
        <tr r="L795" s="1"/>
      </tp>
      <tp>
        <v>1</v>
        <stp/>
        <stp>##V3_BDPV12</stp>
        <stp>EURUSD Curncy</stp>
        <stp>QUOTE_FACTOR</stp>
        <stp>[Crispin Spreadsheet.xlsx]OEI!R798C12</stp>
        <tr r="L798" s="1"/>
      </tp>
      <tp>
        <v>1</v>
        <stp/>
        <stp>##V3_BDPV12</stp>
        <stp>EURUSD Curncy</stp>
        <stp>QUOTE_FACTOR</stp>
        <stp>[Crispin Spreadsheet.xlsx]OEI!R799C12</stp>
        <tr r="L799" s="1"/>
      </tp>
      <tp>
        <v>1</v>
        <stp/>
        <stp>##V3_BDPV12</stp>
        <stp>EURUSD Curncy</stp>
        <stp>QUOTE_FACTOR</stp>
        <stp>[Crispin Spreadsheet.xlsx]OEI!R762C12</stp>
        <tr r="L762" s="1"/>
      </tp>
      <tp>
        <v>1</v>
        <stp/>
        <stp>##V3_BDPV12</stp>
        <stp>EURUSD Curncy</stp>
        <stp>QUOTE_FACTOR</stp>
        <stp>[Crispin Spreadsheet.xlsx]OEI!R763C12</stp>
        <tr r="L763" s="1"/>
      </tp>
      <tp>
        <v>1</v>
        <stp/>
        <stp>##V3_BDPV12</stp>
        <stp>EURUSD Curncy</stp>
        <stp>QUOTE_FACTOR</stp>
        <stp>[Crispin Spreadsheet.xlsx]OEI!R760C12</stp>
        <tr r="L760" s="1"/>
      </tp>
      <tp>
        <v>1</v>
        <stp/>
        <stp>##V3_BDPV12</stp>
        <stp>EURUSD Curncy</stp>
        <stp>QUOTE_FACTOR</stp>
        <stp>[Crispin Spreadsheet.xlsx]OEI!R761C12</stp>
        <tr r="L761" s="1"/>
      </tp>
      <tp>
        <v>1</v>
        <stp/>
        <stp>##V3_BDPV12</stp>
        <stp>EURUSD Curncy</stp>
        <stp>QUOTE_FACTOR</stp>
        <stp>[Crispin Spreadsheet.xlsx]OEI!R766C12</stp>
        <tr r="L766" s="1"/>
      </tp>
      <tp>
        <v>1</v>
        <stp/>
        <stp>##V3_BDPV12</stp>
        <stp>EURUSD Curncy</stp>
        <stp>QUOTE_FACTOR</stp>
        <stp>[Crispin Spreadsheet.xlsx]OEI!R767C12</stp>
        <tr r="L767" s="1"/>
      </tp>
      <tp>
        <v>1</v>
        <stp/>
        <stp>##V3_BDPV12</stp>
        <stp>EURUSD Curncy</stp>
        <stp>QUOTE_FACTOR</stp>
        <stp>[Crispin Spreadsheet.xlsx]OEI!R764C12</stp>
        <tr r="L764" s="1"/>
      </tp>
      <tp>
        <v>1</v>
        <stp/>
        <stp>##V3_BDPV12</stp>
        <stp>EURUSD Curncy</stp>
        <stp>QUOTE_FACTOR</stp>
        <stp>[Crispin Spreadsheet.xlsx]OEI!R765C12</stp>
        <tr r="L765" s="1"/>
      </tp>
      <tp>
        <v>1</v>
        <stp/>
        <stp>##V3_BDPV12</stp>
        <stp>EURUSD Curncy</stp>
        <stp>QUOTE_FACTOR</stp>
        <stp>[Crispin Spreadsheet.xlsx]OEI!R768C12</stp>
        <tr r="L768" s="1"/>
      </tp>
      <tp>
        <v>1</v>
        <stp/>
        <stp>##V3_BDPV12</stp>
        <stp>EURUSD Curncy</stp>
        <stp>QUOTE_FACTOR</stp>
        <stp>[Crispin Spreadsheet.xlsx]OEI!R769C12</stp>
        <tr r="L769" s="1"/>
      </tp>
      <tp>
        <v>1</v>
        <stp/>
        <stp>##V3_BDPV12</stp>
        <stp>EURUSD Curncy</stp>
        <stp>QUOTE_FACTOR</stp>
        <stp>[Crispin Spreadsheet.xlsx]OEI!R772C12</stp>
        <tr r="L772" s="1"/>
      </tp>
      <tp>
        <v>1</v>
        <stp/>
        <stp>##V3_BDPV12</stp>
        <stp>EURUSD Curncy</stp>
        <stp>QUOTE_FACTOR</stp>
        <stp>[Crispin Spreadsheet.xlsx]OEI!R773C12</stp>
        <tr r="L773" s="1"/>
      </tp>
      <tp>
        <v>1</v>
        <stp/>
        <stp>##V3_BDPV12</stp>
        <stp>EURUSD Curncy</stp>
        <stp>QUOTE_FACTOR</stp>
        <stp>[Crispin Spreadsheet.xlsx]OEI!R770C12</stp>
        <tr r="L770" s="1"/>
      </tp>
      <tp>
        <v>1</v>
        <stp/>
        <stp>##V3_BDPV12</stp>
        <stp>EURUSD Curncy</stp>
        <stp>QUOTE_FACTOR</stp>
        <stp>[Crispin Spreadsheet.xlsx]OEI!R771C12</stp>
        <tr r="L771" s="1"/>
      </tp>
      <tp>
        <v>1</v>
        <stp/>
        <stp>##V3_BDPV12</stp>
        <stp>EURUSD Curncy</stp>
        <stp>QUOTE_FACTOR</stp>
        <stp>[Crispin Spreadsheet.xlsx]OEI!R776C12</stp>
        <tr r="L776" s="1"/>
      </tp>
      <tp>
        <v>1</v>
        <stp/>
        <stp>##V3_BDPV12</stp>
        <stp>EURUSD Curncy</stp>
        <stp>QUOTE_FACTOR</stp>
        <stp>[Crispin Spreadsheet.xlsx]OEI!R777C12</stp>
        <tr r="L777" s="1"/>
      </tp>
      <tp>
        <v>1</v>
        <stp/>
        <stp>##V3_BDPV12</stp>
        <stp>EURUSD Curncy</stp>
        <stp>QUOTE_FACTOR</stp>
        <stp>[Crispin Spreadsheet.xlsx]OEI!R774C12</stp>
        <tr r="L774" s="1"/>
      </tp>
      <tp>
        <v>1</v>
        <stp/>
        <stp>##V3_BDPV12</stp>
        <stp>EURUSD Curncy</stp>
        <stp>QUOTE_FACTOR</stp>
        <stp>[Crispin Spreadsheet.xlsx]OEI!R775C12</stp>
        <tr r="L775" s="1"/>
      </tp>
      <tp>
        <v>1</v>
        <stp/>
        <stp>##V3_BDPV12</stp>
        <stp>EURUSD Curncy</stp>
        <stp>QUOTE_FACTOR</stp>
        <stp>[Crispin Spreadsheet.xlsx]OEI!R778C12</stp>
        <tr r="L778" s="1"/>
      </tp>
      <tp>
        <v>1</v>
        <stp/>
        <stp>##V3_BDPV12</stp>
        <stp>EURUSD Curncy</stp>
        <stp>QUOTE_FACTOR</stp>
        <stp>[Crispin Spreadsheet.xlsx]OEI!R779C12</stp>
        <tr r="L779" s="1"/>
      </tp>
      <tp>
        <v>1</v>
        <stp/>
        <stp>##V3_BDPV12</stp>
        <stp>EURUSD Curncy</stp>
        <stp>QUOTE_FACTOR</stp>
        <stp>[Crispin Spreadsheet.xlsx]OEI!R742C12</stp>
        <tr r="L742" s="1"/>
      </tp>
      <tp>
        <v>1</v>
        <stp/>
        <stp>##V3_BDPV12</stp>
        <stp>EURUSD Curncy</stp>
        <stp>QUOTE_FACTOR</stp>
        <stp>[Crispin Spreadsheet.xlsx]OEI!R743C12</stp>
        <tr r="L743" s="1"/>
      </tp>
      <tp>
        <v>1</v>
        <stp/>
        <stp>##V3_BDPV12</stp>
        <stp>EURUSD Curncy</stp>
        <stp>QUOTE_FACTOR</stp>
        <stp>[Crispin Spreadsheet.xlsx]OEI!R740C12</stp>
        <tr r="L740" s="1"/>
      </tp>
      <tp>
        <v>1</v>
        <stp/>
        <stp>##V3_BDPV12</stp>
        <stp>EURUSD Curncy</stp>
        <stp>QUOTE_FACTOR</stp>
        <stp>[Crispin Spreadsheet.xlsx]OEI!R741C12</stp>
        <tr r="L741" s="1"/>
      </tp>
      <tp>
        <v>1</v>
        <stp/>
        <stp>##V3_BDPV12</stp>
        <stp>EURUSD Curncy</stp>
        <stp>QUOTE_FACTOR</stp>
        <stp>[Crispin Spreadsheet.xlsx]OEI!R746C12</stp>
        <tr r="L746" s="1"/>
      </tp>
      <tp>
        <v>1</v>
        <stp/>
        <stp>##V3_BDPV12</stp>
        <stp>EURUSD Curncy</stp>
        <stp>QUOTE_FACTOR</stp>
        <stp>[Crispin Spreadsheet.xlsx]OEI!R747C12</stp>
        <tr r="L747" s="1"/>
      </tp>
      <tp>
        <v>1</v>
        <stp/>
        <stp>##V3_BDPV12</stp>
        <stp>EURUSD Curncy</stp>
        <stp>QUOTE_FACTOR</stp>
        <stp>[Crispin Spreadsheet.xlsx]OEI!R744C12</stp>
        <tr r="L744" s="1"/>
      </tp>
      <tp>
        <v>1</v>
        <stp/>
        <stp>##V3_BDPV12</stp>
        <stp>EURUSD Curncy</stp>
        <stp>QUOTE_FACTOR</stp>
        <stp>[Crispin Spreadsheet.xlsx]OEI!R745C12</stp>
        <tr r="L745" s="1"/>
      </tp>
      <tp>
        <v>1</v>
        <stp/>
        <stp>##V3_BDPV12</stp>
        <stp>EURUSD Curncy</stp>
        <stp>QUOTE_FACTOR</stp>
        <stp>[Crispin Spreadsheet.xlsx]OEI!R748C12</stp>
        <tr r="L748" s="1"/>
      </tp>
      <tp>
        <v>1</v>
        <stp/>
        <stp>##V3_BDPV12</stp>
        <stp>EURUSD Curncy</stp>
        <stp>QUOTE_FACTOR</stp>
        <stp>[Crispin Spreadsheet.xlsx]OEI!R749C12</stp>
        <tr r="L749" s="1"/>
      </tp>
      <tp>
        <v>1</v>
        <stp/>
        <stp>##V3_BDPV12</stp>
        <stp>EURUSD Curncy</stp>
        <stp>QUOTE_FACTOR</stp>
        <stp>[Crispin Spreadsheet.xlsx]OEI!R752C12</stp>
        <tr r="L752" s="1"/>
      </tp>
      <tp>
        <v>1</v>
        <stp/>
        <stp>##V3_BDPV12</stp>
        <stp>EURUSD Curncy</stp>
        <stp>QUOTE_FACTOR</stp>
        <stp>[Crispin Spreadsheet.xlsx]OEI!R753C12</stp>
        <tr r="L753" s="1"/>
      </tp>
      <tp>
        <v>1</v>
        <stp/>
        <stp>##V3_BDPV12</stp>
        <stp>EURUSD Curncy</stp>
        <stp>QUOTE_FACTOR</stp>
        <stp>[Crispin Spreadsheet.xlsx]OEI!R750C12</stp>
        <tr r="L750" s="1"/>
      </tp>
      <tp>
        <v>1</v>
        <stp/>
        <stp>##V3_BDPV12</stp>
        <stp>EURUSD Curncy</stp>
        <stp>QUOTE_FACTOR</stp>
        <stp>[Crispin Spreadsheet.xlsx]OEI!R751C12</stp>
        <tr r="L751" s="1"/>
      </tp>
      <tp>
        <v>1</v>
        <stp/>
        <stp>##V3_BDPV12</stp>
        <stp>EURUSD Curncy</stp>
        <stp>QUOTE_FACTOR</stp>
        <stp>[Crispin Spreadsheet.xlsx]OEI!R756C12</stp>
        <tr r="L756" s="1"/>
      </tp>
      <tp>
        <v>1</v>
        <stp/>
        <stp>##V3_BDPV12</stp>
        <stp>EURUSD Curncy</stp>
        <stp>QUOTE_FACTOR</stp>
        <stp>[Crispin Spreadsheet.xlsx]OEI!R757C12</stp>
        <tr r="L757" s="1"/>
      </tp>
      <tp>
        <v>1</v>
        <stp/>
        <stp>##V3_BDPV12</stp>
        <stp>EURUSD Curncy</stp>
        <stp>QUOTE_FACTOR</stp>
        <stp>[Crispin Spreadsheet.xlsx]OEI!R754C12</stp>
        <tr r="L754" s="1"/>
      </tp>
      <tp>
        <v>1</v>
        <stp/>
        <stp>##V3_BDPV12</stp>
        <stp>EURUSD Curncy</stp>
        <stp>QUOTE_FACTOR</stp>
        <stp>[Crispin Spreadsheet.xlsx]OEI!R755C12</stp>
        <tr r="L755" s="1"/>
      </tp>
      <tp>
        <v>1</v>
        <stp/>
        <stp>##V3_BDPV12</stp>
        <stp>EURUSD Curncy</stp>
        <stp>QUOTE_FACTOR</stp>
        <stp>[Crispin Spreadsheet.xlsx]OEI!R758C12</stp>
        <tr r="L758" s="1"/>
      </tp>
      <tp>
        <v>1</v>
        <stp/>
        <stp>##V3_BDPV12</stp>
        <stp>EURUSD Curncy</stp>
        <stp>QUOTE_FACTOR</stp>
        <stp>[Crispin Spreadsheet.xlsx]OEI!R759C12</stp>
        <tr r="L759" s="1"/>
      </tp>
      <tp>
        <v>1</v>
        <stp/>
        <stp>##V3_BDPV12</stp>
        <stp>EURUSD Curncy</stp>
        <stp>QUOTE_FACTOR</stp>
        <stp>[Crispin Spreadsheet.xlsx]OEI!R722C12</stp>
        <tr r="L722" s="1"/>
      </tp>
      <tp>
        <v>1</v>
        <stp/>
        <stp>##V3_BDPV12</stp>
        <stp>EURUSD Curncy</stp>
        <stp>QUOTE_FACTOR</stp>
        <stp>[Crispin Spreadsheet.xlsx]OEI!R723C12</stp>
        <tr r="L723" s="1"/>
      </tp>
      <tp>
        <v>1</v>
        <stp/>
        <stp>##V3_BDPV12</stp>
        <stp>EURUSD Curncy</stp>
        <stp>QUOTE_FACTOR</stp>
        <stp>[Crispin Spreadsheet.xlsx]OEI!R720C12</stp>
        <tr r="L720" s="1"/>
      </tp>
      <tp>
        <v>1</v>
        <stp/>
        <stp>##V3_BDPV12</stp>
        <stp>EURUSD Curncy</stp>
        <stp>QUOTE_FACTOR</stp>
        <stp>[Crispin Spreadsheet.xlsx]OEI!R721C12</stp>
        <tr r="L721" s="1"/>
      </tp>
      <tp>
        <v>1</v>
        <stp/>
        <stp>##V3_BDPV12</stp>
        <stp>EURUSD Curncy</stp>
        <stp>QUOTE_FACTOR</stp>
        <stp>[Crispin Spreadsheet.xlsx]OEI!R726C12</stp>
        <tr r="L726" s="1"/>
      </tp>
      <tp>
        <v>1</v>
        <stp/>
        <stp>##V3_BDPV12</stp>
        <stp>EURUSD Curncy</stp>
        <stp>QUOTE_FACTOR</stp>
        <stp>[Crispin Spreadsheet.xlsx]OEI!R727C12</stp>
        <tr r="L727" s="1"/>
      </tp>
      <tp>
        <v>1</v>
        <stp/>
        <stp>##V3_BDPV12</stp>
        <stp>EURUSD Curncy</stp>
        <stp>QUOTE_FACTOR</stp>
        <stp>[Crispin Spreadsheet.xlsx]OEI!R724C12</stp>
        <tr r="L724" s="1"/>
      </tp>
      <tp>
        <v>1</v>
        <stp/>
        <stp>##V3_BDPV12</stp>
        <stp>EURUSD Curncy</stp>
        <stp>QUOTE_FACTOR</stp>
        <stp>[Crispin Spreadsheet.xlsx]OEI!R725C12</stp>
        <tr r="L725" s="1"/>
      </tp>
      <tp>
        <v>1</v>
        <stp/>
        <stp>##V3_BDPV12</stp>
        <stp>EURUSD Curncy</stp>
        <stp>QUOTE_FACTOR</stp>
        <stp>[Crispin Spreadsheet.xlsx]OEI!R728C12</stp>
        <tr r="L728" s="1"/>
      </tp>
      <tp>
        <v>1</v>
        <stp/>
        <stp>##V3_BDPV12</stp>
        <stp>EURUSD Curncy</stp>
        <stp>QUOTE_FACTOR</stp>
        <stp>[Crispin Spreadsheet.xlsx]OEI!R729C12</stp>
        <tr r="L729" s="1"/>
      </tp>
      <tp>
        <v>1</v>
        <stp/>
        <stp>##V3_BDPV12</stp>
        <stp>EURUSD Curncy</stp>
        <stp>QUOTE_FACTOR</stp>
        <stp>[Crispin Spreadsheet.xlsx]OEI!R732C12</stp>
        <tr r="L732" s="1"/>
      </tp>
      <tp>
        <v>1</v>
        <stp/>
        <stp>##V3_BDPV12</stp>
        <stp>EURUSD Curncy</stp>
        <stp>QUOTE_FACTOR</stp>
        <stp>[Crispin Spreadsheet.xlsx]OEI!R733C12</stp>
        <tr r="L733" s="1"/>
      </tp>
      <tp>
        <v>1</v>
        <stp/>
        <stp>##V3_BDPV12</stp>
        <stp>EURUSD Curncy</stp>
        <stp>QUOTE_FACTOR</stp>
        <stp>[Crispin Spreadsheet.xlsx]OEI!R730C12</stp>
        <tr r="L730" s="1"/>
      </tp>
      <tp>
        <v>1</v>
        <stp/>
        <stp>##V3_BDPV12</stp>
        <stp>EURUSD Curncy</stp>
        <stp>QUOTE_FACTOR</stp>
        <stp>[Crispin Spreadsheet.xlsx]OEI!R731C12</stp>
        <tr r="L731" s="1"/>
      </tp>
      <tp>
        <v>1</v>
        <stp/>
        <stp>##V3_BDPV12</stp>
        <stp>EURUSD Curncy</stp>
        <stp>QUOTE_FACTOR</stp>
        <stp>[Crispin Spreadsheet.xlsx]OEI!R736C12</stp>
        <tr r="L736" s="1"/>
      </tp>
      <tp>
        <v>1</v>
        <stp/>
        <stp>##V3_BDPV12</stp>
        <stp>EURUSD Curncy</stp>
        <stp>QUOTE_FACTOR</stp>
        <stp>[Crispin Spreadsheet.xlsx]OEI!R737C12</stp>
        <tr r="L737" s="1"/>
      </tp>
      <tp>
        <v>1</v>
        <stp/>
        <stp>##V3_BDPV12</stp>
        <stp>EURUSD Curncy</stp>
        <stp>QUOTE_FACTOR</stp>
        <stp>[Crispin Spreadsheet.xlsx]OEI!R734C12</stp>
        <tr r="L734" s="1"/>
      </tp>
      <tp>
        <v>1</v>
        <stp/>
        <stp>##V3_BDPV12</stp>
        <stp>EURUSD Curncy</stp>
        <stp>QUOTE_FACTOR</stp>
        <stp>[Crispin Spreadsheet.xlsx]OEI!R735C12</stp>
        <tr r="L735" s="1"/>
      </tp>
      <tp>
        <v>1</v>
        <stp/>
        <stp>##V3_BDPV12</stp>
        <stp>EURUSD Curncy</stp>
        <stp>QUOTE_FACTOR</stp>
        <stp>[Crispin Spreadsheet.xlsx]OEI!R738C12</stp>
        <tr r="L738" s="1"/>
      </tp>
      <tp>
        <v>1</v>
        <stp/>
        <stp>##V3_BDPV12</stp>
        <stp>EURUSD Curncy</stp>
        <stp>QUOTE_FACTOR</stp>
        <stp>[Crispin Spreadsheet.xlsx]OEI!R739C12</stp>
        <tr r="L739" s="1"/>
      </tp>
      <tp>
        <v>1</v>
        <stp/>
        <stp>##V3_BDPV12</stp>
        <stp>EURUSD Curncy</stp>
        <stp>QUOTE_FACTOR</stp>
        <stp>[Crispin Spreadsheet.xlsx]OEI!R702C12</stp>
        <tr r="L702" s="1"/>
      </tp>
      <tp>
        <v>1</v>
        <stp/>
        <stp>##V3_BDPV12</stp>
        <stp>EURUSD Curncy</stp>
        <stp>QUOTE_FACTOR</stp>
        <stp>[Crispin Spreadsheet.xlsx]OEI!R703C12</stp>
        <tr r="L703" s="1"/>
      </tp>
      <tp>
        <v>1</v>
        <stp/>
        <stp>##V3_BDPV12</stp>
        <stp>EURUSD Curncy</stp>
        <stp>QUOTE_FACTOR</stp>
        <stp>[Crispin Spreadsheet.xlsx]OEI!R700C12</stp>
        <tr r="L700" s="1"/>
      </tp>
      <tp>
        <v>1</v>
        <stp/>
        <stp>##V3_BDPV12</stp>
        <stp>EURUSD Curncy</stp>
        <stp>QUOTE_FACTOR</stp>
        <stp>[Crispin Spreadsheet.xlsx]OEI!R701C12</stp>
        <tr r="L701" s="1"/>
      </tp>
      <tp>
        <v>1</v>
        <stp/>
        <stp>##V3_BDPV12</stp>
        <stp>EURUSD Curncy</stp>
        <stp>QUOTE_FACTOR</stp>
        <stp>[Crispin Spreadsheet.xlsx]OEI!R706C12</stp>
        <tr r="L706" s="1"/>
      </tp>
      <tp>
        <v>1</v>
        <stp/>
        <stp>##V3_BDPV12</stp>
        <stp>EURUSD Curncy</stp>
        <stp>QUOTE_FACTOR</stp>
        <stp>[Crispin Spreadsheet.xlsx]OEI!R707C12</stp>
        <tr r="L707" s="1"/>
      </tp>
      <tp>
        <v>1</v>
        <stp/>
        <stp>##V3_BDPV12</stp>
        <stp>EURUSD Curncy</stp>
        <stp>QUOTE_FACTOR</stp>
        <stp>[Crispin Spreadsheet.xlsx]OEI!R704C12</stp>
        <tr r="L704" s="1"/>
      </tp>
      <tp>
        <v>1</v>
        <stp/>
        <stp>##V3_BDPV12</stp>
        <stp>EURUSD Curncy</stp>
        <stp>QUOTE_FACTOR</stp>
        <stp>[Crispin Spreadsheet.xlsx]OEI!R705C12</stp>
        <tr r="L705" s="1"/>
      </tp>
      <tp>
        <v>1</v>
        <stp/>
        <stp>##V3_BDPV12</stp>
        <stp>EURUSD Curncy</stp>
        <stp>QUOTE_FACTOR</stp>
        <stp>[Crispin Spreadsheet.xlsx]OEI!R708C12</stp>
        <tr r="L708" s="1"/>
      </tp>
      <tp>
        <v>1</v>
        <stp/>
        <stp>##V3_BDPV12</stp>
        <stp>EURUSD Curncy</stp>
        <stp>QUOTE_FACTOR</stp>
        <stp>[Crispin Spreadsheet.xlsx]OEI!R709C12</stp>
        <tr r="L709" s="1"/>
      </tp>
      <tp>
        <v>1</v>
        <stp/>
        <stp>##V3_BDPV12</stp>
        <stp>EURUSD Curncy</stp>
        <stp>QUOTE_FACTOR</stp>
        <stp>[Crispin Spreadsheet.xlsx]OEI!R712C12</stp>
        <tr r="L712" s="1"/>
      </tp>
      <tp>
        <v>1</v>
        <stp/>
        <stp>##V3_BDPV12</stp>
        <stp>EURUSD Curncy</stp>
        <stp>QUOTE_FACTOR</stp>
        <stp>[Crispin Spreadsheet.xlsx]OEI!R713C12</stp>
        <tr r="L713" s="1"/>
      </tp>
      <tp>
        <v>1</v>
        <stp/>
        <stp>##V3_BDPV12</stp>
        <stp>EURUSD Curncy</stp>
        <stp>QUOTE_FACTOR</stp>
        <stp>[Crispin Spreadsheet.xlsx]OEI!R710C12</stp>
        <tr r="L710" s="1"/>
      </tp>
      <tp>
        <v>1</v>
        <stp/>
        <stp>##V3_BDPV12</stp>
        <stp>EURUSD Curncy</stp>
        <stp>QUOTE_FACTOR</stp>
        <stp>[Crispin Spreadsheet.xlsx]OEI!R711C12</stp>
        <tr r="L711" s="1"/>
      </tp>
      <tp>
        <v>1</v>
        <stp/>
        <stp>##V3_BDPV12</stp>
        <stp>EURUSD Curncy</stp>
        <stp>QUOTE_FACTOR</stp>
        <stp>[Crispin Spreadsheet.xlsx]OEI!R716C12</stp>
        <tr r="L716" s="1"/>
      </tp>
      <tp>
        <v>1</v>
        <stp/>
        <stp>##V3_BDPV12</stp>
        <stp>EURUSD Curncy</stp>
        <stp>QUOTE_FACTOR</stp>
        <stp>[Crispin Spreadsheet.xlsx]OEI!R717C12</stp>
        <tr r="L717" s="1"/>
      </tp>
      <tp>
        <v>1</v>
        <stp/>
        <stp>##V3_BDPV12</stp>
        <stp>EURUSD Curncy</stp>
        <stp>QUOTE_FACTOR</stp>
        <stp>[Crispin Spreadsheet.xlsx]OEI!R714C12</stp>
        <tr r="L714" s="1"/>
      </tp>
      <tp>
        <v>1</v>
        <stp/>
        <stp>##V3_BDPV12</stp>
        <stp>EURUSD Curncy</stp>
        <stp>QUOTE_FACTOR</stp>
        <stp>[Crispin Spreadsheet.xlsx]OEI!R715C12</stp>
        <tr r="L715" s="1"/>
      </tp>
      <tp>
        <v>1</v>
        <stp/>
        <stp>##V3_BDPV12</stp>
        <stp>EURUSD Curncy</stp>
        <stp>QUOTE_FACTOR</stp>
        <stp>[Crispin Spreadsheet.xlsx]OEI!R718C12</stp>
        <tr r="L718" s="1"/>
      </tp>
      <tp>
        <v>1</v>
        <stp/>
        <stp>##V3_BDPV12</stp>
        <stp>EURUSD Curncy</stp>
        <stp>QUOTE_FACTOR</stp>
        <stp>[Crispin Spreadsheet.xlsx]OEI!R719C12</stp>
        <tr r="L719" s="1"/>
      </tp>
      <tp>
        <v>1</v>
        <stp/>
        <stp>##V3_BDPV12</stp>
        <stp>EURUSD Curncy</stp>
        <stp>QUOTE_FACTOR</stp>
        <stp>[Crispin Spreadsheet.xlsx]OEI!R682C12</stp>
        <tr r="L682" s="1"/>
      </tp>
      <tp>
        <v>1</v>
        <stp/>
        <stp>##V3_BDPV12</stp>
        <stp>EURUSD Curncy</stp>
        <stp>QUOTE_FACTOR</stp>
        <stp>[Crispin Spreadsheet.xlsx]OEI!R683C12</stp>
        <tr r="L683" s="1"/>
      </tp>
      <tp>
        <v>1</v>
        <stp/>
        <stp>##V3_BDPV12</stp>
        <stp>EURUSD Curncy</stp>
        <stp>QUOTE_FACTOR</stp>
        <stp>[Crispin Spreadsheet.xlsx]OEI!R680C12</stp>
        <tr r="L680" s="1"/>
      </tp>
      <tp>
        <v>1</v>
        <stp/>
        <stp>##V3_BDPV12</stp>
        <stp>EURUSD Curncy</stp>
        <stp>QUOTE_FACTOR</stp>
        <stp>[Crispin Spreadsheet.xlsx]OEI!R681C12</stp>
        <tr r="L681" s="1"/>
      </tp>
      <tp>
        <v>1</v>
        <stp/>
        <stp>##V3_BDPV12</stp>
        <stp>EURUSD Curncy</stp>
        <stp>QUOTE_FACTOR</stp>
        <stp>[Crispin Spreadsheet.xlsx]OEI!R686C12</stp>
        <tr r="L686" s="1"/>
      </tp>
      <tp>
        <v>1</v>
        <stp/>
        <stp>##V3_BDPV12</stp>
        <stp>EURUSD Curncy</stp>
        <stp>QUOTE_FACTOR</stp>
        <stp>[Crispin Spreadsheet.xlsx]OEI!R687C12</stp>
        <tr r="L687" s="1"/>
      </tp>
      <tp>
        <v>1</v>
        <stp/>
        <stp>##V3_BDPV12</stp>
        <stp>EURUSD Curncy</stp>
        <stp>QUOTE_FACTOR</stp>
        <stp>[Crispin Spreadsheet.xlsx]OEI!R684C12</stp>
        <tr r="L684" s="1"/>
      </tp>
      <tp>
        <v>1</v>
        <stp/>
        <stp>##V3_BDPV12</stp>
        <stp>EURUSD Curncy</stp>
        <stp>QUOTE_FACTOR</stp>
        <stp>[Crispin Spreadsheet.xlsx]OEI!R685C12</stp>
        <tr r="L685" s="1"/>
      </tp>
      <tp>
        <v>1</v>
        <stp/>
        <stp>##V3_BDPV12</stp>
        <stp>EURUSD Curncy</stp>
        <stp>QUOTE_FACTOR</stp>
        <stp>[Crispin Spreadsheet.xlsx]OEI!R688C12</stp>
        <tr r="L688" s="1"/>
      </tp>
      <tp>
        <v>1</v>
        <stp/>
        <stp>##V3_BDPV12</stp>
        <stp>EURUSD Curncy</stp>
        <stp>QUOTE_FACTOR</stp>
        <stp>[Crispin Spreadsheet.xlsx]OEI!R689C12</stp>
        <tr r="L689" s="1"/>
      </tp>
      <tp>
        <v>1</v>
        <stp/>
        <stp>##V3_BDPV12</stp>
        <stp>EURUSD Curncy</stp>
        <stp>QUOTE_FACTOR</stp>
        <stp>[Crispin Spreadsheet.xlsx]OEI!R692C12</stp>
        <tr r="L692" s="1"/>
      </tp>
      <tp>
        <v>1</v>
        <stp/>
        <stp>##V3_BDPV12</stp>
        <stp>EURUSD Curncy</stp>
        <stp>QUOTE_FACTOR</stp>
        <stp>[Crispin Spreadsheet.xlsx]OEI!R693C12</stp>
        <tr r="L693" s="1"/>
      </tp>
      <tp>
        <v>1</v>
        <stp/>
        <stp>##V3_BDPV12</stp>
        <stp>EURUSD Curncy</stp>
        <stp>QUOTE_FACTOR</stp>
        <stp>[Crispin Spreadsheet.xlsx]OEI!R690C12</stp>
        <tr r="L690" s="1"/>
      </tp>
      <tp>
        <v>1</v>
        <stp/>
        <stp>##V3_BDPV12</stp>
        <stp>EURUSD Curncy</stp>
        <stp>QUOTE_FACTOR</stp>
        <stp>[Crispin Spreadsheet.xlsx]OEI!R691C12</stp>
        <tr r="L691" s="1"/>
      </tp>
      <tp>
        <v>1</v>
        <stp/>
        <stp>##V3_BDPV12</stp>
        <stp>EURUSD Curncy</stp>
        <stp>QUOTE_FACTOR</stp>
        <stp>[Crispin Spreadsheet.xlsx]OEI!R696C12</stp>
        <tr r="L696" s="1"/>
      </tp>
      <tp>
        <v>1</v>
        <stp/>
        <stp>##V3_BDPV12</stp>
        <stp>EURUSD Curncy</stp>
        <stp>QUOTE_FACTOR</stp>
        <stp>[Crispin Spreadsheet.xlsx]OEI!R697C12</stp>
        <tr r="L697" s="1"/>
      </tp>
      <tp>
        <v>1</v>
        <stp/>
        <stp>##V3_BDPV12</stp>
        <stp>EURUSD Curncy</stp>
        <stp>QUOTE_FACTOR</stp>
        <stp>[Crispin Spreadsheet.xlsx]OEI!R694C12</stp>
        <tr r="L694" s="1"/>
      </tp>
      <tp>
        <v>1</v>
        <stp/>
        <stp>##V3_BDPV12</stp>
        <stp>EURUSD Curncy</stp>
        <stp>QUOTE_FACTOR</stp>
        <stp>[Crispin Spreadsheet.xlsx]OEI!R695C12</stp>
        <tr r="L695" s="1"/>
      </tp>
      <tp>
        <v>1</v>
        <stp/>
        <stp>##V3_BDPV12</stp>
        <stp>EURUSD Curncy</stp>
        <stp>QUOTE_FACTOR</stp>
        <stp>[Crispin Spreadsheet.xlsx]OEI!R698C12</stp>
        <tr r="L698" s="1"/>
      </tp>
      <tp>
        <v>1</v>
        <stp/>
        <stp>##V3_BDPV12</stp>
        <stp>EURUSD Curncy</stp>
        <stp>QUOTE_FACTOR</stp>
        <stp>[Crispin Spreadsheet.xlsx]OEI!R699C12</stp>
        <tr r="L699" s="1"/>
      </tp>
      <tp>
        <v>1072</v>
        <stp/>
        <stp>##V3_BDPV12</stp>
        <stp>NG/ LN Equity</stp>
        <stp>PX_YEST_CLOSE</stp>
        <stp>[Crispin Spreadsheet.xlsx]OEI!R564C6</stp>
        <tr r="F564" s="1"/>
      </tp>
      <tp>
        <v>1</v>
        <stp/>
        <stp>##V3_BDPV12</stp>
        <stp>EURUSD Curncy</stp>
        <stp>QUOTE_FACTOR</stp>
        <stp>[Crispin Spreadsheet.xlsx]OEI!R662C12</stp>
        <tr r="L662" s="1"/>
      </tp>
      <tp>
        <v>1</v>
        <stp/>
        <stp>##V3_BDPV12</stp>
        <stp>EURUSD Curncy</stp>
        <stp>QUOTE_FACTOR</stp>
        <stp>[Crispin Spreadsheet.xlsx]OEI!R663C12</stp>
        <tr r="L663" s="1"/>
      </tp>
      <tp>
        <v>1</v>
        <stp/>
        <stp>##V3_BDPV12</stp>
        <stp>EURUSD Curncy</stp>
        <stp>QUOTE_FACTOR</stp>
        <stp>[Crispin Spreadsheet.xlsx]OEI!R660C12</stp>
        <tr r="L660" s="1"/>
      </tp>
      <tp>
        <v>1</v>
        <stp/>
        <stp>##V3_BDPV12</stp>
        <stp>EURUSD Curncy</stp>
        <stp>QUOTE_FACTOR</stp>
        <stp>[Crispin Spreadsheet.xlsx]OEI!R661C12</stp>
        <tr r="L661" s="1"/>
      </tp>
      <tp>
        <v>1</v>
        <stp/>
        <stp>##V3_BDPV12</stp>
        <stp>EURUSD Curncy</stp>
        <stp>QUOTE_FACTOR</stp>
        <stp>[Crispin Spreadsheet.xlsx]OEI!R666C12</stp>
        <tr r="L666" s="1"/>
      </tp>
      <tp>
        <v>1</v>
        <stp/>
        <stp>##V3_BDPV12</stp>
        <stp>EURUSD Curncy</stp>
        <stp>QUOTE_FACTOR</stp>
        <stp>[Crispin Spreadsheet.xlsx]OEI!R667C12</stp>
        <tr r="L667" s="1"/>
      </tp>
      <tp>
        <v>1</v>
        <stp/>
        <stp>##V3_BDPV12</stp>
        <stp>EURUSD Curncy</stp>
        <stp>QUOTE_FACTOR</stp>
        <stp>[Crispin Spreadsheet.xlsx]OEI!R664C12</stp>
        <tr r="L664" s="1"/>
      </tp>
      <tp>
        <v>1</v>
        <stp/>
        <stp>##V3_BDPV12</stp>
        <stp>EURUSD Curncy</stp>
        <stp>QUOTE_FACTOR</stp>
        <stp>[Crispin Spreadsheet.xlsx]OEI!R665C12</stp>
        <tr r="L665" s="1"/>
      </tp>
      <tp>
        <v>1</v>
        <stp/>
        <stp>##V3_BDPV12</stp>
        <stp>EURUSD Curncy</stp>
        <stp>QUOTE_FACTOR</stp>
        <stp>[Crispin Spreadsheet.xlsx]OEI!R668C12</stp>
        <tr r="L668" s="1"/>
      </tp>
      <tp>
        <v>1</v>
        <stp/>
        <stp>##V3_BDPV12</stp>
        <stp>EURUSD Curncy</stp>
        <stp>QUOTE_FACTOR</stp>
        <stp>[Crispin Spreadsheet.xlsx]OEI!R669C12</stp>
        <tr r="L669" s="1"/>
      </tp>
      <tp>
        <v>1</v>
        <stp/>
        <stp>##V3_BDPV12</stp>
        <stp>EURUSD Curncy</stp>
        <stp>QUOTE_FACTOR</stp>
        <stp>[Crispin Spreadsheet.xlsx]OEI!R672C12</stp>
        <tr r="L672" s="1"/>
      </tp>
      <tp>
        <v>1</v>
        <stp/>
        <stp>##V3_BDPV12</stp>
        <stp>EURUSD Curncy</stp>
        <stp>QUOTE_FACTOR</stp>
        <stp>[Crispin Spreadsheet.xlsx]OEI!R673C12</stp>
        <tr r="L673" s="1"/>
      </tp>
      <tp>
        <v>1</v>
        <stp/>
        <stp>##V3_BDPV12</stp>
        <stp>EURUSD Curncy</stp>
        <stp>QUOTE_FACTOR</stp>
        <stp>[Crispin Spreadsheet.xlsx]OEI!R670C12</stp>
        <tr r="L670" s="1"/>
      </tp>
      <tp>
        <v>1</v>
        <stp/>
        <stp>##V3_BDPV12</stp>
        <stp>EURUSD Curncy</stp>
        <stp>QUOTE_FACTOR</stp>
        <stp>[Crispin Spreadsheet.xlsx]OEI!R671C12</stp>
        <tr r="L671" s="1"/>
      </tp>
      <tp>
        <v>1</v>
        <stp/>
        <stp>##V3_BDPV12</stp>
        <stp>EURUSD Curncy</stp>
        <stp>QUOTE_FACTOR</stp>
        <stp>[Crispin Spreadsheet.xlsx]OEI!R676C12</stp>
        <tr r="L676" s="1"/>
      </tp>
      <tp>
        <v>1</v>
        <stp/>
        <stp>##V3_BDPV12</stp>
        <stp>EURUSD Curncy</stp>
        <stp>QUOTE_FACTOR</stp>
        <stp>[Crispin Spreadsheet.xlsx]OEI!R677C12</stp>
        <tr r="L677" s="1"/>
      </tp>
      <tp>
        <v>1</v>
        <stp/>
        <stp>##V3_BDPV12</stp>
        <stp>EURUSD Curncy</stp>
        <stp>QUOTE_FACTOR</stp>
        <stp>[Crispin Spreadsheet.xlsx]OEI!R674C12</stp>
        <tr r="L674" s="1"/>
      </tp>
      <tp>
        <v>1</v>
        <stp/>
        <stp>##V3_BDPV12</stp>
        <stp>EURUSD Curncy</stp>
        <stp>QUOTE_FACTOR</stp>
        <stp>[Crispin Spreadsheet.xlsx]OEI!R675C12</stp>
        <tr r="L675" s="1"/>
      </tp>
      <tp>
        <v>1</v>
        <stp/>
        <stp>##V3_BDPV12</stp>
        <stp>EURUSD Curncy</stp>
        <stp>QUOTE_FACTOR</stp>
        <stp>[Crispin Spreadsheet.xlsx]OEI!R678C12</stp>
        <tr r="L678" s="1"/>
      </tp>
      <tp>
        <v>1</v>
        <stp/>
        <stp>##V3_BDPV12</stp>
        <stp>EURUSD Curncy</stp>
        <stp>QUOTE_FACTOR</stp>
        <stp>[Crispin Spreadsheet.xlsx]OEI!R679C12</stp>
        <tr r="L679" s="1"/>
      </tp>
      <tp>
        <v>1</v>
        <stp/>
        <stp>##V3_BDPV12</stp>
        <stp>EURUSD Curncy</stp>
        <stp>QUOTE_FACTOR</stp>
        <stp>[Crispin Spreadsheet.xlsx]OEI!R642C12</stp>
        <tr r="L642" s="1"/>
      </tp>
      <tp>
        <v>1</v>
        <stp/>
        <stp>##V3_BDPV12</stp>
        <stp>EURUSD Curncy</stp>
        <stp>QUOTE_FACTOR</stp>
        <stp>[Crispin Spreadsheet.xlsx]OEI!R643C12</stp>
        <tr r="L643" s="1"/>
      </tp>
      <tp>
        <v>1</v>
        <stp/>
        <stp>##V3_BDPV12</stp>
        <stp>EURUSD Curncy</stp>
        <stp>QUOTE_FACTOR</stp>
        <stp>[Crispin Spreadsheet.xlsx]OEI!R646C12</stp>
        <tr r="L646" s="1"/>
      </tp>
      <tp>
        <v>1</v>
        <stp/>
        <stp>##V3_BDPV12</stp>
        <stp>EURUSD Curncy</stp>
        <stp>QUOTE_FACTOR</stp>
        <stp>[Crispin Spreadsheet.xlsx]OEI!R647C12</stp>
        <tr r="L647" s="1"/>
      </tp>
      <tp>
        <v>1</v>
        <stp/>
        <stp>##V3_BDPV12</stp>
        <stp>EURUSD Curncy</stp>
        <stp>QUOTE_FACTOR</stp>
        <stp>[Crispin Spreadsheet.xlsx]OEI!R644C12</stp>
        <tr r="L644" s="1"/>
      </tp>
      <tp>
        <v>1</v>
        <stp/>
        <stp>##V3_BDPV12</stp>
        <stp>EURUSD Curncy</stp>
        <stp>QUOTE_FACTOR</stp>
        <stp>[Crispin Spreadsheet.xlsx]OEI!R645C12</stp>
        <tr r="L645" s="1"/>
      </tp>
      <tp>
        <v>1</v>
        <stp/>
        <stp>##V3_BDPV12</stp>
        <stp>EURUSD Curncy</stp>
        <stp>QUOTE_FACTOR</stp>
        <stp>[Crispin Spreadsheet.xlsx]OEI!R648C12</stp>
        <tr r="L648" s="1"/>
      </tp>
      <tp>
        <v>1</v>
        <stp/>
        <stp>##V3_BDPV12</stp>
        <stp>EURUSD Curncy</stp>
        <stp>QUOTE_FACTOR</stp>
        <stp>[Crispin Spreadsheet.xlsx]OEI!R649C12</stp>
        <tr r="L649" s="1"/>
      </tp>
      <tp>
        <v>1</v>
        <stp/>
        <stp>##V3_BDPV12</stp>
        <stp>EURUSD Curncy</stp>
        <stp>QUOTE_FACTOR</stp>
        <stp>[Crispin Spreadsheet.xlsx]OEI!R652C12</stp>
        <tr r="L652" s="1"/>
      </tp>
      <tp>
        <v>1</v>
        <stp/>
        <stp>##V3_BDPV12</stp>
        <stp>EURUSD Curncy</stp>
        <stp>QUOTE_FACTOR</stp>
        <stp>[Crispin Spreadsheet.xlsx]OEI!R653C12</stp>
        <tr r="L653" s="1"/>
      </tp>
      <tp>
        <v>1</v>
        <stp/>
        <stp>##V3_BDPV12</stp>
        <stp>EURUSD Curncy</stp>
        <stp>QUOTE_FACTOR</stp>
        <stp>[Crispin Spreadsheet.xlsx]OEI!R650C12</stp>
        <tr r="L650" s="1"/>
      </tp>
      <tp>
        <v>1</v>
        <stp/>
        <stp>##V3_BDPV12</stp>
        <stp>EURUSD Curncy</stp>
        <stp>QUOTE_FACTOR</stp>
        <stp>[Crispin Spreadsheet.xlsx]OEI!R651C12</stp>
        <tr r="L651" s="1"/>
      </tp>
      <tp>
        <v>1</v>
        <stp/>
        <stp>##V3_BDPV12</stp>
        <stp>EURUSD Curncy</stp>
        <stp>QUOTE_FACTOR</stp>
        <stp>[Crispin Spreadsheet.xlsx]OEI!R656C12</stp>
        <tr r="L656" s="1"/>
      </tp>
      <tp>
        <v>1</v>
        <stp/>
        <stp>##V3_BDPV12</stp>
        <stp>EURUSD Curncy</stp>
        <stp>QUOTE_FACTOR</stp>
        <stp>[Crispin Spreadsheet.xlsx]OEI!R657C12</stp>
        <tr r="L657" s="1"/>
      </tp>
      <tp>
        <v>1</v>
        <stp/>
        <stp>##V3_BDPV12</stp>
        <stp>EURUSD Curncy</stp>
        <stp>QUOTE_FACTOR</stp>
        <stp>[Crispin Spreadsheet.xlsx]OEI!R654C12</stp>
        <tr r="L654" s="1"/>
      </tp>
      <tp>
        <v>1</v>
        <stp/>
        <stp>##V3_BDPV12</stp>
        <stp>EURUSD Curncy</stp>
        <stp>QUOTE_FACTOR</stp>
        <stp>[Crispin Spreadsheet.xlsx]OEI!R655C12</stp>
        <tr r="L655" s="1"/>
      </tp>
      <tp>
        <v>1</v>
        <stp/>
        <stp>##V3_BDPV12</stp>
        <stp>EURUSD Curncy</stp>
        <stp>QUOTE_FACTOR</stp>
        <stp>[Crispin Spreadsheet.xlsx]OEI!R658C12</stp>
        <tr r="L658" s="1"/>
      </tp>
      <tp>
        <v>1</v>
        <stp/>
        <stp>##V3_BDPV12</stp>
        <stp>EURUSD Curncy</stp>
        <stp>QUOTE_FACTOR</stp>
        <stp>[Crispin Spreadsheet.xlsx]OEI!R659C12</stp>
        <tr r="L659" s="1"/>
      </tp>
      <tp>
        <v>1</v>
        <stp/>
        <stp>##V3_BDPV12</stp>
        <stp>EURUSD Curncy</stp>
        <stp>QUOTE_FACTOR</stp>
        <stp>[Crispin Spreadsheet.xlsx]OEI!R602C12</stp>
        <tr r="L602" s="1"/>
      </tp>
      <tp>
        <v>1</v>
        <stp/>
        <stp>##V3_BDPV12</stp>
        <stp>EURUSD Curncy</stp>
        <stp>QUOTE_FACTOR</stp>
        <stp>[Crispin Spreadsheet.xlsx]OEI!R610C12</stp>
        <tr r="L610" s="1"/>
      </tp>
      <tp>
        <v>1</v>
        <stp/>
        <stp>##V3_BDPV12</stp>
        <stp>EURUSD Curncy</stp>
        <stp>QUOTE_FACTOR</stp>
        <stp>[Crispin Spreadsheet.xlsx]OEI!R599C12</stp>
        <tr r="L599" s="1"/>
      </tp>
      <tp>
        <v>1</v>
        <stp/>
        <stp>##V3_BDPV12</stp>
        <stp>EURUSD Curncy</stp>
        <stp>QUOTE_FACTOR</stp>
        <stp>[Crispin Spreadsheet.xlsx]OEI!R568C12</stp>
        <tr r="L568" s="1"/>
      </tp>
      <tp>
        <v>1</v>
        <stp/>
        <stp>##V3_BDPV12</stp>
        <stp>EURUSD Curncy</stp>
        <stp>QUOTE_FACTOR</stp>
        <stp>[Crispin Spreadsheet.xlsx]OEI!R524C12</stp>
        <tr r="L524" s="1"/>
      </tp>
      <tp>
        <v>1</v>
        <stp/>
        <stp>##V3_BDPV12</stp>
        <stp>EURUSD Curncy</stp>
        <stp>QUOTE_FACTOR</stp>
        <stp>[Crispin Spreadsheet.xlsx]OEI!R512C12</stp>
        <tr r="L512" s="1"/>
      </tp>
      <tp t="s">
        <v>EUR</v>
        <stp/>
        <stp>##V3_BDPV12</stp>
        <stp>DBK GY Equity</stp>
        <stp>CRNCY</stp>
        <stp>[Crispin Spreadsheet.xlsx]OEI!R158C4</stp>
        <tr r="D158" s="1"/>
      </tp>
      <tp t="s">
        <v>USD</v>
        <stp/>
        <stp>##V3_BDPV12</stp>
        <stp>DHI US Equity</stp>
        <stp>CRNCY</stp>
        <stp>[Crispin Spreadsheet.xlsx]OEI!R698C4</stp>
        <tr r="D698" s="1"/>
      </tp>
      <tp>
        <v>3743</v>
        <stp/>
        <stp>##V3_BDPV12</stp>
        <stp>BKG LN Equity</stp>
        <stp>PX_YEST_CLOSE</stp>
        <stp>[Crispin Spreadsheet.xlsx]OEI!R468C6</stp>
        <tr r="F468" s="1"/>
      </tp>
      <tp>
        <v>19.12</v>
        <stp/>
        <stp>##V3_BDPV12</stp>
        <stp>UMG NA Equity</stp>
        <stp>PX_YEST_CLOSE</stp>
        <stp>[Crispin Spreadsheet.xlsx]OEI!R331C6</stp>
        <tr r="F331" s="1"/>
      </tp>
      <tp>
        <v>90.7</v>
        <stp/>
        <stp>##V3_BDPV12</stp>
        <stp>CBA AU Equity</stp>
        <stp>PX_YEST_CLOSE</stp>
        <stp>[Crispin Spreadsheet.xlsx]OEI!R16C6</stp>
        <tr r="F16" s="1"/>
      </tp>
      <tp t="s">
        <v>USD</v>
        <stp/>
        <stp>##V3_BDPV12</stp>
        <stp>IBM US Equity</stp>
        <stp>CRNCY</stp>
        <stp>[Crispin Spreadsheet.xlsx]OEI!R732C4</stp>
        <tr r="D732" s="1"/>
      </tp>
      <tp t="s">
        <v>USD</v>
        <stp/>
        <stp>##V3_BDPV12</stp>
        <stp>BAC US Equity</stp>
        <stp>CRNCY</stp>
        <stp>[Crispin Spreadsheet.xlsx]OEI!R671C4</stp>
        <tr r="D671" s="1"/>
      </tp>
      <tp t="s">
        <v>EUR</v>
        <stp/>
        <stp>##V3_BDPV12</stp>
        <stp>TEF SQ Equity</stp>
        <stp>CRNCY</stp>
        <stp>[Crispin Spreadsheet.xlsx]OEI!R387C4</stp>
        <tr r="D387" s="1"/>
      </tp>
      <tp t="s">
        <v>USD</v>
        <stp/>
        <stp>##V3_BDPV12</stp>
        <stp>HURLN 7.5 07/24/22 Corp</stp>
        <stp>CRNCY</stp>
        <stp>[Crispin Spreadsheet.xlsx]OEI!R524C4</stp>
        <tr r="D524" s="1"/>
      </tp>
      <tp>
        <v>133.65</v>
        <stp/>
        <stp>##V3_BDPV12</stp>
        <stp>TEL NO Equity</stp>
        <stp>PX_YEST_CLOSE</stp>
        <stp>[Crispin Spreadsheet.xlsx]OEI!R347C6</stp>
        <tr r="F347" s="1"/>
      </tp>
      <tp t="s">
        <v>EUR</v>
        <stp/>
        <stp>##V3_BDPV12</stp>
        <stp>SIE GY Equity</stp>
        <stp>CRNCY</stp>
        <stp>[Crispin Spreadsheet.xlsx]OEI!R183C4</stp>
        <tr r="D183" s="1"/>
      </tp>
      <tp t="s">
        <v>AUD</v>
        <stp/>
        <stp>##V3_BDPV12</stp>
        <stp>GMA AU Equity</stp>
        <stp>CRNCY</stp>
        <stp>[Crispin Spreadsheet.xlsx]OEI!R18C4</stp>
        <tr r="D18" s="1"/>
      </tp>
      <tp t="s">
        <v>EUR</v>
        <stp/>
        <stp>##V3_BDPV12</stp>
        <stp>AIR FP Equity</stp>
        <stp>CRNCY</stp>
        <stp>[Crispin Spreadsheet.xlsx]OEI!R89C4</stp>
        <tr r="D89" s="1"/>
      </tp>
      <tp>
        <v>0.2571</v>
        <stp/>
        <stp>##V3_BDPV12</stp>
        <stp>TIT IM Equity</stp>
        <stp>PX_YEST_CLOSE</stp>
        <stp>[Crispin Spreadsheet.xlsx]OEI!R249C6</stp>
        <tr r="F249" s="1"/>
      </tp>
      <tp t="s">
        <v>EUR</v>
        <stp/>
        <stp>##V3_BDPV12</stp>
        <stp>MAP SQ Equity</stp>
        <stp>CRNCY</stp>
        <stp>[Crispin Spreadsheet.xlsx]OEI!R383C4</stp>
        <tr r="D383" s="1"/>
      </tp>
      <tp t="s">
        <v>EUR</v>
        <stp/>
        <stp>##V3_BDPV12</stp>
        <stp>SOW GY Equity</stp>
        <stp>CRNCY</stp>
        <stp>[Crispin Spreadsheet.xlsx]OEI!R185C4</stp>
        <tr r="D185" s="1"/>
      </tp>
      <tp>
        <v>18.635000000000002</v>
        <stp/>
        <stp>##V3_BDPV12</stp>
        <stp>FR FP Equity</stp>
        <stp>PX_YEST_CLOSE</stp>
        <stp>[Crispin Spreadsheet.xlsx]OEI!R138C6</stp>
        <tr r="F138" s="1"/>
      </tp>
      <tp t="s">
        <v>GBp</v>
        <stp/>
        <stp>##V3_BDPV12</stp>
        <stp>CURY LN Equity</stp>
        <stp>CRNCY</stp>
        <stp>[Crispin Spreadsheet.xlsx]OPE!R38C4</stp>
        <tr r="D38" s="7"/>
      </tp>
      <tp>
        <v>125.60000000000001</v>
        <stp/>
        <stp>##V3_BDPV12</stp>
        <stp>IKA Comdty</stp>
        <stp>PX_YEST_CLOSE</stp>
        <stp>[Crispin Spreadsheet.xlsx]OEI!R839C6</stp>
        <tr r="F839" s="1"/>
      </tp>
      <tp>
        <v>1.85</v>
        <stp/>
        <stp>##V3_BDPV12</stp>
        <stp>SMR AU Equity</stp>
        <stp>PX_YEST_CLOSE</stp>
        <stp>[Crispin Spreadsheet.xlsx]FDXC!R6C6</stp>
        <tr r="F6" s="8"/>
      </tp>
      <tp>
        <v>70.774000000000001</v>
        <stp/>
        <stp>##V3_BDPV12</stp>
        <stp>GB00BNNGP775 Govt</stp>
        <stp>LAST_PRICE</stp>
        <stp>[Crispin Spreadsheet.xlsx]SWAN!R158C7</stp>
        <tr r="G158" s="3"/>
      </tp>
      <tp>
        <v>124</v>
        <stp/>
        <stp>##V3_BDPV12</stp>
        <stp>RE/ LN Equity</stp>
        <stp>PX_YEST_CLOSE</stp>
        <stp>[Crispin Spreadsheet.xlsx]OEI!R587C6</stp>
        <tr r="F587" s="1"/>
      </tp>
      <tp t="s">
        <v>#N/A Requesting Data...</v>
        <stp/>
        <stp>##V3_BDPV12</stp>
        <stp>GB00BMBL1F74 Govt</stp>
        <stp>LAST_PRICE</stp>
        <stp>[Crispin Spreadsheet.xlsx]OEI!R867C7</stp>
        <tr r="G867" s="1"/>
      </tp>
      <tp t="s">
        <v>#N/A Requesting Data...</v>
        <stp/>
        <stp>##V3_BDPV12</stp>
        <stp>GBPNOK Curncy</stp>
        <stp>LAST_PRICE</stp>
        <stp>[Crispin Spreadsheet.xlsx]OPUS!R118C13</stp>
        <tr r="M118" s="6"/>
      </tp>
      <tp t="s">
        <v>#N/A Requesting Data...</v>
        <stp/>
        <stp>##V3_BDPV12</stp>
        <stp>GBPNOK Curncy</stp>
        <stp>LAST_PRICE</stp>
        <stp>[Crispin Spreadsheet.xlsx]OPUS!R117C13</stp>
        <tr r="M117" s="6"/>
      </tp>
      <tp t="s">
        <v>#N/A Requesting Data...</v>
        <stp/>
        <stp>##V3_BDPV12</stp>
        <stp>GBPNOK Curncy</stp>
        <stp>LAST_PRICE</stp>
        <stp>[Crispin Spreadsheet.xlsx]OPUS!R116C13</stp>
        <tr r="M116" s="6"/>
      </tp>
      <tp t="s">
        <v>#N/A Requesting Data...</v>
        <stp/>
        <stp>##V3_BDPV12</stp>
        <stp>GB00BMBL1D50 Govt</stp>
        <stp>LAST_PRICE</stp>
        <stp>[Crispin Spreadsheet.xlsx]OEI!R865C7</stp>
        <tr r="G865" s="1"/>
      </tp>
      <tp t="s">
        <v>EUR</v>
        <stp/>
        <stp>##V3_BDPV12</stp>
        <stp>TFI FP Equity</stp>
        <stp>CRNCY</stp>
        <stp>[Crispin Spreadsheet.xlsx]OEI!R134C4</stp>
        <tr r="D134" s="1"/>
      </tp>
      <tp>
        <v>1120</v>
        <stp/>
        <stp>##V3_BDPV12</stp>
        <stp>TGA LN Equity</stp>
        <stp>PX_YEST_CLOSE</stp>
        <stp>[Crispin Spreadsheet.xlsx]OEI!R625C6</stp>
        <tr r="F625" s="1"/>
      </tp>
      <tp t="s">
        <v>EUR</v>
        <stp/>
        <stp>##V3_BDPV12</stp>
        <stp>RCO FP Equity</stp>
        <stp>CRNCY</stp>
        <stp>[Crispin Spreadsheet.xlsx]OEI!R121C4</stp>
        <tr r="D121" s="1"/>
      </tp>
      <tp>
        <v>489</v>
        <stp/>
        <stp>##V3_BDPV12</stp>
        <stp>PAG LN Equity</stp>
        <stp>PX_YEST_CLOSE</stp>
        <stp>[Crispin Spreadsheet.xlsx]OEI!R573C6</stp>
        <tr r="F573" s="1"/>
      </tp>
      <tp>
        <v>199.4</v>
        <stp/>
        <stp>##V3_BDPV12</stp>
        <stp>PFG LN Equity</stp>
        <stp>PX_YEST_CLOSE</stp>
        <stp>[Crispin Spreadsheet.xlsx]OEI!R584C6</stp>
        <tr r="F584" s="1"/>
      </tp>
      <tp t="s">
        <v>CHF</v>
        <stp/>
        <stp>##V3_BDPV12</stp>
        <stp>CLN SW Equity</stp>
        <stp>CRNCY</stp>
        <stp>[Crispin Spreadsheet.xlsx]OEI!R419C4</stp>
        <tr r="D419" s="1"/>
      </tp>
      <tp>
        <v>146</v>
        <stp/>
        <stp>##V3_BDPV12</stp>
        <stp>HFD LN Equity</stp>
        <stp>PX_YEST_CLOSE</stp>
        <stp>[Crispin Spreadsheet.xlsx]OEI!R514C6</stp>
        <tr r="F514" s="1"/>
      </tp>
      <tp>
        <v>26.86</v>
        <stp/>
        <stp>##V3_BDPV12</stp>
        <stp>BGN IM Equity</stp>
        <stp>PX_YEST_CLOSE</stp>
        <stp>[Crispin Spreadsheet.xlsx]OEI!R236C6</stp>
        <tr r="F236" s="1"/>
      </tp>
      <tp t="s">
        <v>USD</v>
        <stp/>
        <stp>##V3_BDPV12</stp>
        <stp>TDG US Equity</stp>
        <stp>CRNCY</stp>
        <stp>[Crispin Spreadsheet.xlsx]OEI!R805C4</stp>
        <tr r="D805" s="1"/>
      </tp>
      <tp>
        <v>25.6</v>
        <stp/>
        <stp>##V3_BDPV12</stp>
        <stp>CPI LN Equity</stp>
        <stp>PX_YEST_CLOSE</stp>
        <stp>[Crispin Spreadsheet.xlsx]OPE!R36C6</stp>
        <tr r="F36" s="7"/>
      </tp>
      <tp>
        <v>52.841999999999999</v>
        <stp/>
        <stp>##V3_BDPV12</stp>
        <stp>GB00BMBL1D50 Govt</stp>
        <stp>LAST_PRICE</stp>
        <stp>[Crispin Spreadsheet.xlsx]SWAN!R156C7</stp>
        <tr r="G156" s="3"/>
      </tp>
      <tp>
        <v>8.8960000000000008</v>
        <stp/>
        <stp>##V3_BDPV12</stp>
        <stp>PSM GY Equity</stp>
        <stp>PX_YEST_CLOSE</stp>
        <stp>[Crispin Spreadsheet.xlsx]OEI!R176C6</stp>
        <tr r="F176" s="1"/>
      </tp>
      <tp>
        <v>1</v>
        <stp/>
        <stp>##V3_BDPV12</stp>
        <stp>EURNOK Curncy</stp>
        <stp>QUOTE_FACTOR</stp>
        <stp>[Crispin Spreadsheet.xlsx]OPE!R23C12</stp>
        <tr r="L23" s="7"/>
      </tp>
      <tp>
        <v>1</v>
        <stp/>
        <stp>##V3_BDPV12</stp>
        <stp>EURNOK Curncy</stp>
        <stp>QUOTE_FACTOR</stp>
        <stp>[Crispin Spreadsheet.xlsx]OPE!R22C12</stp>
        <tr r="L22" s="7"/>
      </tp>
      <tp>
        <v>1</v>
        <stp/>
        <stp>##V3_BDPV12</stp>
        <stp>EURNOK Curncy</stp>
        <stp>QUOTE_FACTOR</stp>
        <stp>[Crispin Spreadsheet.xlsx]OPE!R21C12</stp>
        <tr r="L21" s="7"/>
      </tp>
      <tp>
        <v>1</v>
        <stp/>
        <stp>##V3_BDPV12</stp>
        <stp>EURNOK Curncy</stp>
        <stp>QUOTE_FACTOR</stp>
        <stp>[Crispin Spreadsheet.xlsx]OPE!R20C12</stp>
        <tr r="L20" s="7"/>
      </tp>
      <tp>
        <v>83.06</v>
        <stp/>
        <stp>##V3_BDPV12</stp>
        <stp>LYV US Equity</stp>
        <stp>PX_YEST_CLOSE</stp>
        <stp>[Crispin Spreadsheet.xlsx]OEI!R746C6</stp>
        <tr r="F746" s="1"/>
      </tp>
      <tp>
        <v>6228</v>
        <stp/>
        <stp>##V3_BDPV12</stp>
        <stp>RKT LN Equity</stp>
        <stp>PX_YEST_CLOSE</stp>
        <stp>[Crispin Spreadsheet.xlsx]OEI!R589C6</stp>
        <tr r="F589" s="1"/>
      </tp>
      <tp>
        <v>164.24</v>
        <stp/>
        <stp>##V3_BDPV12</stp>
        <stp>MQG AU Equity</stp>
        <stp>PX_YEST_CLOSE</stp>
        <stp>[Crispin Spreadsheet.xlsx]OEI!R19C6</stp>
        <tr r="F19" s="1"/>
      </tp>
      <tp>
        <v>12.67</v>
        <stp/>
        <stp>##V3_BDPV12</stp>
        <stp>ATO FP Equity</stp>
        <stp>PX_YEST_CLOSE</stp>
        <stp>[Crispin Spreadsheet.xlsx]OEI!R92C6</stp>
        <tr r="F92" s="1"/>
      </tp>
      <tp>
        <v>60.44</v>
        <stp/>
        <stp>##V3_BDPV12</stp>
        <stp>OXY US Equity</stp>
        <stp>PX_YEST_CLOSE</stp>
        <stp>[Crispin Spreadsheet.xlsx]OEI!R767C6</stp>
        <tr r="F767" s="1"/>
      </tp>
      <tp t="s">
        <v>EUR</v>
        <stp/>
        <stp>##V3_BDPV12</stp>
        <stp>IF IM Equity</stp>
        <stp>CRNCY</stp>
        <stp>[Crispin Spreadsheet.xlsx]OEI!R237C4</stp>
        <tr r="D237" s="1"/>
      </tp>
      <tp>
        <v>120.15</v>
        <stp/>
        <stp>##V3_BDPV12</stp>
        <stp>HO FP Equity</stp>
        <stp>PX_YEST_CLOSE</stp>
        <stp>[Crispin Spreadsheet.xlsx]OEI!R135C6</stp>
        <tr r="F135" s="1"/>
      </tp>
      <tp t="s">
        <v>USD</v>
        <stp/>
        <stp>##V3_BDPV12</stp>
        <stp>T US Equity</stp>
        <stp>CRNCY</stp>
        <stp>[Crispin Spreadsheet.xlsx]OEI!R665C4</stp>
        <tr r="D665" s="1"/>
      </tp>
      <tp>
        <v>26.17</v>
        <stp/>
        <stp>##V3_BDPV12</stp>
        <stp>ML FP Equity</stp>
        <stp>PX_YEST_CLOSE</stp>
        <stp>[Crispin Spreadsheet.xlsx]OEI!R100C6</stp>
        <tr r="F100" s="1"/>
      </tp>
      <tp>
        <v>318.24</v>
        <stp/>
        <stp>##V3_BDPV12</stp>
        <stp>MA US Equity</stp>
        <stp>PX_YEST_CLOSE</stp>
        <stp>[Crispin Spreadsheet.xlsx]OEI!R753C6</stp>
        <tr r="F753" s="1"/>
      </tp>
      <tp>
        <v>1</v>
        <stp/>
        <stp>##V3_BDPV12</stp>
        <stp>EURCHF Curncy</stp>
        <stp>QUOTE_FACTOR</stp>
        <stp>[Crispin Spreadsheet.xlsx]OEI!R892C12</stp>
        <tr r="L892" s="1"/>
      </tp>
      <tp t="s">
        <v>#N/A Requesting Data...</v>
        <stp/>
        <stp>##V3_BDPV12</stp>
        <stp>EURHUF Curncy</stp>
        <stp>QUOTE_FACTOR</stp>
        <stp>[Crispin Spreadsheet.xlsx]OEI!R221C12</stp>
        <tr r="L221" s="1"/>
      </tp>
      <tp t="s">
        <v>#N/A Requesting Data...</v>
        <stp/>
        <stp>##V3_BDPV12</stp>
        <stp>EURHUF Curncy</stp>
        <stp>QUOTE_FACTOR</stp>
        <stp>[Crispin Spreadsheet.xlsx]OEI!R222C12</stp>
        <tr r="L222" s="1"/>
      </tp>
      <tp>
        <v>1</v>
        <stp/>
        <stp>##V3_BDPV12</stp>
        <stp>EURCHF Curncy</stp>
        <stp>QUOTE_FACTOR</stp>
        <stp>[Crispin Spreadsheet.xlsx]OEI!R419C12</stp>
        <tr r="L419" s="1"/>
      </tp>
      <tp>
        <v>1</v>
        <stp/>
        <stp>##V3_BDPV12</stp>
        <stp>EURCHF Curncy</stp>
        <stp>QUOTE_FACTOR</stp>
        <stp>[Crispin Spreadsheet.xlsx]OEI!R418C12</stp>
        <tr r="L418" s="1"/>
      </tp>
      <tp>
        <v>1</v>
        <stp/>
        <stp>##V3_BDPV12</stp>
        <stp>EURCHF Curncy</stp>
        <stp>QUOTE_FACTOR</stp>
        <stp>[Crispin Spreadsheet.xlsx]OEI!R413C12</stp>
        <tr r="L413" s="1"/>
      </tp>
      <tp>
        <v>1</v>
        <stp/>
        <stp>##V3_BDPV12</stp>
        <stp>EURCHF Curncy</stp>
        <stp>QUOTE_FACTOR</stp>
        <stp>[Crispin Spreadsheet.xlsx]OEI!R415C12</stp>
        <tr r="L415" s="1"/>
      </tp>
      <tp>
        <v>1</v>
        <stp/>
        <stp>##V3_BDPV12</stp>
        <stp>EURCHF Curncy</stp>
        <stp>QUOTE_FACTOR</stp>
        <stp>[Crispin Spreadsheet.xlsx]OEI!R414C12</stp>
        <tr r="L414" s="1"/>
      </tp>
      <tp>
        <v>1</v>
        <stp/>
        <stp>##V3_BDPV12</stp>
        <stp>EURCHF Curncy</stp>
        <stp>QUOTE_FACTOR</stp>
        <stp>[Crispin Spreadsheet.xlsx]OEI!R417C12</stp>
        <tr r="L417" s="1"/>
      </tp>
      <tp>
        <v>1</v>
        <stp/>
        <stp>##V3_BDPV12</stp>
        <stp>EURCHF Curncy</stp>
        <stp>QUOTE_FACTOR</stp>
        <stp>[Crispin Spreadsheet.xlsx]OEI!R416C12</stp>
        <tr r="L416" s="1"/>
      </tp>
      <tp>
        <v>1</v>
        <stp/>
        <stp>##V3_BDPV12</stp>
        <stp>EURCHF Curncy</stp>
        <stp>QUOTE_FACTOR</stp>
        <stp>[Crispin Spreadsheet.xlsx]OEI!R429C12</stp>
        <tr r="L429" s="1"/>
      </tp>
      <tp>
        <v>1</v>
        <stp/>
        <stp>##V3_BDPV12</stp>
        <stp>EURCHF Curncy</stp>
        <stp>QUOTE_FACTOR</stp>
        <stp>[Crispin Spreadsheet.xlsx]OEI!R428C12</stp>
        <tr r="L428" s="1"/>
      </tp>
      <tp>
        <v>1</v>
        <stp/>
        <stp>##V3_BDPV12</stp>
        <stp>EURCHF Curncy</stp>
        <stp>QUOTE_FACTOR</stp>
        <stp>[Crispin Spreadsheet.xlsx]OEI!R421C12</stp>
        <tr r="L421" s="1"/>
      </tp>
      <tp>
        <v>1</v>
        <stp/>
        <stp>##V3_BDPV12</stp>
        <stp>EURCHF Curncy</stp>
        <stp>QUOTE_FACTOR</stp>
        <stp>[Crispin Spreadsheet.xlsx]OEI!R420C12</stp>
        <tr r="L420" s="1"/>
      </tp>
      <tp>
        <v>1</v>
        <stp/>
        <stp>##V3_BDPV12</stp>
        <stp>EURCHF Curncy</stp>
        <stp>QUOTE_FACTOR</stp>
        <stp>[Crispin Spreadsheet.xlsx]OEI!R423C12</stp>
        <tr r="L423" s="1"/>
      </tp>
      <tp>
        <v>1</v>
        <stp/>
        <stp>##V3_BDPV12</stp>
        <stp>EURCHF Curncy</stp>
        <stp>QUOTE_FACTOR</stp>
        <stp>[Crispin Spreadsheet.xlsx]OEI!R422C12</stp>
        <tr r="L422" s="1"/>
      </tp>
      <tp>
        <v>1</v>
        <stp/>
        <stp>##V3_BDPV12</stp>
        <stp>EURCHF Curncy</stp>
        <stp>QUOTE_FACTOR</stp>
        <stp>[Crispin Spreadsheet.xlsx]OEI!R425C12</stp>
        <tr r="L425" s="1"/>
      </tp>
      <tp>
        <v>1</v>
        <stp/>
        <stp>##V3_BDPV12</stp>
        <stp>EURCHF Curncy</stp>
        <stp>QUOTE_FACTOR</stp>
        <stp>[Crispin Spreadsheet.xlsx]OEI!R424C12</stp>
        <tr r="L424" s="1"/>
      </tp>
      <tp>
        <v>1</v>
        <stp/>
        <stp>##V3_BDPV12</stp>
        <stp>EURCHF Curncy</stp>
        <stp>QUOTE_FACTOR</stp>
        <stp>[Crispin Spreadsheet.xlsx]OEI!R427C12</stp>
        <tr r="L427" s="1"/>
      </tp>
      <tp>
        <v>1</v>
        <stp/>
        <stp>##V3_BDPV12</stp>
        <stp>EURCHF Curncy</stp>
        <stp>QUOTE_FACTOR</stp>
        <stp>[Crispin Spreadsheet.xlsx]OEI!R426C12</stp>
        <tr r="L426" s="1"/>
      </tp>
      <tp>
        <v>1</v>
        <stp/>
        <stp>##V3_BDPV12</stp>
        <stp>EURCHF Curncy</stp>
        <stp>QUOTE_FACTOR</stp>
        <stp>[Crispin Spreadsheet.xlsx]OEI!R438C12</stp>
        <tr r="L438" s="1"/>
      </tp>
      <tp>
        <v>1</v>
        <stp/>
        <stp>##V3_BDPV12</stp>
        <stp>EURCHF Curncy</stp>
        <stp>QUOTE_FACTOR</stp>
        <stp>[Crispin Spreadsheet.xlsx]OEI!R431C12</stp>
        <tr r="L431" s="1"/>
      </tp>
      <tp>
        <v>1</v>
        <stp/>
        <stp>##V3_BDPV12</stp>
        <stp>EURCHF Curncy</stp>
        <stp>QUOTE_FACTOR</stp>
        <stp>[Crispin Spreadsheet.xlsx]OEI!R430C12</stp>
        <tr r="L430" s="1"/>
      </tp>
      <tp>
        <v>1</v>
        <stp/>
        <stp>##V3_BDPV12</stp>
        <stp>EURCHF Curncy</stp>
        <stp>QUOTE_FACTOR</stp>
        <stp>[Crispin Spreadsheet.xlsx]OEI!R433C12</stp>
        <tr r="L433" s="1"/>
      </tp>
      <tp>
        <v>1</v>
        <stp/>
        <stp>##V3_BDPV12</stp>
        <stp>EURCHF Curncy</stp>
        <stp>QUOTE_FACTOR</stp>
        <stp>[Crispin Spreadsheet.xlsx]OEI!R432C12</stp>
        <tr r="L432" s="1"/>
      </tp>
      <tp>
        <v>1</v>
        <stp/>
        <stp>##V3_BDPV12</stp>
        <stp>EURCHF Curncy</stp>
        <stp>QUOTE_FACTOR</stp>
        <stp>[Crispin Spreadsheet.xlsx]OEI!R435C12</stp>
        <tr r="L435" s="1"/>
      </tp>
      <tp>
        <v>1</v>
        <stp/>
        <stp>##V3_BDPV12</stp>
        <stp>EURCHF Curncy</stp>
        <stp>QUOTE_FACTOR</stp>
        <stp>[Crispin Spreadsheet.xlsx]OEI!R434C12</stp>
        <tr r="L434" s="1"/>
      </tp>
      <tp>
        <v>1</v>
        <stp/>
        <stp>##V3_BDPV12</stp>
        <stp>EURCHF Curncy</stp>
        <stp>QUOTE_FACTOR</stp>
        <stp>[Crispin Spreadsheet.xlsx]OEI!R437C12</stp>
        <tr r="L437" s="1"/>
      </tp>
      <tp>
        <v>1</v>
        <stp/>
        <stp>##V3_BDPV12</stp>
        <stp>EURCHF Curncy</stp>
        <stp>QUOTE_FACTOR</stp>
        <stp>[Crispin Spreadsheet.xlsx]OEI!R436C12</stp>
        <tr r="L436" s="1"/>
      </tp>
      <tp>
        <v>109.1</v>
        <stp/>
        <stp>##V3_BDPV12</stp>
        <stp>PFC LN Equity</stp>
        <stp>PX_YEST_CLOSE</stp>
        <stp>[Crispin Spreadsheet.xlsx]OEI!R577C6</stp>
        <tr r="F577" s="1"/>
      </tp>
      <tp t="s">
        <v>GBp</v>
        <stp/>
        <stp>##V3_BDPV12</stp>
        <stp>AVO LN Equity</stp>
        <stp>CRNCY</stp>
        <stp>[Crispin Spreadsheet.xlsx]OEI!R449C4</stp>
        <tr r="D449" s="1"/>
      </tp>
      <tp>
        <v>21.7</v>
        <stp/>
        <stp>##V3_BDPV12</stp>
        <stp>PDG LN Equity</stp>
        <stp>PX_YEST_CLOSE</stp>
        <stp>[Crispin Spreadsheet.xlsx]OEI!R575C6</stp>
        <tr r="F575" s="1"/>
      </tp>
      <tp>
        <v>31.37</v>
        <stp/>
        <stp>##V3_BDPV12</stp>
        <stp>SKG ID Equity</stp>
        <stp>PX_YEST_CLOSE</stp>
        <stp>[Crispin Spreadsheet.xlsx]OEI!R230C6</stp>
        <tr r="F230" s="1"/>
      </tp>
      <tp>
        <v>9.08</v>
        <stp/>
        <stp>##V3_BDPV12</stp>
        <stp>UCG IM Equity</stp>
        <stp>PX_YEST_CLOSE</stp>
        <stp>[Crispin Spreadsheet.xlsx]OEI!R251C6</stp>
        <tr r="F251" s="1"/>
      </tp>
      <tp>
        <v>3507.5</v>
        <stp/>
        <stp>##V3_BDPV12</stp>
        <stp>DGE LN Equity</stp>
        <stp>PX_YEST_CLOSE</stp>
        <stp>[Crispin Spreadsheet.xlsx]OEI!R496C6</stp>
        <tr r="F496" s="1"/>
      </tp>
      <tp t="s">
        <v>USD</v>
        <stp/>
        <stp>##V3_BDPV12</stp>
        <stp>VAL US Equity</stp>
        <stp>CRNCY</stp>
        <stp>[Crispin Spreadsheet.xlsx]OEI!R703C4</stp>
        <tr r="D703" s="1"/>
      </tp>
      <tp t="s">
        <v>USD</v>
        <stp/>
        <stp>##V3_BDPV12</stp>
        <stp>WFC US Equity</stp>
        <stp>CRNCY</stp>
        <stp>[Crispin Spreadsheet.xlsx]OEI!R824C4</stp>
        <tr r="D824" s="1"/>
      </tp>
      <tp>
        <v>85.92</v>
        <stp/>
        <stp>##V3_BDPV12</stp>
        <stp>AKE FP Equity</stp>
        <stp>PX_YEST_CLOSE</stp>
        <stp>[Crispin Spreadsheet.xlsx]OEI!R91C6</stp>
        <tr r="F91" s="1"/>
      </tp>
      <tp>
        <v>2.57</v>
        <stp/>
        <stp>##V3_BDPV12</stp>
        <stp>BLD AU Equity</stp>
        <stp>PX_YEST_CLOSE</stp>
        <stp>[Crispin Spreadsheet.xlsx]OEI!R15C6</stp>
        <tr r="F15" s="1"/>
      </tp>
      <tp>
        <v>4.226</v>
        <stp/>
        <stp>##V3_BDPV12</stp>
        <stp>AGN NA Equity</stp>
        <stp>PX_YEST_CLOSE</stp>
        <stp>[Crispin Spreadsheet.xlsx]OEI!R319C6</stp>
        <tr r="F319" s="1"/>
      </tp>
      <tp t="s">
        <v>USD</v>
        <stp/>
        <stp>##V3_BDPV12</stp>
        <stp>FAF US Equity</stp>
        <stp>CRNCY</stp>
        <stp>[Crispin Spreadsheet.xlsx]OEI!R713C4</stp>
        <tr r="D713" s="1"/>
      </tp>
      <tp t="s">
        <v>JPY</v>
        <stp/>
        <stp>##V3_BDPV12</stp>
        <stp>8848 JT Equity</stp>
        <stp>CRNCY</stp>
        <stp>[Crispin Spreadsheet.xlsx]OPUS!R113C4</stp>
        <tr r="D113" s="6"/>
      </tp>
      <tp>
        <v>19.920000000000002</v>
        <stp/>
        <stp>##V3_BDPV12</stp>
        <stp>BAR BB Equity</stp>
        <stp>PX_YEST_CLOSE</stp>
        <stp>[Crispin Spreadsheet.xlsx]OEI!R36C6</stp>
        <tr r="F36" s="1"/>
      </tp>
      <tp>
        <v>2224</v>
        <stp/>
        <stp>##V3_BDPV12</stp>
        <stp>BHP LN Equity</stp>
        <stp>PX_YEST_CLOSE</stp>
        <stp>[Crispin Spreadsheet.xlsx]OEI!R469C6</stp>
        <tr r="F469" s="1"/>
      </tp>
      <tp>
        <v>52.28</v>
        <stp/>
        <stp>##V3_BDPV12</stp>
        <stp>ABI BB Equity</stp>
        <stp>PX_YEST_CLOSE</stp>
        <stp>[Crispin Spreadsheet.xlsx]OEI!R35C6</stp>
        <tr r="F35" s="1"/>
      </tp>
      <tp t="s">
        <v>EUR</v>
        <stp/>
        <stp>##V3_BDPV12</stp>
        <stp>ACX SQ Equity</stp>
        <stp>CRNCY</stp>
        <stp>[Crispin Spreadsheet.xlsx]OEI!R373C4</stp>
        <tr r="D373" s="1"/>
      </tp>
      <tp t="s">
        <v>AUD</v>
        <stp/>
        <stp>##V3_BDPV12</stp>
        <stp>MLX AU Equity</stp>
        <stp>CRNCY</stp>
        <stp>[Crispin Spreadsheet.xlsx]OEI!R20C4</stp>
        <tr r="D20" s="1"/>
      </tp>
      <tp t="s">
        <v>EUR</v>
        <stp/>
        <stp>##V3_BDPV12</stp>
        <stp>KER FP Equity</stp>
        <stp>CRNCY</stp>
        <stp>[Crispin Spreadsheet.xlsx]OEI!R114C4</stp>
        <tr r="D114" s="1"/>
      </tp>
      <tp>
        <v>167.715</v>
        <stp/>
        <stp>##V3_BDPV12</stp>
        <stp>GBS LN Equity</stp>
        <stp>PX_YEST_CLOSE</stp>
        <stp>[Crispin Spreadsheet.xlsx]OPE!R41C6</stp>
        <tr r="F41" s="7"/>
      </tp>
      <tp t="s">
        <v>EUR</v>
        <stp/>
        <stp>##V3_BDPV12</stp>
        <stp>EURN BB Equity</stp>
        <stp>CRNCY</stp>
        <stp>[Crispin Spreadsheet.xlsx]OEI!R38C4</stp>
        <tr r="D38" s="1"/>
      </tp>
      <tp t="s">
        <v>USD</v>
        <stp/>
        <stp>##V3_BDPV12</stp>
        <stp>UA US Equity</stp>
        <stp>CRNCY</stp>
        <stp>[Crispin Spreadsheet.xlsx]OEI!R814C4</stp>
        <tr r="D814" s="1"/>
      </tp>
      <tp t="s">
        <v>EUR</v>
        <stp/>
        <stp>##V3_BDPV12</stp>
        <stp>RI FP Equity</stp>
        <stp>CRNCY</stp>
        <stp>[Crispin Spreadsheet.xlsx]OEI!R120C4</stp>
        <tr r="D120" s="1"/>
      </tp>
      <tp t="s">
        <v>#N/A Requesting Data...</v>
        <stp/>
        <stp>##V3_BDPV12</stp>
        <stp>GBPEUR Curncy</stp>
        <stp>QUOTE_FACTOR</stp>
        <stp>[Crispin Spreadsheet.xlsx]OPUS!R109C12</stp>
        <tr r="L109" s="6"/>
      </tp>
      <tp t="s">
        <v>#N/A Requesting Data...</v>
        <stp/>
        <stp>##V3_BDPV12</stp>
        <stp>GBPEUR Curncy</stp>
        <stp>QUOTE_FACTOR</stp>
        <stp>[Crispin Spreadsheet.xlsx]OPUS!R108C12</stp>
        <tr r="L108" s="6"/>
      </tp>
      <tp t="s">
        <v>#N/A Requesting Data...</v>
        <stp/>
        <stp>##V3_BDPV12</stp>
        <stp>GBPEUR Curncy</stp>
        <stp>QUOTE_FACTOR</stp>
        <stp>[Crispin Spreadsheet.xlsx]OPUS!R105C12</stp>
        <tr r="L105" s="6"/>
      </tp>
      <tp t="s">
        <v>#N/A Requesting Data...</v>
        <stp/>
        <stp>##V3_BDPV12</stp>
        <stp>GBPDKK Curncy</stp>
        <stp>QUOTE_FACTOR</stp>
        <stp>[Crispin Spreadsheet.xlsx]OPUS!R102C12</stp>
        <tr r="L102" s="6"/>
      </tp>
      <tp>
        <v>1</v>
        <stp/>
        <stp>##V3_BDPV12</stp>
        <stp>USDNOK Curncy</stp>
        <stp>QUOTE_FACTOR</stp>
        <stp>[Crispin Spreadsheet.xlsx]FDXC!R100C12</stp>
        <tr r="L100" s="8"/>
      </tp>
      <tp t="s">
        <v>#N/A Requesting Data...</v>
        <stp/>
        <stp>##V3_BDPV12</stp>
        <stp>GBPNOK Curncy</stp>
        <stp>QUOTE_FACTOR</stp>
        <stp>[Crispin Spreadsheet.xlsx]OPUS!R116C12</stp>
        <tr r="L116" s="6"/>
      </tp>
      <tp t="s">
        <v>#N/A Requesting Data...</v>
        <stp/>
        <stp>##V3_BDPV12</stp>
        <stp>GBPNOK Curncy</stp>
        <stp>QUOTE_FACTOR</stp>
        <stp>[Crispin Spreadsheet.xlsx]OPUS!R117C12</stp>
        <tr r="L117" s="6"/>
      </tp>
      <tp t="s">
        <v>#N/A Requesting Data...</v>
        <stp/>
        <stp>##V3_BDPV12</stp>
        <stp>GBPNOK Curncy</stp>
        <stp>QUOTE_FACTOR</stp>
        <stp>[Crispin Spreadsheet.xlsx]OPUS!R118C12</stp>
        <tr r="L118" s="6"/>
      </tp>
      <tp t="s">
        <v>#N/A N/A</v>
        <stp/>
        <stp>##V3_BDPV12</stp>
        <stp>DC/ LN Equity</stp>
        <stp>PX_YEST_CLOSE</stp>
        <stp>[Crispin Spreadsheet.xlsx]OPUS!R132C6</stp>
        <tr r="F132" s="6"/>
      </tp>
      <tp t="s">
        <v>#N/A Requesting Data...</v>
        <stp/>
        <stp>##V3_BDPV12</stp>
        <stp>GBPJPY Curncy</stp>
        <stp>QUOTE_FACTOR</stp>
        <stp>[Crispin Spreadsheet.xlsx]OPUS!R112C12</stp>
        <tr r="L112" s="6"/>
      </tp>
      <tp t="s">
        <v>#N/A Requesting Data...</v>
        <stp/>
        <stp>##V3_BDPV12</stp>
        <stp>GBPJPY Curncy</stp>
        <stp>QUOTE_FACTOR</stp>
        <stp>[Crispin Spreadsheet.xlsx]OPUS!R113C12</stp>
        <tr r="L113" s="6"/>
      </tp>
      <tp>
        <v>1</v>
        <stp/>
        <stp>##V3_BDPV12</stp>
        <stp>USDGBp Curncy</stp>
        <stp>QUOTE_FACTOR</stp>
        <stp>[Crispin Spreadsheet.xlsx]FDXC!R127C12</stp>
        <tr r="L127" s="8"/>
      </tp>
      <tp>
        <v>1</v>
        <stp/>
        <stp>##V3_BDPV12</stp>
        <stp>USDGBp Curncy</stp>
        <stp>QUOTE_FACTOR</stp>
        <stp>[Crispin Spreadsheet.xlsx]FDXC!R126C12</stp>
        <tr r="L126" s="8"/>
      </tp>
      <tp>
        <v>1</v>
        <stp/>
        <stp>##V3_BDPV12</stp>
        <stp>USDGBp Curncy</stp>
        <stp>QUOTE_FACTOR</stp>
        <stp>[Crispin Spreadsheet.xlsx]FDXC!R125C12</stp>
        <tr r="L125" s="8"/>
      </tp>
      <tp>
        <v>1</v>
        <stp/>
        <stp>##V3_BDPV12</stp>
        <stp>USDGBp Curncy</stp>
        <stp>QUOTE_FACTOR</stp>
        <stp>[Crispin Spreadsheet.xlsx]FDXC!R124C12</stp>
        <tr r="L124" s="8"/>
      </tp>
      <tp>
        <v>1</v>
        <stp/>
        <stp>##V3_BDPV12</stp>
        <stp>USDGBp Curncy</stp>
        <stp>QUOTE_FACTOR</stp>
        <stp>[Crispin Spreadsheet.xlsx]FDXC!R123C12</stp>
        <tr r="L123" s="8"/>
      </tp>
      <tp>
        <v>1</v>
        <stp/>
        <stp>##V3_BDPV12</stp>
        <stp>USDGBp Curncy</stp>
        <stp>QUOTE_FACTOR</stp>
        <stp>[Crispin Spreadsheet.xlsx]FDXC!R122C12</stp>
        <tr r="L122" s="8"/>
      </tp>
      <tp>
        <v>1</v>
        <stp/>
        <stp>##V3_BDPV12</stp>
        <stp>USDGBp Curncy</stp>
        <stp>QUOTE_FACTOR</stp>
        <stp>[Crispin Spreadsheet.xlsx]FDXC!R121C12</stp>
        <tr r="L121" s="8"/>
      </tp>
      <tp>
        <v>1</v>
        <stp/>
        <stp>##V3_BDPV12</stp>
        <stp>USDGBp Curncy</stp>
        <stp>QUOTE_FACTOR</stp>
        <stp>[Crispin Spreadsheet.xlsx]FDXC!R120C12</stp>
        <tr r="L120" s="8"/>
      </tp>
      <tp>
        <v>1</v>
        <stp/>
        <stp>##V3_BDPV12</stp>
        <stp>USDGBp Curncy</stp>
        <stp>QUOTE_FACTOR</stp>
        <stp>[Crispin Spreadsheet.xlsx]FDXC!R128C12</stp>
        <tr r="L128" s="8"/>
      </tp>
      <tp>
        <v>1</v>
        <stp/>
        <stp>##V3_BDPV12</stp>
        <stp>USDGBp Curncy</stp>
        <stp>QUOTE_FACTOR</stp>
        <stp>[Crispin Spreadsheet.xlsx]FDXC!R116C12</stp>
        <tr r="L116" s="8"/>
      </tp>
      <tp>
        <v>1</v>
        <stp/>
        <stp>##V3_BDPV12</stp>
        <stp>USDGBp Curncy</stp>
        <stp>QUOTE_FACTOR</stp>
        <stp>[Crispin Spreadsheet.xlsx]FDXC!R115C12</stp>
        <tr r="L115" s="8"/>
      </tp>
      <tp>
        <v>1</v>
        <stp/>
        <stp>##V3_BDPV12</stp>
        <stp>USDGBp Curncy</stp>
        <stp>QUOTE_FACTOR</stp>
        <stp>[Crispin Spreadsheet.xlsx]FDXC!R114C12</stp>
        <tr r="L114" s="8"/>
      </tp>
      <tp>
        <v>1</v>
        <stp/>
        <stp>##V3_BDPV12</stp>
        <stp>USDGBp Curncy</stp>
        <stp>QUOTE_FACTOR</stp>
        <stp>[Crispin Spreadsheet.xlsx]FDXC!R113C12</stp>
        <tr r="L113" s="8"/>
      </tp>
      <tp>
        <v>1</v>
        <stp/>
        <stp>##V3_BDPV12</stp>
        <stp>USDGBp Curncy</stp>
        <stp>QUOTE_FACTOR</stp>
        <stp>[Crispin Spreadsheet.xlsx]FDXC!R112C12</stp>
        <tr r="L112" s="8"/>
      </tp>
      <tp>
        <v>1</v>
        <stp/>
        <stp>##V3_BDPV12</stp>
        <stp>USDGBp Curncy</stp>
        <stp>QUOTE_FACTOR</stp>
        <stp>[Crispin Spreadsheet.xlsx]FDXC!R111C12</stp>
        <tr r="L111" s="8"/>
      </tp>
      <tp>
        <v>1</v>
        <stp/>
        <stp>##V3_BDPV12</stp>
        <stp>USDGBp Curncy</stp>
        <stp>QUOTE_FACTOR</stp>
        <stp>[Crispin Spreadsheet.xlsx]FDXC!R110C12</stp>
        <tr r="L110" s="8"/>
      </tp>
      <tp>
        <v>1</v>
        <stp/>
        <stp>##V3_BDPV12</stp>
        <stp>USDGBp Curncy</stp>
        <stp>QUOTE_FACTOR</stp>
        <stp>[Crispin Spreadsheet.xlsx]FDXC!R119C12</stp>
        <tr r="L119" s="8"/>
      </tp>
      <tp>
        <v>1</v>
        <stp/>
        <stp>##V3_BDPV12</stp>
        <stp>USDGBp Curncy</stp>
        <stp>QUOTE_FACTOR</stp>
        <stp>[Crispin Spreadsheet.xlsx]FDXC!R118C12</stp>
        <tr r="L118" s="8"/>
      </tp>
      <tp t="s">
        <v>#N/A Requesting Data...</v>
        <stp/>
        <stp>##V3_BDPV12</stp>
        <stp>GBPUSD Curncy</stp>
        <stp>QUOTE_FACTOR</stp>
        <stp>[Crispin Spreadsheet.xlsx]OPUS!R136C12</stp>
        <tr r="L136" s="6"/>
      </tp>
      <tp t="s">
        <v>#N/A Requesting Data...</v>
        <stp/>
        <stp>##V3_BDPV12</stp>
        <stp>GBPUSD Curncy</stp>
        <stp>QUOTE_FACTOR</stp>
        <stp>[Crispin Spreadsheet.xlsx]OPUS!R159C12</stp>
        <tr r="L159" s="6"/>
      </tp>
      <tp t="s">
        <v>#N/A Requesting Data...</v>
        <stp/>
        <stp>##V3_BDPV12</stp>
        <stp>GBPUSD Curncy</stp>
        <stp>QUOTE_FACTOR</stp>
        <stp>[Crispin Spreadsheet.xlsx]OPUS!R158C12</stp>
        <tr r="L158" s="6"/>
      </tp>
      <tp t="s">
        <v>#N/A Requesting Data...</v>
        <stp/>
        <stp>##V3_BDPV12</stp>
        <stp>GBPUSD Curncy</stp>
        <stp>QUOTE_FACTOR</stp>
        <stp>[Crispin Spreadsheet.xlsx]OPUS!R153C12</stp>
        <tr r="L153" s="6"/>
      </tp>
      <tp t="s">
        <v>#N/A Requesting Data...</v>
        <stp/>
        <stp>##V3_BDPV12</stp>
        <stp>GBPUSD Curncy</stp>
        <stp>QUOTE_FACTOR</stp>
        <stp>[Crispin Spreadsheet.xlsx]OPUS!R157C12</stp>
        <tr r="L157" s="6"/>
      </tp>
      <tp t="s">
        <v>#N/A Requesting Data...</v>
        <stp/>
        <stp>##V3_BDPV12</stp>
        <stp>GBPUSD Curncy</stp>
        <stp>QUOTE_FACTOR</stp>
        <stp>[Crispin Spreadsheet.xlsx]OPUS!R156C12</stp>
        <tr r="L156" s="6"/>
      </tp>
      <tp t="s">
        <v>#N/A Requesting Data...</v>
        <stp/>
        <stp>##V3_BDPV12</stp>
        <stp>GBPUSD Curncy</stp>
        <stp>QUOTE_FACTOR</stp>
        <stp>[Crispin Spreadsheet.xlsx]OPUS!R155C12</stp>
        <tr r="L155" s="6"/>
      </tp>
      <tp t="s">
        <v>#N/A Requesting Data...</v>
        <stp/>
        <stp>##V3_BDPV12</stp>
        <stp>GBPUSD Curncy</stp>
        <stp>QUOTE_FACTOR</stp>
        <stp>[Crispin Spreadsheet.xlsx]OPUS!R154C12</stp>
        <tr r="L154" s="6"/>
      </tp>
      <tp t="s">
        <v>#N/A Requesting Data...</v>
        <stp/>
        <stp>##V3_BDPV12</stp>
        <stp>GBPUSD Curncy</stp>
        <stp>QUOTE_FACTOR</stp>
        <stp>[Crispin Spreadsheet.xlsx]OPUS!R160C12</stp>
        <tr r="L160" s="6"/>
      </tp>
      <tp t="s">
        <v>#N/A Requesting Data...</v>
        <stp/>
        <stp>##V3_BDPV12</stp>
        <stp>USDZAr Curncy</stp>
        <stp>QUOTE_FACTOR</stp>
        <stp>[Crispin Spreadsheet.xlsx]FDXC!R104C12</stp>
        <tr r="L104" s="8"/>
      </tp>
      <tp t="s">
        <v>#N/A Requesting Data...</v>
        <stp/>
        <stp>##V3_BDPV12</stp>
        <stp>USDZAr Curncy</stp>
        <stp>QUOTE_FACTOR</stp>
        <stp>[Crispin Spreadsheet.xlsx]FDXC!R103C12</stp>
        <tr r="L103" s="8"/>
      </tp>
      <tp t="s">
        <v>#N/A Requesting Data...</v>
        <stp/>
        <stp>##V3_BDPV12</stp>
        <stp>GBPSEK Curncy</stp>
        <stp>QUOTE_FACTOR</stp>
        <stp>[Crispin Spreadsheet.xlsx]OPUS!R125C12</stp>
        <tr r="L125" s="6"/>
      </tp>
      <tp t="s">
        <v>#N/A Requesting Data...</v>
        <stp/>
        <stp>##V3_BDPV12</stp>
        <stp>GB00BFMCN652 Govt</stp>
        <stp>LAST_PRICE</stp>
        <stp>[Crispin Spreadsheet.xlsx]OEI!R868C7</stp>
        <tr r="G868" s="1"/>
      </tp>
      <tp t="s">
        <v>#N/A Requesting Data...</v>
        <stp/>
        <stp>##V3_BDPV12</stp>
        <stp>USDSEK Curncy</stp>
        <stp>QUOTE_FACTOR</stp>
        <stp>[Crispin Spreadsheet.xlsx]FDXC!R107C12</stp>
        <tr r="L107" s="8"/>
      </tp>
      <tp t="s">
        <v>#N/A Requesting Data...</v>
        <stp/>
        <stp>##V3_BDPV12</stp>
        <stp>GBPZAr Curncy</stp>
        <stp>QUOTE_FACTOR</stp>
        <stp>[Crispin Spreadsheet.xlsx]OPUS!R121C12</stp>
        <tr r="L121" s="6"/>
      </tp>
      <tp t="s">
        <v>#N/A Requesting Data...</v>
        <stp/>
        <stp>##V3_BDPV12</stp>
        <stp>GBPZAr Curncy</stp>
        <stp>QUOTE_FACTOR</stp>
        <stp>[Crispin Spreadsheet.xlsx]OPUS!R122C12</stp>
        <tr r="L122" s="6"/>
      </tp>
      <tp>
        <v>187.5</v>
        <stp/>
        <stp>##V3_BDPV12</stp>
        <stp>MAB LN Equity</stp>
        <stp>PX_YEST_CLOSE</stp>
        <stp>[Crispin Spreadsheet.xlsx]OEI!R561C6</stp>
        <tr r="F561" s="1"/>
      </tp>
      <tp>
        <v>10.44</v>
        <stp/>
        <stp>##V3_BDPV12</stp>
        <stp>GLB ID Equity</stp>
        <stp>PX_YEST_CLOSE</stp>
        <stp>[Crispin Spreadsheet.xlsx]OEI!R226C6</stp>
        <tr r="F226" s="1"/>
      </tp>
      <tp>
        <v>5080</v>
        <stp/>
        <stp>##V3_BDPV12</stp>
        <stp>DCC LN Equity</stp>
        <stp>PX_YEST_CLOSE</stp>
        <stp>[Crispin Spreadsheet.xlsx]OEI!R493C6</stp>
        <tr r="F493" s="1"/>
      </tp>
      <tp t="s">
        <v>#N/A N/A</v>
        <stp/>
        <stp>##V3_BDPV12</stp>
        <stp>SGC LN Equity</stp>
        <stp>PX_YEST_CLOSE</stp>
        <stp>[Crispin Spreadsheet.xlsx]OEI!R617C6</stp>
        <tr r="F617" s="1"/>
      </tp>
      <tp t="s">
        <v>EUR</v>
        <stp/>
        <stp>##V3_BDPV12</stp>
        <stp>GLJ GY Equity</stp>
        <stp>CRNCY</stp>
        <stp>[Crispin Spreadsheet.xlsx]OEI!R165C4</stp>
        <tr r="D165" s="1"/>
      </tp>
      <tp>
        <v>684</v>
        <stp/>
        <stp>##V3_BDPV12</stp>
        <stp>IGG LN Equity</stp>
        <stp>PX_YEST_CLOSE</stp>
        <stp>[Crispin Spreadsheet.xlsx]OEI!R527C6</stp>
        <tr r="F527" s="1"/>
      </tp>
      <tp>
        <v>3693</v>
        <stp/>
        <stp>##V3_BDPV12</stp>
        <stp>8001 JT Equity</stp>
        <stp>PX_YEST_CLOSE</stp>
        <stp>[Crispin Spreadsheet.xlsx]OPUS!R112C6</stp>
        <tr r="F112" s="6"/>
      </tp>
      <tp>
        <v>36.92</v>
        <stp/>
        <stp>##V3_BDPV12</stp>
        <stp>RWE GY Equity</stp>
        <stp>PX_YEST_CLOSE</stp>
        <stp>[Crispin Spreadsheet.xlsx]OEI!R180C6</stp>
        <tr r="F180" s="1"/>
      </tp>
      <tp t="s">
        <v>EUR</v>
        <stp/>
        <stp>##V3_BDPV12</stp>
        <stp>ACA FP Equity</stp>
        <stp>CRNCY</stp>
        <stp>[Crispin Spreadsheet.xlsx]OEI!R103C4</stp>
        <tr r="D103" s="1"/>
      </tp>
      <tp t="s">
        <v>NOK</v>
        <stp/>
        <stp>##V3_BDPV12</stp>
        <stp>NHY NO Equity</stp>
        <stp>CRNCY</stp>
        <stp>[Crispin Spreadsheet.xlsx]OPE!R21C4</stp>
        <tr r="D21" s="7"/>
      </tp>
      <tp t="s">
        <v>CAD</v>
        <stp/>
        <stp>##V3_BDPV12</stp>
        <stp>FNV CN Equity</stp>
        <stp>CRNCY</stp>
        <stp>[Crispin Spreadsheet.xlsx]OEI!R58C4</stp>
        <tr r="D58" s="1"/>
      </tp>
      <tp t="s">
        <v>AUD</v>
        <stp/>
        <stp>##V3_BDPV12</stp>
        <stp>MTS AU Equity</stp>
        <stp>CRNCY</stp>
        <stp>[Crispin Spreadsheet.xlsx]OEI!R21C4</stp>
        <tr r="D21" s="1"/>
      </tp>
      <tp>
        <v>2821.5</v>
        <stp/>
        <stp>##V3_BDPV12</stp>
        <stp>AAL LN Equity</stp>
        <stp>PX_YEST_CLOSE</stp>
        <stp>[Crispin Spreadsheet.xlsx]OEI!R451C6</stp>
        <tr r="F451" s="1"/>
      </tp>
      <tp>
        <v>656.8</v>
        <stp/>
        <stp>##V3_BDPV12</stp>
        <stp>CCL LN Equity</stp>
        <stp>PX_YEST_CLOSE</stp>
        <stp>[Crispin Spreadsheet.xlsx]OEI!R483C6</stp>
        <tr r="F483" s="1"/>
      </tp>
      <tp>
        <v>21.87</v>
        <stp/>
        <stp>##V3_BDPV12</stp>
        <stp>ALO FP Equity</stp>
        <stp>PX_YEST_CLOSE</stp>
        <stp>[Crispin Spreadsheet.xlsx]OEI!R90C6</stp>
        <tr r="F90" s="1"/>
      </tp>
      <tp>
        <v>2646</v>
        <stp/>
        <stp>##V3_BDPV12</stp>
        <stp>SDR LN Equity</stp>
        <stp>PX_YEST_CLOSE</stp>
        <stp>[Crispin Spreadsheet.xlsx]OEI!R604C6</stp>
        <tr r="F604" s="1"/>
      </tp>
      <tp>
        <v>167.715</v>
        <stp/>
        <stp>##V3_BDPV12</stp>
        <stp>GBS LN Equity</stp>
        <stp>PX_YEST_CLOSE</stp>
        <stp>[Crispin Spreadsheet.xlsx]OEI!R512C6</stp>
        <tr r="F512" s="1"/>
      </tp>
      <tp t="s">
        <v>USD</v>
        <stp/>
        <stp>##V3_BDPV12</stp>
        <stp>MAS US Equity</stp>
        <stp>CRNCY</stp>
        <stp>[Crispin Spreadsheet.xlsx]OEI!R752C4</stp>
        <tr r="D752" s="1"/>
      </tp>
      <tp t="s">
        <v>EUR</v>
        <stp/>
        <stp>##V3_BDPV12</stp>
        <stp>GET FP Equity</stp>
        <stp>CRNCY</stp>
        <stp>[Crispin Spreadsheet.xlsx]OPE!R10C4</stp>
        <tr r="D10" s="7"/>
      </tp>
      <tp t="s">
        <v>EUR</v>
        <stp/>
        <stp>##V3_BDPV12</stp>
        <stp>KSP ID Equity</stp>
        <stp>CRNCY</stp>
        <stp>[Crispin Spreadsheet.xlsx]OEI!R227C4</stp>
        <tr r="D227" s="1"/>
      </tp>
      <tp t="s">
        <v>EUR</v>
        <stp/>
        <stp>##V3_BDPV12</stp>
        <stp>REP SQ Equity</stp>
        <stp>CRNCY</stp>
        <stp>[Crispin Spreadsheet.xlsx]OEI!R384C4</stp>
        <tr r="D384" s="1"/>
      </tp>
      <tp t="s">
        <v>ZAr</v>
        <stp/>
        <stp>##V3_BDPV12</stp>
        <stp>SSW SJ Equity</stp>
        <stp>CRNCY</stp>
        <stp>[Crispin Spreadsheet.xlsx]OEI!R369C4</stp>
        <tr r="D369" s="1"/>
      </tp>
      <tp t="s">
        <v>GBp</v>
        <stp/>
        <stp>##V3_BDPV12</stp>
        <stp>NXT LN Equity</stp>
        <stp>CRNCY</stp>
        <stp>[Crispin Spreadsheet.xlsx]OEI!R566C4</stp>
        <tr r="D566" s="1"/>
      </tp>
      <tp>
        <v>26.96</v>
        <stp/>
        <stp>##V3_BDPV12</stp>
        <stp>COLR BB Equity</stp>
        <stp>PX_YEST_CLOSE</stp>
        <stp>[Crispin Spreadsheet.xlsx]OEI!R37C6</stp>
        <tr r="F37" s="1"/>
      </tp>
      <tp t="s">
        <v>USD</v>
        <stp/>
        <stp>##V3_BDPV12</stp>
        <stp>MA US Equity</stp>
        <stp>CRNCY</stp>
        <stp>[Crispin Spreadsheet.xlsx]OEI!R753C4</stp>
        <tr r="D753" s="1"/>
      </tp>
      <tp t="s">
        <v>EUR</v>
        <stp/>
        <stp>##V3_BDPV12</stp>
        <stp>HO FP Equity</stp>
        <stp>CRNCY</stp>
        <stp>[Crispin Spreadsheet.xlsx]OEI!R135C4</stp>
        <tr r="D135" s="1"/>
      </tp>
      <tp>
        <v>13.34</v>
        <stp/>
        <stp>##V3_BDPV12</stp>
        <stp>IF IM Equity</stp>
        <stp>PX_YEST_CLOSE</stp>
        <stp>[Crispin Spreadsheet.xlsx]OEI!R237C6</stp>
        <tr r="F237" s="1"/>
      </tp>
      <tp>
        <v>21.31</v>
        <stp/>
        <stp>##V3_BDPV12</stp>
        <stp>T US Equity</stp>
        <stp>PX_YEST_CLOSE</stp>
        <stp>[Crispin Spreadsheet.xlsx]OEI!R665C6</stp>
        <tr r="F665" s="1"/>
      </tp>
      <tp t="s">
        <v>EUR</v>
        <stp/>
        <stp>##V3_BDPV12</stp>
        <stp>ML FP Equity</stp>
        <stp>CRNCY</stp>
        <stp>[Crispin Spreadsheet.xlsx]OEI!R100C4</stp>
        <tr r="D100" s="1"/>
      </tp>
      <tp>
        <v>39.92</v>
        <stp/>
        <stp>##V3_BDPV12</stp>
        <stp>WFC US Equity</stp>
        <stp>PX_YEST_CLOSE</stp>
        <stp>[Crispin Spreadsheet.xlsx]OEI!R824C6</stp>
        <tr r="F824" s="1"/>
      </tp>
      <tp>
        <v>54.07</v>
        <stp/>
        <stp>##V3_BDPV12</stp>
        <stp>FAF US Equity</stp>
        <stp>PX_YEST_CLOSE</stp>
        <stp>[Crispin Spreadsheet.xlsx]OEI!R713C6</stp>
        <tr r="F713" s="1"/>
      </tp>
      <tp t="s">
        <v>EUR</v>
        <stp/>
        <stp>##V3_BDPV12</stp>
        <stp>AGN NA Equity</stp>
        <stp>CRNCY</stp>
        <stp>[Crispin Spreadsheet.xlsx]OEI!R319C4</stp>
        <tr r="D319" s="1"/>
      </tp>
      <tp t="s">
        <v>GBp</v>
        <stp/>
        <stp>##V3_BDPV12</stp>
        <stp>PFC LN Equity</stp>
        <stp>CRNCY</stp>
        <stp>[Crispin Spreadsheet.xlsx]OEI!R577C4</stp>
        <tr r="D577" s="1"/>
      </tp>
      <tp t="s">
        <v>EUR</v>
        <stp/>
        <stp>##V3_BDPV12</stp>
        <stp>EN FP Equity</stp>
        <stp>CRNCY</stp>
        <stp>[Crispin Spreadsheet.xlsx]OEI!R96C4</stp>
        <tr r="D96" s="1"/>
      </tp>
      <tp t="s">
        <v>EUR</v>
        <stp/>
        <stp>##V3_BDPV12</stp>
        <stp>SKG ID Equity</stp>
        <stp>CRNCY</stp>
        <stp>[Crispin Spreadsheet.xlsx]OEI!R230C4</stp>
        <tr r="D230" s="1"/>
      </tp>
      <tp t="s">
        <v>EUR</v>
        <stp/>
        <stp>##V3_BDPV12</stp>
        <stp>UCG IM Equity</stp>
        <stp>CRNCY</stp>
        <stp>[Crispin Spreadsheet.xlsx]OEI!R251C4</stp>
        <tr r="D251" s="1"/>
      </tp>
      <tp t="s">
        <v>GBp</v>
        <stp/>
        <stp>##V3_BDPV12</stp>
        <stp>PDG LN Equity</stp>
        <stp>CRNCY</stp>
        <stp>[Crispin Spreadsheet.xlsx]OEI!R575C4</stp>
        <tr r="D575" s="1"/>
      </tp>
      <tp>
        <v>22.5</v>
        <stp/>
        <stp>##V3_BDPV12</stp>
        <stp>AVO LN Equity</stp>
        <stp>PX_YEST_CLOSE</stp>
        <stp>[Crispin Spreadsheet.xlsx]OEI!R449C6</stp>
        <tr r="F449" s="1"/>
      </tp>
      <tp t="s">
        <v>GBp</v>
        <stp/>
        <stp>##V3_BDPV12</stp>
        <stp>DGE LN Equity</stp>
        <stp>CRNCY</stp>
        <stp>[Crispin Spreadsheet.xlsx]OEI!R496C4</stp>
        <tr r="D496" s="1"/>
      </tp>
      <tp>
        <v>487.25</v>
        <stp/>
        <stp>##V3_BDPV12</stp>
        <stp>KER FP Equity</stp>
        <stp>PX_YEST_CLOSE</stp>
        <stp>[Crispin Spreadsheet.xlsx]OEI!R114C6</stp>
        <tr r="F114" s="1"/>
      </tp>
      <tp t="s">
        <v>EUR</v>
        <stp/>
        <stp>##V3_BDPV12</stp>
        <stp>SRS IM Equity</stp>
        <stp>CRNCY</stp>
        <stp>[Crispin Spreadsheet.xlsx]OPE!R14C4</stp>
        <tr r="D14" s="7"/>
      </tp>
      <tp t="s">
        <v>#N/A Requesting Data...</v>
        <stp/>
        <stp>##V3_BDPV12</stp>
        <stp>EURBRL Curncy</stp>
        <stp>QUOTE_FACTOR</stp>
        <stp>[Crispin Spreadsheet.xlsx]OEI!R47C12</stp>
        <tr r="L47" s="1"/>
      </tp>
      <tp t="s">
        <v>#N/A Requesting Data...</v>
        <stp/>
        <stp>##V3_BDPV12</stp>
        <stp>EURBRL Curncy</stp>
        <stp>QUOTE_FACTOR</stp>
        <stp>[Crispin Spreadsheet.xlsx]OEI!R46C12</stp>
        <tr r="L46" s="1"/>
      </tp>
      <tp>
        <v>8.7219999999999995</v>
        <stp/>
        <stp>##V3_BDPV12</stp>
        <stp>ACX SQ Equity</stp>
        <stp>PX_YEST_CLOSE</stp>
        <stp>[Crispin Spreadsheet.xlsx]OEI!R373C6</stp>
        <tr r="F373" s="1"/>
      </tp>
      <tp t="s">
        <v>GBp</v>
        <stp/>
        <stp>##V3_BDPV12</stp>
        <stp>BHP LN Equity</stp>
        <stp>CRNCY</stp>
        <stp>[Crispin Spreadsheet.xlsx]OEI!R469C4</stp>
        <tr r="D469" s="1"/>
      </tp>
      <tp>
        <v>416.3</v>
        <stp/>
        <stp>##V3_BDPV12</stp>
        <stp>YAR NO Equity</stp>
        <stp>PX_YEST_CLOSE</stp>
        <stp>[Crispin Spreadsheet.xlsx]OPE!R23C6</stp>
        <tr r="F23" s="7"/>
      </tp>
      <tp>
        <v>124.63</v>
        <stp/>
        <stp>##V3_BDPV12</stp>
        <stp>RY CN Equity</stp>
        <stp>PX_YEST_CLOSE</stp>
        <stp>[Crispin Spreadsheet.xlsx]OEI!R59C6</stp>
        <tr r="F59" s="1"/>
      </tp>
      <tp t="s">
        <v>EUR</v>
        <stp/>
        <stp>##V3_BDPV12</stp>
        <stp>AGFB BB Equity</stp>
        <stp>CRNCY</stp>
        <stp>[Crispin Spreadsheet.xlsx]OEI!R34C4</stp>
        <tr r="D34" s="1"/>
      </tp>
      <tp>
        <v>175.25</v>
        <stp/>
        <stp>##V3_BDPV12</stp>
        <stp>RI FP Equity</stp>
        <stp>PX_YEST_CLOSE</stp>
        <stp>[Crispin Spreadsheet.xlsx]OEI!R120C6</stp>
        <tr r="F120" s="1"/>
      </tp>
      <tp>
        <v>7.67</v>
        <stp/>
        <stp>##V3_BDPV12</stp>
        <stp>UA US Equity</stp>
        <stp>PX_YEST_CLOSE</stp>
        <stp>[Crispin Spreadsheet.xlsx]OEI!R814C6</stp>
        <tr r="F814" s="1"/>
      </tp>
      <tp>
        <v>1</v>
        <stp/>
        <stp>##V3_BDPV12</stp>
        <stp>EURJPY Curncy</stp>
        <stp>QUOTE_FACTOR</stp>
        <stp>[Crispin Spreadsheet.xlsx]OEI!R837C12</stp>
        <tr r="L837" s="1"/>
      </tp>
      <tp>
        <v>1</v>
        <stp/>
        <stp>##V3_BDPV12</stp>
        <stp>EURJPY Curncy</stp>
        <stp>QUOTE_FACTOR</stp>
        <stp>[Crispin Spreadsheet.xlsx]OEI!R893C12</stp>
        <tr r="L893" s="1"/>
      </tp>
      <tp>
        <v>1</v>
        <stp/>
        <stp>##V3_BDPV12</stp>
        <stp>EURJPY Curncy</stp>
        <stp>QUOTE_FACTOR</stp>
        <stp>[Crispin Spreadsheet.xlsx]OEI!R301C12</stp>
        <tr r="L301" s="1"/>
      </tp>
      <tp>
        <v>1</v>
        <stp/>
        <stp>##V3_BDPV12</stp>
        <stp>EURJPY Curncy</stp>
        <stp>QUOTE_FACTOR</stp>
        <stp>[Crispin Spreadsheet.xlsx]OEI!R300C12</stp>
        <tr r="L300" s="1"/>
      </tp>
      <tp>
        <v>1</v>
        <stp/>
        <stp>##V3_BDPV12</stp>
        <stp>EURJPY Curncy</stp>
        <stp>QUOTE_FACTOR</stp>
        <stp>[Crispin Spreadsheet.xlsx]OEI!R303C12</stp>
        <tr r="L303" s="1"/>
      </tp>
      <tp>
        <v>1</v>
        <stp/>
        <stp>##V3_BDPV12</stp>
        <stp>EURJPY Curncy</stp>
        <stp>QUOTE_FACTOR</stp>
        <stp>[Crispin Spreadsheet.xlsx]OEI!R302C12</stp>
        <tr r="L302" s="1"/>
      </tp>
      <tp>
        <v>1</v>
        <stp/>
        <stp>##V3_BDPV12</stp>
        <stp>EURJPY Curncy</stp>
        <stp>QUOTE_FACTOR</stp>
        <stp>[Crispin Spreadsheet.xlsx]OEI!R305C12</stp>
        <tr r="L305" s="1"/>
      </tp>
      <tp>
        <v>1</v>
        <stp/>
        <stp>##V3_BDPV12</stp>
        <stp>EURJPY Curncy</stp>
        <stp>QUOTE_FACTOR</stp>
        <stp>[Crispin Spreadsheet.xlsx]OEI!R304C12</stp>
        <tr r="L304" s="1"/>
      </tp>
      <tp>
        <v>1</v>
        <stp/>
        <stp>##V3_BDPV12</stp>
        <stp>EURJPY Curncy</stp>
        <stp>QUOTE_FACTOR</stp>
        <stp>[Crispin Spreadsheet.xlsx]OEI!R307C12</stp>
        <tr r="L307" s="1"/>
      </tp>
      <tp>
        <v>1</v>
        <stp/>
        <stp>##V3_BDPV12</stp>
        <stp>EURJPY Curncy</stp>
        <stp>QUOTE_FACTOR</stp>
        <stp>[Crispin Spreadsheet.xlsx]OEI!R306C12</stp>
        <tr r="L306" s="1"/>
      </tp>
      <tp>
        <v>1</v>
        <stp/>
        <stp>##V3_BDPV12</stp>
        <stp>EURJPY Curncy</stp>
        <stp>QUOTE_FACTOR</stp>
        <stp>[Crispin Spreadsheet.xlsx]OEI!R309C12</stp>
        <tr r="L309" s="1"/>
      </tp>
      <tp>
        <v>1</v>
        <stp/>
        <stp>##V3_BDPV12</stp>
        <stp>EURJPY Curncy</stp>
        <stp>QUOTE_FACTOR</stp>
        <stp>[Crispin Spreadsheet.xlsx]OEI!R308C12</stp>
        <tr r="L308" s="1"/>
      </tp>
      <tp>
        <v>1</v>
        <stp/>
        <stp>##V3_BDPV12</stp>
        <stp>EURJPY Curncy</stp>
        <stp>QUOTE_FACTOR</stp>
        <stp>[Crispin Spreadsheet.xlsx]OEI!R255C12</stp>
        <tr r="L255" s="1"/>
      </tp>
      <tp>
        <v>1</v>
        <stp/>
        <stp>##V3_BDPV12</stp>
        <stp>EURJPY Curncy</stp>
        <stp>QUOTE_FACTOR</stp>
        <stp>[Crispin Spreadsheet.xlsx]OEI!R254C12</stp>
        <tr r="L254" s="1"/>
      </tp>
      <tp>
        <v>1</v>
        <stp/>
        <stp>##V3_BDPV12</stp>
        <stp>EURJPY Curncy</stp>
        <stp>QUOTE_FACTOR</stp>
        <stp>[Crispin Spreadsheet.xlsx]OEI!R257C12</stp>
        <tr r="L257" s="1"/>
      </tp>
      <tp>
        <v>1</v>
        <stp/>
        <stp>##V3_BDPV12</stp>
        <stp>EURJPY Curncy</stp>
        <stp>QUOTE_FACTOR</stp>
        <stp>[Crispin Spreadsheet.xlsx]OEI!R256C12</stp>
        <tr r="L256" s="1"/>
      </tp>
      <tp>
        <v>1</v>
        <stp/>
        <stp>##V3_BDPV12</stp>
        <stp>EURJPY Curncy</stp>
        <stp>QUOTE_FACTOR</stp>
        <stp>[Crispin Spreadsheet.xlsx]OEI!R259C12</stp>
        <tr r="L259" s="1"/>
      </tp>
      <tp>
        <v>1</v>
        <stp/>
        <stp>##V3_BDPV12</stp>
        <stp>EURJPY Curncy</stp>
        <stp>QUOTE_FACTOR</stp>
        <stp>[Crispin Spreadsheet.xlsx]OEI!R258C12</stp>
        <tr r="L258" s="1"/>
      </tp>
      <tp>
        <v>1</v>
        <stp/>
        <stp>##V3_BDPV12</stp>
        <stp>EURJPY Curncy</stp>
        <stp>QUOTE_FACTOR</stp>
        <stp>[Crispin Spreadsheet.xlsx]OEI!R271C12</stp>
        <tr r="L271" s="1"/>
      </tp>
      <tp>
        <v>1</v>
        <stp/>
        <stp>##V3_BDPV12</stp>
        <stp>EURJPY Curncy</stp>
        <stp>QUOTE_FACTOR</stp>
        <stp>[Crispin Spreadsheet.xlsx]OEI!R270C12</stp>
        <tr r="L270" s="1"/>
      </tp>
      <tp>
        <v>1</v>
        <stp/>
        <stp>##V3_BDPV12</stp>
        <stp>EURJPY Curncy</stp>
        <stp>QUOTE_FACTOR</stp>
        <stp>[Crispin Spreadsheet.xlsx]OEI!R273C12</stp>
        <tr r="L273" s="1"/>
      </tp>
      <tp>
        <v>1</v>
        <stp/>
        <stp>##V3_BDPV12</stp>
        <stp>EURJPY Curncy</stp>
        <stp>QUOTE_FACTOR</stp>
        <stp>[Crispin Spreadsheet.xlsx]OEI!R272C12</stp>
        <tr r="L272" s="1"/>
      </tp>
      <tp>
        <v>1</v>
        <stp/>
        <stp>##V3_BDPV12</stp>
        <stp>EURJPY Curncy</stp>
        <stp>QUOTE_FACTOR</stp>
        <stp>[Crispin Spreadsheet.xlsx]OEI!R275C12</stp>
        <tr r="L275" s="1"/>
      </tp>
      <tp>
        <v>1</v>
        <stp/>
        <stp>##V3_BDPV12</stp>
        <stp>EURJPY Curncy</stp>
        <stp>QUOTE_FACTOR</stp>
        <stp>[Crispin Spreadsheet.xlsx]OEI!R274C12</stp>
        <tr r="L274" s="1"/>
      </tp>
      <tp>
        <v>1</v>
        <stp/>
        <stp>##V3_BDPV12</stp>
        <stp>EURJPY Curncy</stp>
        <stp>QUOTE_FACTOR</stp>
        <stp>[Crispin Spreadsheet.xlsx]OEI!R277C12</stp>
        <tr r="L277" s="1"/>
      </tp>
      <tp>
        <v>1</v>
        <stp/>
        <stp>##V3_BDPV12</stp>
        <stp>EURJPY Curncy</stp>
        <stp>QUOTE_FACTOR</stp>
        <stp>[Crispin Spreadsheet.xlsx]OEI!R276C12</stp>
        <tr r="L276" s="1"/>
      </tp>
      <tp>
        <v>1</v>
        <stp/>
        <stp>##V3_BDPV12</stp>
        <stp>EURJPY Curncy</stp>
        <stp>QUOTE_FACTOR</stp>
        <stp>[Crispin Spreadsheet.xlsx]OEI!R279C12</stp>
        <tr r="L279" s="1"/>
      </tp>
      <tp>
        <v>1</v>
        <stp/>
        <stp>##V3_BDPV12</stp>
        <stp>EURJPY Curncy</stp>
        <stp>QUOTE_FACTOR</stp>
        <stp>[Crispin Spreadsheet.xlsx]OEI!R278C12</stp>
        <tr r="L278" s="1"/>
      </tp>
      <tp>
        <v>1</v>
        <stp/>
        <stp>##V3_BDPV12</stp>
        <stp>EURJPY Curncy</stp>
        <stp>QUOTE_FACTOR</stp>
        <stp>[Crispin Spreadsheet.xlsx]OEI!R261C12</stp>
        <tr r="L261" s="1"/>
      </tp>
      <tp>
        <v>1</v>
        <stp/>
        <stp>##V3_BDPV12</stp>
        <stp>EURJPY Curncy</stp>
        <stp>QUOTE_FACTOR</stp>
        <stp>[Crispin Spreadsheet.xlsx]OEI!R260C12</stp>
        <tr r="L260" s="1"/>
      </tp>
      <tp>
        <v>1</v>
        <stp/>
        <stp>##V3_BDPV12</stp>
        <stp>EURJPY Curncy</stp>
        <stp>QUOTE_FACTOR</stp>
        <stp>[Crispin Spreadsheet.xlsx]OEI!R263C12</stp>
        <tr r="L263" s="1"/>
      </tp>
      <tp>
        <v>1</v>
        <stp/>
        <stp>##V3_BDPV12</stp>
        <stp>EURJPY Curncy</stp>
        <stp>QUOTE_FACTOR</stp>
        <stp>[Crispin Spreadsheet.xlsx]OEI!R262C12</stp>
        <tr r="L262" s="1"/>
      </tp>
      <tp>
        <v>1</v>
        <stp/>
        <stp>##V3_BDPV12</stp>
        <stp>EURJPY Curncy</stp>
        <stp>QUOTE_FACTOR</stp>
        <stp>[Crispin Spreadsheet.xlsx]OEI!R265C12</stp>
        <tr r="L265" s="1"/>
      </tp>
      <tp>
        <v>1</v>
        <stp/>
        <stp>##V3_BDPV12</stp>
        <stp>EURJPY Curncy</stp>
        <stp>QUOTE_FACTOR</stp>
        <stp>[Crispin Spreadsheet.xlsx]OEI!R264C12</stp>
        <tr r="L264" s="1"/>
      </tp>
      <tp>
        <v>1</v>
        <stp/>
        <stp>##V3_BDPV12</stp>
        <stp>EURJPY Curncy</stp>
        <stp>QUOTE_FACTOR</stp>
        <stp>[Crispin Spreadsheet.xlsx]OEI!R267C12</stp>
        <tr r="L267" s="1"/>
      </tp>
      <tp>
        <v>1</v>
        <stp/>
        <stp>##V3_BDPV12</stp>
        <stp>EURJPY Curncy</stp>
        <stp>QUOTE_FACTOR</stp>
        <stp>[Crispin Spreadsheet.xlsx]OEI!R266C12</stp>
        <tr r="L266" s="1"/>
      </tp>
      <tp>
        <v>1</v>
        <stp/>
        <stp>##V3_BDPV12</stp>
        <stp>EURJPY Curncy</stp>
        <stp>QUOTE_FACTOR</stp>
        <stp>[Crispin Spreadsheet.xlsx]OEI!R269C12</stp>
        <tr r="L269" s="1"/>
      </tp>
      <tp>
        <v>1</v>
        <stp/>
        <stp>##V3_BDPV12</stp>
        <stp>EURJPY Curncy</stp>
        <stp>QUOTE_FACTOR</stp>
        <stp>[Crispin Spreadsheet.xlsx]OEI!R268C12</stp>
        <tr r="L268" s="1"/>
      </tp>
      <tp>
        <v>1</v>
        <stp/>
        <stp>##V3_BDPV12</stp>
        <stp>EURJPY Curncy</stp>
        <stp>QUOTE_FACTOR</stp>
        <stp>[Crispin Spreadsheet.xlsx]OEI!R291C12</stp>
        <tr r="L291" s="1"/>
      </tp>
      <tp>
        <v>1</v>
        <stp/>
        <stp>##V3_BDPV12</stp>
        <stp>EURJPY Curncy</stp>
        <stp>QUOTE_FACTOR</stp>
        <stp>[Crispin Spreadsheet.xlsx]OEI!R290C12</stp>
        <tr r="L290" s="1"/>
      </tp>
      <tp>
        <v>1</v>
        <stp/>
        <stp>##V3_BDPV12</stp>
        <stp>EURJPY Curncy</stp>
        <stp>QUOTE_FACTOR</stp>
        <stp>[Crispin Spreadsheet.xlsx]OEI!R293C12</stp>
        <tr r="L293" s="1"/>
      </tp>
      <tp>
        <v>1</v>
        <stp/>
        <stp>##V3_BDPV12</stp>
        <stp>EURJPY Curncy</stp>
        <stp>QUOTE_FACTOR</stp>
        <stp>[Crispin Spreadsheet.xlsx]OEI!R292C12</stp>
        <tr r="L292" s="1"/>
      </tp>
      <tp>
        <v>1</v>
        <stp/>
        <stp>##V3_BDPV12</stp>
        <stp>EURJPY Curncy</stp>
        <stp>QUOTE_FACTOR</stp>
        <stp>[Crispin Spreadsheet.xlsx]OEI!R295C12</stp>
        <tr r="L295" s="1"/>
      </tp>
      <tp>
        <v>1</v>
        <stp/>
        <stp>##V3_BDPV12</stp>
        <stp>EURJPY Curncy</stp>
        <stp>QUOTE_FACTOR</stp>
        <stp>[Crispin Spreadsheet.xlsx]OEI!R294C12</stp>
        <tr r="L294" s="1"/>
      </tp>
      <tp>
        <v>1</v>
        <stp/>
        <stp>##V3_BDPV12</stp>
        <stp>EURJPY Curncy</stp>
        <stp>QUOTE_FACTOR</stp>
        <stp>[Crispin Spreadsheet.xlsx]OEI!R297C12</stp>
        <tr r="L297" s="1"/>
      </tp>
      <tp>
        <v>1</v>
        <stp/>
        <stp>##V3_BDPV12</stp>
        <stp>EURJPY Curncy</stp>
        <stp>QUOTE_FACTOR</stp>
        <stp>[Crispin Spreadsheet.xlsx]OEI!R296C12</stp>
        <tr r="L296" s="1"/>
      </tp>
      <tp>
        <v>1</v>
        <stp/>
        <stp>##V3_BDPV12</stp>
        <stp>EURJPY Curncy</stp>
        <stp>QUOTE_FACTOR</stp>
        <stp>[Crispin Spreadsheet.xlsx]OEI!R299C12</stp>
        <tr r="L299" s="1"/>
      </tp>
      <tp>
        <v>1</v>
        <stp/>
        <stp>##V3_BDPV12</stp>
        <stp>EURJPY Curncy</stp>
        <stp>QUOTE_FACTOR</stp>
        <stp>[Crispin Spreadsheet.xlsx]OEI!R298C12</stp>
        <tr r="L298" s="1"/>
      </tp>
      <tp>
        <v>1</v>
        <stp/>
        <stp>##V3_BDPV12</stp>
        <stp>EURJPY Curncy</stp>
        <stp>QUOTE_FACTOR</stp>
        <stp>[Crispin Spreadsheet.xlsx]OEI!R281C12</stp>
        <tr r="L281" s="1"/>
      </tp>
      <tp>
        <v>1</v>
        <stp/>
        <stp>##V3_BDPV12</stp>
        <stp>EURJPY Curncy</stp>
        <stp>QUOTE_FACTOR</stp>
        <stp>[Crispin Spreadsheet.xlsx]OEI!R280C12</stp>
        <tr r="L280" s="1"/>
      </tp>
      <tp>
        <v>1</v>
        <stp/>
        <stp>##V3_BDPV12</stp>
        <stp>EURJPY Curncy</stp>
        <stp>QUOTE_FACTOR</stp>
        <stp>[Crispin Spreadsheet.xlsx]OEI!R283C12</stp>
        <tr r="L283" s="1"/>
      </tp>
      <tp>
        <v>1</v>
        <stp/>
        <stp>##V3_BDPV12</stp>
        <stp>EURJPY Curncy</stp>
        <stp>QUOTE_FACTOR</stp>
        <stp>[Crispin Spreadsheet.xlsx]OEI!R282C12</stp>
        <tr r="L282" s="1"/>
      </tp>
      <tp>
        <v>1</v>
        <stp/>
        <stp>##V3_BDPV12</stp>
        <stp>EURJPY Curncy</stp>
        <stp>QUOTE_FACTOR</stp>
        <stp>[Crispin Spreadsheet.xlsx]OEI!R285C12</stp>
        <tr r="L285" s="1"/>
      </tp>
      <tp>
        <v>1</v>
        <stp/>
        <stp>##V3_BDPV12</stp>
        <stp>EURJPY Curncy</stp>
        <stp>QUOTE_FACTOR</stp>
        <stp>[Crispin Spreadsheet.xlsx]OEI!R284C12</stp>
        <tr r="L284" s="1"/>
      </tp>
      <tp>
        <v>1</v>
        <stp/>
        <stp>##V3_BDPV12</stp>
        <stp>EURJPY Curncy</stp>
        <stp>QUOTE_FACTOR</stp>
        <stp>[Crispin Spreadsheet.xlsx]OEI!R287C12</stp>
        <tr r="L287" s="1"/>
      </tp>
      <tp>
        <v>1</v>
        <stp/>
        <stp>##V3_BDPV12</stp>
        <stp>EURJPY Curncy</stp>
        <stp>QUOTE_FACTOR</stp>
        <stp>[Crispin Spreadsheet.xlsx]OEI!R286C12</stp>
        <tr r="L286" s="1"/>
      </tp>
      <tp>
        <v>1</v>
        <stp/>
        <stp>##V3_BDPV12</stp>
        <stp>EURJPY Curncy</stp>
        <stp>QUOTE_FACTOR</stp>
        <stp>[Crispin Spreadsheet.xlsx]OEI!R289C12</stp>
        <tr r="L289" s="1"/>
      </tp>
      <tp>
        <v>1</v>
        <stp/>
        <stp>##V3_BDPV12</stp>
        <stp>EURJPY Curncy</stp>
        <stp>QUOTE_FACTOR</stp>
        <stp>[Crispin Spreadsheet.xlsx]OEI!R288C12</stp>
        <tr r="L288" s="1"/>
      </tp>
      <tp t="s">
        <v>#N/A Requesting Data...</v>
        <stp/>
        <stp>##V3_BDPV12</stp>
        <stp>EURTRY Curncy</stp>
        <stp>QUOTE_FACTOR</stp>
        <stp>[Crispin Spreadsheet.xlsx]OEI!R441C12</stp>
        <tr r="L441" s="1"/>
      </tp>
      <tp t="s">
        <v>#N/A Requesting Data...</v>
        <stp/>
        <stp>##V3_BDPV12</stp>
        <stp>GBPUSD Curncy</stp>
        <stp>LAST_PRICE</stp>
        <stp>[Crispin Spreadsheet.xlsx]OPUS!R160C13</stp>
        <tr r="M160" s="6"/>
      </tp>
      <tp t="s">
        <v>#N/A Requesting Data...</v>
        <stp/>
        <stp>##V3_BDPV12</stp>
        <stp>GBPUSD Curncy</stp>
        <stp>LAST_PRICE</stp>
        <stp>[Crispin Spreadsheet.xlsx]OPUS!R154C13</stp>
        <tr r="M154" s="6"/>
      </tp>
      <tp t="s">
        <v>#N/A Requesting Data...</v>
        <stp/>
        <stp>##V3_BDPV12</stp>
        <stp>GBPUSD Curncy</stp>
        <stp>LAST_PRICE</stp>
        <stp>[Crispin Spreadsheet.xlsx]OPUS!R155C13</stp>
        <tr r="M155" s="6"/>
      </tp>
      <tp t="s">
        <v>#N/A Requesting Data...</v>
        <stp/>
        <stp>##V3_BDPV12</stp>
        <stp>GBPUSD Curncy</stp>
        <stp>LAST_PRICE</stp>
        <stp>[Crispin Spreadsheet.xlsx]OPUS!R156C13</stp>
        <tr r="M156" s="6"/>
      </tp>
      <tp t="s">
        <v>#N/A Requesting Data...</v>
        <stp/>
        <stp>##V3_BDPV12</stp>
        <stp>GBPUSD Curncy</stp>
        <stp>LAST_PRICE</stp>
        <stp>[Crispin Spreadsheet.xlsx]OPUS!R157C13</stp>
        <tr r="M157" s="6"/>
      </tp>
      <tp t="s">
        <v>#N/A Requesting Data...</v>
        <stp/>
        <stp>##V3_BDPV12</stp>
        <stp>GBPUSD Curncy</stp>
        <stp>LAST_PRICE</stp>
        <stp>[Crispin Spreadsheet.xlsx]OPUS!R153C13</stp>
        <tr r="M153" s="6"/>
      </tp>
      <tp t="s">
        <v>#N/A Requesting Data...</v>
        <stp/>
        <stp>##V3_BDPV12</stp>
        <stp>GBPUSD Curncy</stp>
        <stp>LAST_PRICE</stp>
        <stp>[Crispin Spreadsheet.xlsx]OPUS!R158C13</stp>
        <tr r="M158" s="6"/>
      </tp>
      <tp t="s">
        <v>#N/A Requesting Data...</v>
        <stp/>
        <stp>##V3_BDPV12</stp>
        <stp>GBPUSD Curncy</stp>
        <stp>LAST_PRICE</stp>
        <stp>[Crispin Spreadsheet.xlsx]OPUS!R159C13</stp>
        <tr r="M159" s="6"/>
      </tp>
      <tp t="s">
        <v>#N/A Requesting Data...</v>
        <stp/>
        <stp>##V3_BDPV12</stp>
        <stp>GBPUSD Curncy</stp>
        <stp>LAST_PRICE</stp>
        <stp>[Crispin Spreadsheet.xlsx]OPUS!R136C13</stp>
        <tr r="M136" s="6"/>
      </tp>
      <tp t="s">
        <v>GBP</v>
        <stp/>
        <stp>##V3_BDPV12</stp>
        <stp>GB00BL68HG94 Govt</stp>
        <stp>CRNCY</stp>
        <stp>[Crispin Spreadsheet.xlsx]GILT!R7C4</stp>
        <tr r="D7" s="4"/>
      </tp>
      <tp>
        <v>8.73</v>
        <stp/>
        <stp>##V3_BDPV12</stp>
        <stp>ACA FP Equity</stp>
        <stp>PX_YEST_CLOSE</stp>
        <stp>[Crispin Spreadsheet.xlsx]OEI!R103C6</stp>
        <tr r="F103" s="1"/>
      </tp>
      <tp t="s">
        <v>EURO STOXX 50     Sep22</v>
        <stp/>
        <stp>##V3_BDPV12</stp>
        <stp>VGA Index</stp>
        <stp>NAME</stp>
        <stp>[Crispin Spreadsheet.xlsx]OEI!R86C5</stp>
        <tr r="E86" s="1"/>
      </tp>
      <tp t="s">
        <v>GBp</v>
        <stp/>
        <stp>##V3_BDPV12</stp>
        <stp>CCL LN Equity</stp>
        <stp>CRNCY</stp>
        <stp>[Crispin Spreadsheet.xlsx]OEI!R483C4</stp>
        <tr r="D483" s="1"/>
      </tp>
      <tp t="s">
        <v>GBp</v>
        <stp/>
        <stp>##V3_BDPV12</stp>
        <stp>AAL LN Equity</stp>
        <stp>CRNCY</stp>
        <stp>[Crispin Spreadsheet.xlsx]OEI!R451C4</stp>
        <tr r="D451" s="1"/>
      </tp>
      <tp>
        <v>24.38</v>
        <stp/>
        <stp>##V3_BDPV12</stp>
        <stp>GLJ GY Equity</stp>
        <stp>PX_YEST_CLOSE</stp>
        <stp>[Crispin Spreadsheet.xlsx]OEI!R165C6</stp>
        <tr r="F165" s="1"/>
      </tp>
      <tp t="s">
        <v>GBp</v>
        <stp/>
        <stp>##V3_BDPV12</stp>
        <stp>SGC LN Equity</stp>
        <stp>CRNCY</stp>
        <stp>[Crispin Spreadsheet.xlsx]OEI!R617C4</stp>
        <tr r="D617" s="1"/>
      </tp>
      <tp t="s">
        <v>GBp</v>
        <stp/>
        <stp>##V3_BDPV12</stp>
        <stp>DCC LN Equity</stp>
        <stp>CRNCY</stp>
        <stp>[Crispin Spreadsheet.xlsx]OEI!R493C4</stp>
        <tr r="D493" s="1"/>
      </tp>
      <tp t="s">
        <v>EUR</v>
        <stp/>
        <stp>##V3_BDPV12</stp>
        <stp>GLB ID Equity</stp>
        <stp>CRNCY</stp>
        <stp>[Crispin Spreadsheet.xlsx]OEI!R226C4</stp>
        <tr r="D226" s="1"/>
      </tp>
      <tp t="s">
        <v>GBp</v>
        <stp/>
        <stp>##V3_BDPV12</stp>
        <stp>MAB LN Equity</stp>
        <stp>CRNCY</stp>
        <stp>[Crispin Spreadsheet.xlsx]OEI!R561C4</stp>
        <tr r="D561" s="1"/>
      </tp>
      <tp t="s">
        <v>#N/A Requesting Data...</v>
        <stp/>
        <stp>##V3_BDPV12</stp>
        <stp>MXEF Index</stp>
        <stp>LAST_PRICE</stp>
        <stp>[Crispin Spreadsheet.xlsx]OEI!R849C7</stp>
        <tr r="G849" s="1"/>
      </tp>
      <tp t="s">
        <v>AUD</v>
        <stp/>
        <stp>##V3_BDPV12</stp>
        <stp>PRU AU Equity</stp>
        <stp>CRNCY</stp>
        <stp>[Crispin Spreadsheet.xlsx]OEI!R22C4</stp>
        <tr r="D22" s="1"/>
      </tp>
      <tp t="s">
        <v>GBp</v>
        <stp/>
        <stp>##V3_BDPV12</stp>
        <stp>IGG LN Equity</stp>
        <stp>CRNCY</stp>
        <stp>[Crispin Spreadsheet.xlsx]OEI!R527C4</stp>
        <tr r="D527" s="1"/>
      </tp>
      <tp t="s">
        <v>EUR</v>
        <stp/>
        <stp>##V3_BDPV12</stp>
        <stp>RWE GY Equity</stp>
        <stp>CRNCY</stp>
        <stp>[Crispin Spreadsheet.xlsx]OEI!R180C4</stp>
        <tr r="D180" s="1"/>
      </tp>
      <tp t="s">
        <v>EUR</v>
        <stp/>
        <stp>##V3_BDPV12</stp>
        <stp>AC FP Equity</stp>
        <stp>CRNCY</stp>
        <stp>[Crispin Spreadsheet.xlsx]OEI!R87C4</stp>
        <tr r="D87" s="1"/>
      </tp>
      <tp>
        <v>51.61</v>
        <stp/>
        <stp>##V3_BDPV12</stp>
        <stp>MAS US Equity</stp>
        <stp>PX_YEST_CLOSE</stp>
        <stp>[Crispin Spreadsheet.xlsx]OEI!R752C6</stp>
        <tr r="F752" s="1"/>
      </tp>
      <tp>
        <v>13.48</v>
        <stp/>
        <stp>##V3_BDPV12</stp>
        <stp>REP SQ Equity</stp>
        <stp>PX_YEST_CLOSE</stp>
        <stp>[Crispin Spreadsheet.xlsx]OEI!R384C6</stp>
        <tr r="F384" s="1"/>
      </tp>
      <tp>
        <v>58</v>
        <stp/>
        <stp>##V3_BDPV12</stp>
        <stp>KSP ID Equity</stp>
        <stp>PX_YEST_CLOSE</stp>
        <stp>[Crispin Spreadsheet.xlsx]OEI!R227C6</stp>
        <tr r="F227" s="1"/>
      </tp>
      <tp>
        <v>4006</v>
        <stp/>
        <stp>##V3_BDPV12</stp>
        <stp>SSW SJ Equity</stp>
        <stp>PX_YEST_CLOSE</stp>
        <stp>[Crispin Spreadsheet.xlsx]OEI!R369C6</stp>
        <tr r="F369" s="1"/>
      </tp>
      <tp>
        <v>5984</v>
        <stp/>
        <stp>##V3_BDPV12</stp>
        <stp>NXT LN Equity</stp>
        <stp>PX_YEST_CLOSE</stp>
        <stp>[Crispin Spreadsheet.xlsx]OEI!R566C6</stp>
        <tr r="F566" s="1"/>
      </tp>
      <tp t="s">
        <v>DKK</v>
        <stp/>
        <stp>##V3_BDPV12</stp>
        <stp>VWS DC Equity</stp>
        <stp>CRNCY</stp>
        <stp>[Crispin Spreadsheet.xlsx]OEI!R71C4</stp>
        <tr r="D71" s="1"/>
      </tp>
      <tp>
        <v>21.7</v>
        <stp/>
        <stp>##V3_BDPV12</stp>
        <stp>PDG LN Equity</stp>
        <stp>PX_YEST_CLOSE</stp>
        <stp>[Crispin Spreadsheet.xlsx]OPE!R49C6</stp>
        <tr r="F49" s="7"/>
      </tp>
      <tp t="s">
        <v>EUR</v>
        <stp/>
        <stp>##V3_BDPV12</stp>
        <stp>RBI AV Equity</stp>
        <stp>CRNCY</stp>
        <stp>[Crispin Spreadsheet.xlsx]OEI!R30C4</stp>
        <tr r="D30" s="1"/>
      </tp>
      <tp t="s">
        <v>USD</v>
        <stp/>
        <stp>##V3_BDPV12</stp>
        <stp>GBS LN Equity</stp>
        <stp>CRNCY</stp>
        <stp>[Crispin Spreadsheet.xlsx]OEI!R512C4</stp>
        <tr r="D512" s="1"/>
      </tp>
      <tp t="s">
        <v>GBp</v>
        <stp/>
        <stp>##V3_BDPV12</stp>
        <stp>SDR LN Equity</stp>
        <stp>CRNCY</stp>
        <stp>[Crispin Spreadsheet.xlsx]OEI!R604C4</stp>
        <tr r="D604" s="1"/>
      </tp>
      <tp t="s">
        <v>AUD</v>
        <stp/>
        <stp>##V3_BDPV12</stp>
        <stp>WES AU Equity</stp>
        <stp>CRNCY</stp>
        <stp>[Crispin Spreadsheet.xlsx]OEI!R25C4</stp>
        <tr r="D25" s="1"/>
      </tp>
      <tp>
        <v>1</v>
        <stp/>
        <stp>##V3_BDPV12</stp>
        <stp>EURUSD Curncy</stp>
        <stp>QUOTE_FACTOR</stp>
        <stp>[Crispin Spreadsheet.xlsx]OPE!R41C12</stp>
        <tr r="L41" s="7"/>
      </tp>
      <tp>
        <v>1</v>
        <stp/>
        <stp>##V3_BDPV12</stp>
        <stp>EURUSD Curncy</stp>
        <stp>QUOTE_FACTOR</stp>
        <stp>[Crispin Spreadsheet.xlsx]OPE!R53C12</stp>
        <tr r="L53" s="7"/>
      </tp>
      <tp>
        <v>1</v>
        <stp/>
        <stp>##V3_BDPV12</stp>
        <stp>EURUSD Curncy</stp>
        <stp>QUOTE_FACTOR</stp>
        <stp>[Crispin Spreadsheet.xlsx]OPE!R60C12</stp>
        <tr r="L60" s="7"/>
      </tp>
      <tp>
        <v>71.78</v>
        <stp/>
        <stp>##V3_BDPV12</stp>
        <stp>K US Equity</stp>
        <stp>PX_YEST_CLOSE</stp>
        <stp>[Crispin Spreadsheet.xlsx]OEI!R737C6</stp>
        <tr r="F737" s="1"/>
      </tp>
      <tp>
        <v>69.78</v>
        <stp/>
        <stp>##V3_BDPV12</stp>
        <stp>SW FP Equity</stp>
        <stp>PX_YEST_CLOSE</stp>
        <stp>[Crispin Spreadsheet.xlsx]OEI!R132C6</stp>
        <tr r="F132" s="1"/>
      </tp>
      <tp>
        <v>11.01</v>
        <stp/>
        <stp>##V3_BDPV12</stp>
        <stp>CNHI IM Equity</stp>
        <stp>PX_YEST_CLOSE</stp>
        <stp>[Crispin Spreadsheet.xlsx]OPE!R13C6</stp>
        <tr r="F13" s="7"/>
      </tp>
      <tp>
        <v>46.87</v>
        <stp/>
        <stp>##V3_BDPV12</stp>
        <stp>C US Equity</stp>
        <stp>PX_YEST_CLOSE</stp>
        <stp>[Crispin Spreadsheet.xlsx]OEI!R687C6</stp>
        <tr r="F687" s="1"/>
      </tp>
      <tp t="s">
        <v>CAD</v>
        <stp/>
        <stp>##V3_BDPV12</stp>
        <stp>WEED CN Equity</stp>
        <stp>CRNCY</stp>
        <stp>[Crispin Spreadsheet.xlsx]OEI!R54C4</stp>
        <tr r="D54" s="1"/>
      </tp>
      <tp t="s">
        <v>USD</v>
        <stp/>
        <stp>##V3_BDPV12</stp>
        <stp>SBA Comdty</stp>
        <stp>CRNCY</stp>
        <stp>[Crispin Spreadsheet.xlsx]OEI!R848C4</stp>
        <tr r="D848" s="1"/>
      </tp>
      <tp t="s">
        <v>EUR</v>
        <stp/>
        <stp>##V3_BDPV12</stp>
        <stp>RXA Comdty</stp>
        <stp>CRNCY</stp>
        <stp>[Crispin Spreadsheet.xlsx]OEI!R838C4</stp>
        <tr r="D838" s="1"/>
      </tp>
      <tp t="s">
        <v>GBp</v>
        <stp/>
        <stp>##V3_BDPV12</stp>
        <stp>NG/ LN Equity</stp>
        <stp>CRNCY</stp>
        <stp>[Crispin Spreadsheet.xlsx]OEI!R564C4</stp>
        <tr r="D564" s="1"/>
      </tp>
      <tp t="s">
        <v>#N/A Requesting Data...</v>
        <stp/>
        <stp>##V3_BDPV12</stp>
        <stp>GBPJPY Curncy</stp>
        <stp>LAST_PRICE</stp>
        <stp>[Crispin Spreadsheet.xlsx]OPUS!R113C13</stp>
        <tr r="M113" s="6"/>
      </tp>
      <tp t="s">
        <v>#N/A Requesting Data...</v>
        <stp/>
        <stp>##V3_BDPV12</stp>
        <stp>GBPJPY Curncy</stp>
        <stp>LAST_PRICE</stp>
        <stp>[Crispin Spreadsheet.xlsx]OPUS!R112C13</stp>
        <tr r="M112" s="6"/>
      </tp>
      <tp>
        <v>22.76</v>
        <stp/>
        <stp>##V3_BDPV12</stp>
        <stp>ABX CN Equity</stp>
        <stp>PX_YEST_CLOSE</stp>
        <stp>[Crispin Spreadsheet.xlsx]FDXC!R9C6</stp>
        <tr r="F9" s="8"/>
      </tp>
      <tp t="s">
        <v>DKK</v>
        <stp/>
        <stp>##V3_BDPV12</stp>
        <stp>TOP DC Equity</stp>
        <stp>CRNCY</stp>
        <stp>[Crispin Spreadsheet.xlsx]OEI!R70C4</stp>
        <tr r="D70" s="1"/>
      </tp>
      <tp>
        <v>31.56</v>
        <stp/>
        <stp>##V3_BDPV12</stp>
        <stp>BAC US Equity</stp>
        <stp>PX_YEST_CLOSE</stp>
        <stp>[Crispin Spreadsheet.xlsx]OEI!R671C6</stp>
        <tr r="F671" s="1"/>
      </tp>
      <tp>
        <v>1</v>
        <stp/>
        <stp>##V3_BDPV12</stp>
        <stp>EURJPY Curncy</stp>
        <stp>QUOTE_FACTOR</stp>
        <stp>[Crispin Spreadsheet.xlsx]OPE!R17C12</stp>
        <tr r="L17" s="7"/>
      </tp>
      <tp>
        <v>4.8730000000000002</v>
        <stp/>
        <stp>##V3_BDPV12</stp>
        <stp>TEF SQ Equity</stp>
        <stp>PX_YEST_CLOSE</stp>
        <stp>[Crispin Spreadsheet.xlsx]OEI!R387C6</stp>
        <tr r="F387" s="1"/>
      </tp>
      <tp>
        <v>96</v>
        <stp/>
        <stp>##V3_BDPV12</stp>
        <stp>SIE GY Equity</stp>
        <stp>PX_YEST_CLOSE</stp>
        <stp>[Crispin Spreadsheet.xlsx]OEI!R183C6</stp>
        <tr r="F183" s="1"/>
      </tp>
      <tp t="s">
        <v>NOK</v>
        <stp/>
        <stp>##V3_BDPV12</stp>
        <stp>TEL NO Equity</stp>
        <stp>CRNCY</stp>
        <stp>[Crispin Spreadsheet.xlsx]OEI!R347C4</stp>
        <tr r="D347" s="1"/>
      </tp>
      <tp t="s">
        <v>GBp</v>
        <stp/>
        <stp>##V3_BDPV12</stp>
        <stp>RE/ LN Equity</stp>
        <stp>CRNCY</stp>
        <stp>[Crispin Spreadsheet.xlsx]OPE!R52C4</stp>
        <tr r="D52" s="7"/>
      </tp>
      <tp>
        <v>8.0530000000000008</v>
        <stp/>
        <stp>##V3_BDPV12</stp>
        <stp>DBK GY Equity</stp>
        <stp>PX_YEST_CLOSE</stp>
        <stp>[Crispin Spreadsheet.xlsx]OEI!R158C6</stp>
        <tr r="F158" s="1"/>
      </tp>
      <tp>
        <v>70.09</v>
        <stp/>
        <stp>##V3_BDPV12</stp>
        <stp>DHI US Equity</stp>
        <stp>PX_YEST_CLOSE</stp>
        <stp>[Crispin Spreadsheet.xlsx]OEI!R698C6</stp>
        <tr r="F698" s="1"/>
      </tp>
      <tp t="s">
        <v>EUR</v>
        <stp/>
        <stp>##V3_BDPV12</stp>
        <stp>UMG NA Equity</stp>
        <stp>CRNCY</stp>
        <stp>[Crispin Spreadsheet.xlsx]OEI!R331C4</stp>
        <tr r="D331" s="1"/>
      </tp>
      <tp t="s">
        <v>GBp</v>
        <stp/>
        <stp>##V3_BDPV12</stp>
        <stp>BKG LN Equity</stp>
        <stp>CRNCY</stp>
        <stp>[Crispin Spreadsheet.xlsx]OEI!R468C4</stp>
        <tr r="D468" s="1"/>
      </tp>
      <tp>
        <v>141.12</v>
        <stp/>
        <stp>##V3_BDPV12</stp>
        <stp>IBM US Equity</stp>
        <stp>PX_YEST_CLOSE</stp>
        <stp>[Crispin Spreadsheet.xlsx]OEI!R732C6</stp>
        <tr r="F732" s="1"/>
      </tp>
      <tp t="s">
        <v>CAC40 10 EURO FUT Jul22</v>
        <stp/>
        <stp>##V3_BDPV12</stp>
        <stp>CFA Index</stp>
        <stp>NAME</stp>
        <stp>[Crispin Spreadsheet.xlsx]OEI!R85C5</stp>
        <tr r="E85" s="1"/>
      </tp>
      <tp>
        <v>1.698</v>
        <stp/>
        <stp>##V3_BDPV12</stp>
        <stp>MAP SQ Equity</stp>
        <stp>PX_YEST_CLOSE</stp>
        <stp>[Crispin Spreadsheet.xlsx]OEI!R383C6</stp>
        <tr r="F383" s="1"/>
      </tp>
      <tp>
        <v>31.22</v>
        <stp/>
        <stp>##V3_BDPV12</stp>
        <stp>SOW GY Equity</stp>
        <stp>PX_YEST_CLOSE</stp>
        <stp>[Crispin Spreadsheet.xlsx]OEI!R185C6</stp>
        <tr r="F185" s="1"/>
      </tp>
      <tp t="s">
        <v>AUD</v>
        <stp/>
        <stp>##V3_BDPV12</stp>
        <stp>WGX AU Equity</stp>
        <stp>CRNCY</stp>
        <stp>[Crispin Spreadsheet.xlsx]OEI!R26C4</stp>
        <tr r="D26" s="1"/>
      </tp>
      <tp t="s">
        <v>EUR</v>
        <stp/>
        <stp>##V3_BDPV12</stp>
        <stp>TIT IM Equity</stp>
        <stp>CRNCY</stp>
        <stp>[Crispin Spreadsheet.xlsx]OEI!R249C4</stp>
        <tr r="D249" s="1"/>
      </tp>
      <tp t="s">
        <v>SWISS MKT IX FUTR Sep22</v>
        <stp/>
        <stp>##V3_BDPV12</stp>
        <stp>SMA Index</stp>
        <stp>NAME</stp>
        <stp>[Crispin Spreadsheet.xlsx]OEI!R413C5</stp>
        <tr r="E413" s="1"/>
      </tp>
      <tp t="s">
        <v>#N/A Requesting Data...</v>
        <stp/>
        <stp>##V3_BDPV12</stp>
        <stp>DE US Equity</stp>
        <stp>LAST_PRICE</stp>
        <stp>[Crispin Spreadsheet.xlsx]FDXC!R70C7</stp>
        <tr r="G70" s="8"/>
      </tp>
      <tp t="s">
        <v>FTSE/MIB IDX FUT  Sep22</v>
        <stp/>
        <stp>##V3_BDPV12</stp>
        <stp>STA Index</stp>
        <stp>NAME</stp>
        <stp>[Crispin Spreadsheet.xlsx]OEI!R233C5</stp>
        <tr r="E233" s="1"/>
      </tp>
      <tp t="s">
        <v>EUR</v>
        <stp/>
        <stp>##V3_BDPV12</stp>
        <stp>FR FP Equity</stp>
        <stp>CRNCY</stp>
        <stp>[Crispin Spreadsheet.xlsx]OEI!R138C4</stp>
        <tr r="D138" s="1"/>
      </tp>
      <tp t="s">
        <v>EUR</v>
        <stp/>
        <stp>##V3_BDPV12</stp>
        <stp>IKA Comdty</stp>
        <stp>CRNCY</stp>
        <stp>[Crispin Spreadsheet.xlsx]OEI!R839C4</stp>
        <tr r="D839" s="1"/>
      </tp>
      <tp t="s">
        <v>GBp</v>
        <stp/>
        <stp>##V3_BDPV12</stp>
        <stp>RE/ LN Equity</stp>
        <stp>CRNCY</stp>
        <stp>[Crispin Spreadsheet.xlsx]OEI!R587C4</stp>
        <tr r="D587" s="1"/>
      </tp>
      <tp>
        <v>81.367999999999995</v>
        <stp/>
        <stp>##V3_BDPV12</stp>
        <stp>GB00BFMCN652 Govt</stp>
        <stp>PX_YEST_CLOSE</stp>
        <stp>[Crispin Spreadsheet.xlsx]GILT!R9C6</stp>
        <tr r="F9" s="4"/>
      </tp>
      <tp t="s">
        <v>GBp</v>
        <stp/>
        <stp>##V3_BDPV12</stp>
        <stp>PFG LN Equity</stp>
        <stp>CRNCY</stp>
        <stp>[Crispin Spreadsheet.xlsx]OPE!R51C4</stp>
        <tr r="D51" s="7"/>
      </tp>
      <tp>
        <v>541.69000000000005</v>
        <stp/>
        <stp>##V3_BDPV12</stp>
        <stp>TDG US Equity</stp>
        <stp>PX_YEST_CLOSE</stp>
        <stp>[Crispin Spreadsheet.xlsx]OEI!R805C6</stp>
        <tr r="F805" s="1"/>
      </tp>
      <tp t="s">
        <v>EUR</v>
        <stp/>
        <stp>##V3_BDPV12</stp>
        <stp>BGN IM Equity</stp>
        <stp>CRNCY</stp>
        <stp>[Crispin Spreadsheet.xlsx]OEI!R236C4</stp>
        <tr r="D236" s="1"/>
      </tp>
      <tp t="s">
        <v>EUR</v>
        <stp/>
        <stp>##V3_BDPV12</stp>
        <stp>PSM GY Equity</stp>
        <stp>CRNCY</stp>
        <stp>[Crispin Spreadsheet.xlsx]OEI!R176C4</stp>
        <tr r="D176" s="1"/>
      </tp>
      <tp t="s">
        <v>GBp</v>
        <stp/>
        <stp>##V3_BDPV12</stp>
        <stp>TGA LN Equity</stp>
        <stp>CRNCY</stp>
        <stp>[Crispin Spreadsheet.xlsx]OEI!R625C4</stp>
        <tr r="D625" s="1"/>
      </tp>
      <tp>
        <v>6.8049999999999997</v>
        <stp/>
        <stp>##V3_BDPV12</stp>
        <stp>TFI FP Equity</stp>
        <stp>PX_YEST_CLOSE</stp>
        <stp>[Crispin Spreadsheet.xlsx]OEI!R134C6</stp>
        <tr r="F134" s="1"/>
      </tp>
      <tp>
        <v>17.63</v>
        <stp/>
        <stp>##V3_BDPV12</stp>
        <stp>CLN SW Equity</stp>
        <stp>PX_YEST_CLOSE</stp>
        <stp>[Crispin Spreadsheet.xlsx]OEI!R419C6</stp>
        <tr r="F419" s="1"/>
      </tp>
      <tp t="s">
        <v>GBp</v>
        <stp/>
        <stp>##V3_BDPV12</stp>
        <stp>PFG LN Equity</stp>
        <stp>CRNCY</stp>
        <stp>[Crispin Spreadsheet.xlsx]OEI!R584C4</stp>
        <tr r="D584" s="1"/>
      </tp>
      <tp t="s">
        <v>GBp</v>
        <stp/>
        <stp>##V3_BDPV12</stp>
        <stp>PAG LN Equity</stp>
        <stp>CRNCY</stp>
        <stp>[Crispin Spreadsheet.xlsx]OEI!R573C4</stp>
        <tr r="D573" s="1"/>
      </tp>
      <tp>
        <v>167.5</v>
        <stp/>
        <stp>##V3_BDPV12</stp>
        <stp>RCO FP Equity</stp>
        <stp>PX_YEST_CLOSE</stp>
        <stp>[Crispin Spreadsheet.xlsx]OEI!R121C6</stp>
        <tr r="F121" s="1"/>
      </tp>
      <tp t="s">
        <v>AUD</v>
        <stp/>
        <stp>##V3_BDPV12</stp>
        <stp>SVH AU Equity</stp>
        <stp>CRNCY</stp>
        <stp>[Crispin Spreadsheet.xlsx]OEI!R23C4</stp>
        <tr r="D23" s="1"/>
      </tp>
      <tp t="s">
        <v>GBp</v>
        <stp/>
        <stp>##V3_BDPV12</stp>
        <stp>HFD LN Equity</stp>
        <stp>CRNCY</stp>
        <stp>[Crispin Spreadsheet.xlsx]OEI!R514C4</stp>
        <tr r="D514" s="1"/>
      </tp>
      <tp t="s">
        <v>USD</v>
        <stp/>
        <stp>##V3_BDPV12</stp>
        <stp>OXY US Equity</stp>
        <stp>CRNCY</stp>
        <stp>[Crispin Spreadsheet.xlsx]OEI!R767C4</stp>
        <tr r="D767" s="1"/>
      </tp>
      <tp t="s">
        <v>AUD</v>
        <stp/>
        <stp>##V3_BDPV12</stp>
        <stp>WOW AU Equity</stp>
        <stp>CRNCY</stp>
        <stp>[Crispin Spreadsheet.xlsx]OEI!R27C4</stp>
        <tr r="D27" s="1"/>
      </tp>
      <tp t="s">
        <v>DKK</v>
        <stp/>
        <stp>##V3_BDPV12</stp>
        <stp>GN DC Equity</stp>
        <stp>CRNCY</stp>
        <stp>[Crispin Spreadsheet.xlsx]OEI!R67C4</stp>
        <tr r="D67" s="1"/>
      </tp>
      <tp t="s">
        <v>USD</v>
        <stp/>
        <stp>##V3_BDPV12</stp>
        <stp>LYV US Equity</stp>
        <stp>CRNCY</stp>
        <stp>[Crispin Spreadsheet.xlsx]OEI!R746C4</stp>
        <tr r="D746" s="1"/>
      </tp>
      <tp t="s">
        <v>GBp</v>
        <stp/>
        <stp>##V3_BDPV12</stp>
        <stp>RKT LN Equity</stp>
        <stp>CRNCY</stp>
        <stp>[Crispin Spreadsheet.xlsx]OEI!R589C4</stp>
        <tr r="D589" s="1"/>
      </tp>
      <tp>
        <v>65.599999999999994</v>
        <stp/>
        <stp>##V3_BDPV12</stp>
        <stp>MELE BB Equity</stp>
        <stp>PX_YEST_CLOSE</stp>
        <stp>[Crispin Spreadsheet.xlsx]OEI!R39C6</stp>
        <tr r="F39" s="1"/>
      </tp>
      <tp t="s">
        <v>USD</v>
        <stp/>
        <stp>##V3_BDPV12</stp>
        <stp>MU US Equity</stp>
        <stp>CRNCY</stp>
        <stp>[Crispin Spreadsheet.xlsx]OEI!R757C4</stp>
        <tr r="D757" s="1"/>
      </tp>
      <tp>
        <v>6.73</v>
        <stp/>
        <stp>##V3_BDPV12</stp>
        <stp>WW US Equity</stp>
        <stp>PX_YEST_CLOSE</stp>
        <stp>[Crispin Spreadsheet.xlsx]OEI!R823C6</stp>
        <tr r="F823" s="1"/>
      </tp>
      <tp t="s">
        <v>GBP</v>
        <stp/>
        <stp>##V3_BDPV12</stp>
        <stp>GB00BMBL1F74 Govt</stp>
        <stp>CRNCY</stp>
        <stp>[Crispin Spreadsheet.xlsx]GILT!R15C4</stp>
        <tr r="D15" s="4"/>
      </tp>
      <tp t="s">
        <v>SEK</v>
        <stp/>
        <stp>##V3_BDPV12</stp>
        <stp>JM SS Equity</stp>
        <stp>CRNCY</stp>
        <stp>[Crispin Spreadsheet.xlsx]OEI!R400C4</stp>
        <tr r="D400" s="1"/>
      </tp>
      <tp>
        <v>25.155000000000001</v>
        <stp/>
        <stp>##V3_BDPV12</stp>
        <stp>AD NA Equity</stp>
        <stp>PX_YEST_CLOSE</stp>
        <stp>[Crispin Spreadsheet.xlsx]OEI!R327C6</stp>
        <tr r="F327" s="1"/>
      </tp>
      <tp>
        <v>199.18</v>
        <stp/>
        <stp>##V3_BDPV12</stp>
        <stp>V US Equity</stp>
        <stp>PX_YEST_CLOSE</stp>
        <stp>[Crispin Spreadsheet.xlsx]OEI!R821C6</stp>
        <tr r="F821" s="1"/>
      </tp>
      <tp>
        <v>1.0435000000000001</v>
        <stp/>
        <stp>##V3_BDPV12</stp>
        <stp>EURUSD Curncy</stp>
        <stp>LAST_PRICE</stp>
        <stp>[Crispin Spreadsheet.xlsx]SWAN!R108C13</stp>
        <tr r="M108" s="3"/>
      </tp>
      <tp>
        <v>1.0435000000000001</v>
        <stp/>
        <stp>##V3_BDPV12</stp>
        <stp>EURUSD Curncy</stp>
        <stp>LAST_PRICE</stp>
        <stp>[Crispin Spreadsheet.xlsx]SWAN!R118C13</stp>
        <tr r="M118" s="3"/>
      </tp>
      <tp>
        <v>1.0435000000000001</v>
        <stp/>
        <stp>##V3_BDPV12</stp>
        <stp>EURUSD Curncy</stp>
        <stp>LAST_PRICE</stp>
        <stp>[Crispin Spreadsheet.xlsx]SWAN!R119C13</stp>
        <tr r="M119" s="3"/>
      </tp>
      <tp t="s">
        <v>#N/A Requesting Data...</v>
        <stp/>
        <stp>##V3_BDPV12</stp>
        <stp>EURUSD Curncy</stp>
        <stp>LAST_PRICE</stp>
        <stp>[Crispin Spreadsheet.xlsx]SWAN!R110C13</stp>
        <tr r="M110" s="3"/>
      </tp>
      <tp t="s">
        <v>#N/A Requesting Data...</v>
        <stp/>
        <stp>##V3_BDPV12</stp>
        <stp>EURUSD Curncy</stp>
        <stp>LAST_PRICE</stp>
        <stp>[Crispin Spreadsheet.xlsx]SWAN!R128C13</stp>
        <tr r="M128" s="3"/>
      </tp>
      <tp t="s">
        <v>#N/A Requesting Data...</v>
        <stp/>
        <stp>##V3_BDPV12</stp>
        <stp>EURUSD Curncy</stp>
        <stp>LAST_PRICE</stp>
        <stp>[Crispin Spreadsheet.xlsx]SWAN!R129C13</stp>
        <tr r="M129" s="3"/>
      </tp>
      <tp t="s">
        <v>#N/A Requesting Data...</v>
        <stp/>
        <stp>##V3_BDPV12</stp>
        <stp>EURUSD Curncy</stp>
        <stp>LAST_PRICE</stp>
        <stp>[Crispin Spreadsheet.xlsx]SWAN!R120C13</stp>
        <tr r="M120" s="3"/>
      </tp>
      <tp t="s">
        <v>#N/A Requesting Data...</v>
        <stp/>
        <stp>##V3_BDPV12</stp>
        <stp>EURUSD Curncy</stp>
        <stp>LAST_PRICE</stp>
        <stp>[Crispin Spreadsheet.xlsx]SWAN!R121C13</stp>
        <tr r="M121" s="3"/>
      </tp>
      <tp t="s">
        <v>#N/A Requesting Data...</v>
        <stp/>
        <stp>##V3_BDPV12</stp>
        <stp>EURUSD Curncy</stp>
        <stp>LAST_PRICE</stp>
        <stp>[Crispin Spreadsheet.xlsx]SWAN!R122C13</stp>
        <tr r="M122" s="3"/>
      </tp>
      <tp t="s">
        <v>#N/A Requesting Data...</v>
        <stp/>
        <stp>##V3_BDPV12</stp>
        <stp>EURUSD Curncy</stp>
        <stp>LAST_PRICE</stp>
        <stp>[Crispin Spreadsheet.xlsx]SWAN!R123C13</stp>
        <tr r="M123" s="3"/>
      </tp>
      <tp t="s">
        <v>#N/A Requesting Data...</v>
        <stp/>
        <stp>##V3_BDPV12</stp>
        <stp>EURUSD Curncy</stp>
        <stp>LAST_PRICE</stp>
        <stp>[Crispin Spreadsheet.xlsx]SWAN!R124C13</stp>
        <tr r="M124" s="3"/>
      </tp>
      <tp t="s">
        <v>#N/A Requesting Data...</v>
        <stp/>
        <stp>##V3_BDPV12</stp>
        <stp>EURUSD Curncy</stp>
        <stp>LAST_PRICE</stp>
        <stp>[Crispin Spreadsheet.xlsx]SWAN!R125C13</stp>
        <tr r="M125" s="3"/>
      </tp>
      <tp t="s">
        <v>#N/A Requesting Data...</v>
        <stp/>
        <stp>##V3_BDPV12</stp>
        <stp>EURUSD Curncy</stp>
        <stp>LAST_PRICE</stp>
        <stp>[Crispin Spreadsheet.xlsx]SWAN!R126C13</stp>
        <tr r="M126" s="3"/>
      </tp>
      <tp t="s">
        <v>#N/A Requesting Data...</v>
        <stp/>
        <stp>##V3_BDPV12</stp>
        <stp>EURUSD Curncy</stp>
        <stp>LAST_PRICE</stp>
        <stp>[Crispin Spreadsheet.xlsx]SWAN!R127C13</stp>
        <tr r="M127" s="3"/>
      </tp>
      <tp t="s">
        <v>#N/A Requesting Data...</v>
        <stp/>
        <stp>##V3_BDPV12</stp>
        <stp>EURUSD Curncy</stp>
        <stp>LAST_PRICE</stp>
        <stp>[Crispin Spreadsheet.xlsx]SWAN!R138C13</stp>
        <tr r="M138" s="3"/>
      </tp>
      <tp t="s">
        <v>#N/A Requesting Data...</v>
        <stp/>
        <stp>##V3_BDPV12</stp>
        <stp>EURUSD Curncy</stp>
        <stp>LAST_PRICE</stp>
        <stp>[Crispin Spreadsheet.xlsx]SWAN!R139C13</stp>
        <tr r="M139" s="3"/>
      </tp>
      <tp t="s">
        <v>#N/A Requesting Data...</v>
        <stp/>
        <stp>##V3_BDPV12</stp>
        <stp>EURUSD Curncy</stp>
        <stp>LAST_PRICE</stp>
        <stp>[Crispin Spreadsheet.xlsx]SWAN!R130C13</stp>
        <tr r="M130" s="3"/>
      </tp>
      <tp t="s">
        <v>#N/A Requesting Data...</v>
        <stp/>
        <stp>##V3_BDPV12</stp>
        <stp>EURUSD Curncy</stp>
        <stp>LAST_PRICE</stp>
        <stp>[Crispin Spreadsheet.xlsx]SWAN!R131C13</stp>
        <tr r="M131" s="3"/>
      </tp>
      <tp t="s">
        <v>#N/A Requesting Data...</v>
        <stp/>
        <stp>##V3_BDPV12</stp>
        <stp>EURUSD Curncy</stp>
        <stp>LAST_PRICE</stp>
        <stp>[Crispin Spreadsheet.xlsx]SWAN!R132C13</stp>
        <tr r="M132" s="3"/>
      </tp>
      <tp t="s">
        <v>#N/A Requesting Data...</v>
        <stp/>
        <stp>##V3_BDPV12</stp>
        <stp>EURUSD Curncy</stp>
        <stp>LAST_PRICE</stp>
        <stp>[Crispin Spreadsheet.xlsx]SWAN!R133C13</stp>
        <tr r="M133" s="3"/>
      </tp>
      <tp t="s">
        <v>#N/A Requesting Data...</v>
        <stp/>
        <stp>##V3_BDPV12</stp>
        <stp>EURUSD Curncy</stp>
        <stp>LAST_PRICE</stp>
        <stp>[Crispin Spreadsheet.xlsx]SWAN!R134C13</stp>
        <tr r="M134" s="3"/>
      </tp>
      <tp t="s">
        <v>#N/A Requesting Data...</v>
        <stp/>
        <stp>##V3_BDPV12</stp>
        <stp>EURUSD Curncy</stp>
        <stp>LAST_PRICE</stp>
        <stp>[Crispin Spreadsheet.xlsx]SWAN!R135C13</stp>
        <tr r="M135" s="3"/>
      </tp>
      <tp t="s">
        <v>#N/A Requesting Data...</v>
        <stp/>
        <stp>##V3_BDPV12</stp>
        <stp>EURUSD Curncy</stp>
        <stp>LAST_PRICE</stp>
        <stp>[Crispin Spreadsheet.xlsx]SWAN!R136C13</stp>
        <tr r="M136" s="3"/>
      </tp>
      <tp t="s">
        <v>#N/A Requesting Data...</v>
        <stp/>
        <stp>##V3_BDPV12</stp>
        <stp>EURUSD Curncy</stp>
        <stp>LAST_PRICE</stp>
        <stp>[Crispin Spreadsheet.xlsx]SWAN!R137C13</stp>
        <tr r="M137" s="3"/>
      </tp>
      <tp>
        <v>1.0435000000000001</v>
        <stp/>
        <stp>##V3_BDPV12</stp>
        <stp>EURUSD Curncy</stp>
        <stp>LAST_PRICE</stp>
        <stp>[Crispin Spreadsheet.xlsx]SWAN!R148C13</stp>
        <tr r="M148" s="3"/>
      </tp>
      <tp>
        <v>1.0435000000000001</v>
        <stp/>
        <stp>##V3_BDPV12</stp>
        <stp>EURUSD Curncy</stp>
        <stp>LAST_PRICE</stp>
        <stp>[Crispin Spreadsheet.xlsx]SWAN!R149C13</stp>
        <tr r="M149" s="3"/>
      </tp>
      <tp t="s">
        <v>#N/A Requesting Data...</v>
        <stp/>
        <stp>##V3_BDPV12</stp>
        <stp>EURUSD Curncy</stp>
        <stp>LAST_PRICE</stp>
        <stp>[Crispin Spreadsheet.xlsx]SWAN!R140C13</stp>
        <tr r="M140" s="3"/>
      </tp>
      <tp t="s">
        <v>#N/A Requesting Data...</v>
        <stp/>
        <stp>##V3_BDPV12</stp>
        <stp>EURUSD Curncy</stp>
        <stp>LAST_PRICE</stp>
        <stp>[Crispin Spreadsheet.xlsx]SWAN!R141C13</stp>
        <tr r="M141" s="3"/>
      </tp>
      <tp t="s">
        <v>#N/A Requesting Data...</v>
        <stp/>
        <stp>##V3_BDPV12</stp>
        <stp>EURUSD Curncy</stp>
        <stp>LAST_PRICE</stp>
        <stp>[Crispin Spreadsheet.xlsx]SWAN!R142C13</stp>
        <tr r="M142" s="3"/>
      </tp>
      <tp t="s">
        <v>#N/A Requesting Data...</v>
        <stp/>
        <stp>##V3_BDPV12</stp>
        <stp>EURUSD Curncy</stp>
        <stp>LAST_PRICE</stp>
        <stp>[Crispin Spreadsheet.xlsx]SWAN!R143C13</stp>
        <tr r="M143" s="3"/>
      </tp>
      <tp t="s">
        <v>#N/A Requesting Data...</v>
        <stp/>
        <stp>##V3_BDPV12</stp>
        <stp>EURUSD Curncy</stp>
        <stp>LAST_PRICE</stp>
        <stp>[Crispin Spreadsheet.xlsx]SWAN!R150C13</stp>
        <tr r="M150" s="3"/>
      </tp>
      <tp>
        <v>1.0435000000000001</v>
        <stp/>
        <stp>##V3_BDPV12</stp>
        <stp>EURUSD Curncy</stp>
        <stp>LAST_PRICE</stp>
        <stp>[Crispin Spreadsheet.xlsx]SWAN!R155C13</stp>
        <tr r="M155" s="3"/>
      </tp>
      <tp>
        <v>1.0435000000000001</v>
        <stp/>
        <stp>##V3_BDPV12</stp>
        <stp>EURUSD Curncy</stp>
        <stp>LAST_PRICE</stp>
        <stp>[Crispin Spreadsheet.xlsx]SWAN!R168C13</stp>
        <tr r="M168" s="3"/>
      </tp>
      <tp>
        <v>1.0435000000000001</v>
        <stp/>
        <stp>##V3_BDPV12</stp>
        <stp>EURUSD Curncy</stp>
        <stp>LAST_PRICE</stp>
        <stp>[Crispin Spreadsheet.xlsx]SWAN!R163C13</stp>
        <tr r="M163" s="3"/>
      </tp>
      <tp t="s">
        <v>ZAr</v>
        <stp/>
        <stp>##V3_BDPV12</stp>
        <stp>GFI SJ Equity</stp>
        <stp>CRNCY</stp>
        <stp>[Crispin Spreadsheet.xlsx]OEI!R367C4</stp>
        <tr r="D367" s="1"/>
      </tp>
      <tp t="s">
        <v>GBp</v>
        <stp/>
        <stp>##V3_BDPV12</stp>
        <stp>IMI LN Equity</stp>
        <stp>CRNCY</stp>
        <stp>[Crispin Spreadsheet.xlsx]OEI!R528C4</stp>
        <tr r="D528" s="1"/>
      </tp>
      <tp t="s">
        <v>ZAr</v>
        <stp/>
        <stp>##V3_BDPV12</stp>
        <stp>KIO SJ Equity</stp>
        <stp>CRNCY</stp>
        <stp>[Crispin Spreadsheet.xlsx]OEI!R368C4</stp>
        <tr r="D368" s="1"/>
      </tp>
      <tp>
        <v>6.76</v>
        <stp/>
        <stp>##V3_BDPV12</stp>
        <stp>MCG US Equity</stp>
        <stp>PX_YEST_CLOSE</stp>
        <stp>[Crispin Spreadsheet.xlsx]OEI!R755C6</stp>
        <tr r="F755" s="1"/>
      </tp>
      <tp>
        <v>41.04</v>
        <stp/>
        <stp>##V3_BDPV12</stp>
        <stp>SGO FP Equity</stp>
        <stp>PX_YEST_CLOSE</stp>
        <stp>[Crispin Spreadsheet.xlsx]OEI!R99C6</stp>
        <tr r="F99" s="1"/>
      </tp>
      <tp t="s">
        <v>EUR</v>
        <stp/>
        <stp>##V3_BDPV12</stp>
        <stp>RXL FP Equity</stp>
        <stp>CRNCY</stp>
        <stp>[Crispin Spreadsheet.xlsx]OEI!R123C4</stp>
        <tr r="D123" s="1"/>
      </tp>
      <tp>
        <v>376.9</v>
        <stp/>
        <stp>##V3_BDPV12</stp>
        <stp>EZJ LN Equity</stp>
        <stp>PX_YEST_CLOSE</stp>
        <stp>[Crispin Spreadsheet.xlsx]OEI!R501C6</stp>
        <tr r="F501" s="1"/>
      </tp>
      <tp t="s">
        <v>GBp</v>
        <stp/>
        <stp>##V3_BDPV12</stp>
        <stp>ABC LN Equity</stp>
        <stp>CRNCY</stp>
        <stp>[Crispin Spreadsheet.xlsx]OEI!R447C4</stp>
        <tr r="D447" s="1"/>
      </tp>
      <tp t="s">
        <v>EUR</v>
        <stp/>
        <stp>##V3_BDPV12</stp>
        <stp>ORA FP Equity</stp>
        <stp>CRNCY</stp>
        <stp>[Crispin Spreadsheet.xlsx]OEI!R119C4</stp>
        <tr r="D119" s="1"/>
      </tp>
      <tp>
        <v>42.33</v>
        <stp/>
        <stp>##V3_BDPV12</stp>
        <stp>UBI FP Equity</stp>
        <stp>PX_YEST_CLOSE</stp>
        <stp>[Crispin Spreadsheet.xlsx]OEI!R137C6</stp>
        <tr r="F137" s="1"/>
      </tp>
      <tp>
        <v>74.599999999999994</v>
        <stp/>
        <stp>##V3_BDPV12</stp>
        <stp>LEN US Equity</stp>
        <stp>PX_YEST_CLOSE</stp>
        <stp>[Crispin Spreadsheet.xlsx]OEI!R743C6</stp>
        <tr r="F743" s="1"/>
      </tp>
      <tp>
        <v>97.52</v>
        <stp/>
        <stp>##V3_BDPV12</stp>
        <stp>SAN FP Equity</stp>
        <stp>PX_YEST_CLOSE</stp>
        <stp>[Crispin Spreadsheet.xlsx]OEI!R124C6</stp>
        <tr r="F124" s="1"/>
      </tp>
      <tp t="s">
        <v>GBp</v>
        <stp/>
        <stp>##V3_BDPV12</stp>
        <stp>ABF LN Equity</stp>
        <stp>CRNCY</stp>
        <stp>[Crispin Spreadsheet.xlsx]OEI!R457C4</stp>
        <tr r="D457" s="1"/>
      </tp>
      <tp>
        <v>31.43</v>
        <stp/>
        <stp>##V3_BDPV12</stp>
        <stp>HAL US Equity</stp>
        <stp>PX_YEST_CLOSE</stp>
        <stp>[Crispin Spreadsheet.xlsx]OEI!R727C6</stp>
        <tr r="F727" s="1"/>
      </tp>
      <tp>
        <v>87.55</v>
        <stp/>
        <stp>##V3_BDPV12</stp>
        <stp>XOM US Equity</stp>
        <stp>PX_YEST_CLOSE</stp>
        <stp>[Crispin Spreadsheet.xlsx]OEI!R709C6</stp>
        <tr r="F709" s="1"/>
      </tp>
      <tp t="s">
        <v>GBp</v>
        <stp/>
        <stp>##V3_BDPV12</stp>
        <stp>PFD LN Equity</stp>
        <stp>CRNCY</stp>
        <stp>[Crispin Spreadsheet.xlsx]OEI!R583C4</stp>
        <tr r="D583" s="1"/>
      </tp>
      <tp>
        <v>150.91</v>
        <stp/>
        <stp>##V3_BDPV12</stp>
        <stp>CAR US Equity</stp>
        <stp>PX_YEST_CLOSE</stp>
        <stp>[Crispin Spreadsheet.xlsx]OEI!R667C6</stp>
        <tr r="F667" s="1"/>
      </tp>
      <tp>
        <v>1.1240000000000001</v>
        <stp/>
        <stp>##V3_BDPV12</stp>
        <stp>AF FP Equity</stp>
        <stp>PX_YEST_CLOSE</stp>
        <stp>[Crispin Spreadsheet.xlsx]OEI!R88C6</stp>
        <tr r="F88" s="1"/>
      </tp>
      <tp>
        <v>16.940000000000001</v>
        <stp/>
        <stp>##V3_BDPV12</stp>
        <stp>CA FP Equity</stp>
        <stp>PX_YEST_CLOSE</stp>
        <stp>[Crispin Spreadsheet.xlsx]OEI!R98C6</stp>
        <tr r="F98" s="1"/>
      </tp>
      <tp t="s">
        <v>AUD</v>
        <stp/>
        <stp>##V3_BDPV12</stp>
        <stp>SMR AU Equity</stp>
        <stp>CRNCY</stp>
        <stp>[Crispin Spreadsheet.xlsx]OEI!R24C4</stp>
        <tr r="D24" s="1"/>
      </tp>
      <tp t="s">
        <v>NOK</v>
        <stp/>
        <stp>##V3_BDPV12</stp>
        <stp>PGS NO Equity</stp>
        <stp>CRNCY</stp>
        <stp>[Crispin Spreadsheet.xlsx]OEI!R343C4</stp>
        <tr r="D343" s="1"/>
      </tp>
      <tp>
        <v>659.5</v>
        <stp/>
        <stp>##V3_BDPV12</stp>
        <stp>DRX LN Equity</stp>
        <stp>PX_YEST_CLOSE</stp>
        <stp>[Crispin Spreadsheet.xlsx]OEI!R499C6</stp>
        <tr r="F499" s="1"/>
      </tp>
      <tp>
        <v>9.4600000000000009</v>
        <stp/>
        <stp>##V3_BDPV12</stp>
        <stp>NEX US Equity</stp>
        <stp>PX_YEST_CLOSE</stp>
        <stp>[Crispin Spreadsheet.xlsx]OEI!R763C6</stp>
        <tr r="F763" s="1"/>
      </tp>
      <tp t="s">
        <v>USD</v>
        <stp/>
        <stp>##V3_BDPV12</stp>
        <stp>EXP US Equity</stp>
        <stp>CRNCY</stp>
        <stp>[Crispin Spreadsheet.xlsx]OEI!R700C4</stp>
        <tr r="D700" s="1"/>
      </tp>
      <tp t="s">
        <v>EUR</v>
        <stp/>
        <stp>##V3_BDPV12</stp>
        <stp>ART GY Equity</stp>
        <stp>CRNCY</stp>
        <stp>[Crispin Spreadsheet.xlsx]OEI!R150C4</stp>
        <tr r="D150" s="1"/>
      </tp>
      <tp>
        <v>13.39</v>
        <stp/>
        <stp>##V3_BDPV12</stp>
        <stp>IF IM Equity</stp>
        <stp>LAST_PRICE</stp>
        <stp>[Crispin Spreadsheet.xlsx]SWAN!R28C7</stp>
        <tr r="G28" s="3"/>
      </tp>
      <tp t="s">
        <v>USD</v>
        <stp/>
        <stp>##V3_BDPV12</stp>
        <stp>MXEF Index</stp>
        <stp>CRNCY</stp>
        <stp>[Crispin Spreadsheet.xlsx]OEI!R849C4</stp>
        <tr r="D849" s="1"/>
      </tp>
      <tp>
        <v>32</v>
        <stp/>
        <stp>##V3_BDPV12</stp>
        <stp>NODL NO Equity</stp>
        <stp>PX_YEST_CLOSE</stp>
        <stp>[Crispin Spreadsheet.xlsx]OPE!R22C6</stp>
        <tr r="F22" s="7"/>
      </tp>
      <tp t="s">
        <v>EUR</v>
        <stp/>
        <stp>##V3_BDPV12</stp>
        <stp>OR FP Equity</stp>
        <stp>CRNCY</stp>
        <stp>[Crispin Spreadsheet.xlsx]OEI!R117C4</stp>
        <tr r="D117" s="1"/>
      </tp>
      <tp t="s">
        <v>GBp</v>
        <stp/>
        <stp>##V3_BDPV12</stp>
        <stp>BARC LN Equity</stp>
        <stp>CRNCY</stp>
        <stp>[Crispin Spreadsheet.xlsx]OPE!R34C4</stp>
        <tr r="D34" s="7"/>
      </tp>
      <tp>
        <v>63.9</v>
        <stp/>
        <stp>##V3_BDPV12</stp>
        <stp>SQ US Equity</stp>
        <stp>PX_YEST_CLOSE</stp>
        <stp>[Crispin Spreadsheet.xlsx]OEI!R796C6</stp>
        <tr r="F796" s="1"/>
      </tp>
      <tp t="s">
        <v>USD</v>
        <stp/>
        <stp>##V3_BDPV12</stp>
        <stp>CF US Equity</stp>
        <stp>CRNCY</stp>
        <stp>[Crispin Spreadsheet.xlsx]OEI!R678C4</stp>
        <tr r="D678" s="1"/>
      </tp>
      <tp t="s">
        <v>USD</v>
        <stp/>
        <stp>##V3_BDPV12</stp>
        <stp>JM SP Equity</stp>
        <stp>CRNCY</stp>
        <stp>[Crispin Spreadsheet.xlsx]OEI!R362C4</stp>
        <tr r="D362" s="1"/>
      </tp>
      <tp t="s">
        <v>GBp</v>
        <stp/>
        <stp>##V3_BDPV12</stp>
        <stp>DLAR LN Equity</stp>
        <stp>CRNCY</stp>
        <stp>[Crispin Spreadsheet.xlsx]OPE!R39C4</stp>
        <tr r="D39" s="7"/>
      </tp>
      <tp t="s">
        <v>GBp</v>
        <stp/>
        <stp>##V3_BDPV12</stp>
        <stp>BA/ LN Equity</stp>
        <stp>CRNCY</stp>
        <stp>[Crispin Spreadsheet.xlsx]OEI!R465C4</stp>
        <tr r="D465" s="1"/>
      </tp>
      <tp>
        <v>1.85</v>
        <stp/>
        <stp>##V3_BDPV12</stp>
        <stp>SMR AU Equity</stp>
        <stp>PX_YEST_CLOSE</stp>
        <stp>[Crispin Spreadsheet.xlsx]SWAN!R7C6</stp>
        <tr r="F7" s="3"/>
      </tp>
      <tp>
        <v>86.08</v>
        <stp/>
        <stp>##V3_BDPV12</stp>
        <stp>RR/ LN Equity</stp>
        <stp>PX_YEST_CLOSE</stp>
        <stp>[Crispin Spreadsheet.xlsx]OEI!R598C6</stp>
        <tr r="F598" s="1"/>
      </tp>
      <tp>
        <v>45.11</v>
        <stp/>
        <stp>##V3_BDPV12</stp>
        <stp>CNA US Equity</stp>
        <stp>PX_YEST_CLOSE</stp>
        <stp>[Crispin Spreadsheet.xlsx]OEI!R689C6</stp>
        <tr r="F689" s="1"/>
      </tp>
      <tp>
        <v>11.5</v>
        <stp/>
        <stp>##V3_BDPV12</stp>
        <stp>RYA ID Equity</stp>
        <stp>PX_YEST_CLOSE</stp>
        <stp>[Crispin Spreadsheet.xlsx]OEI!R229C6</stp>
        <tr r="F229" s="1"/>
      </tp>
      <tp t="s">
        <v>GBp</v>
        <stp/>
        <stp>##V3_BDPV12</stp>
        <stp>REL LN Equity</stp>
        <stp>CRNCY</stp>
        <stp>[Crispin Spreadsheet.xlsx]OEI!R591C4</stp>
        <tr r="D591" s="1"/>
      </tp>
      <tp>
        <v>58.9</v>
        <stp/>
        <stp>##V3_BDPV12</stp>
        <stp>HEN GY Equity</stp>
        <stp>PX_YEST_CLOSE</stp>
        <stp>[Crispin Spreadsheet.xlsx]OEI!R168C6</stp>
        <tr r="F168" s="1"/>
      </tp>
      <tp t="s">
        <v>GBp</v>
        <stp/>
        <stp>##V3_BDPV12</stp>
        <stp>IAG LN Equity</stp>
        <stp>CRNCY</stp>
        <stp>[Crispin Spreadsheet.xlsx]OEI!R535C4</stp>
        <tr r="D535" s="1"/>
      </tp>
      <tp>
        <v>154.69999999999999</v>
        <stp/>
        <stp>##V3_BDPV12</stp>
        <stp>MRO LN Equity</stp>
        <stp>PX_YEST_CLOSE</stp>
        <stp>[Crispin Spreadsheet.xlsx]OEI!R558C6</stp>
        <tr r="F558" s="1"/>
      </tp>
      <tp t="s">
        <v>EUR</v>
        <stp/>
        <stp>##V3_BDPV12</stp>
        <stp>ERF FP Equity</stp>
        <stp>CRNCY</stp>
        <stp>[Crispin Spreadsheet.xlsx]OEI!R108C4</stp>
        <tr r="D108" s="1"/>
      </tp>
      <tp t="s">
        <v>EUR</v>
        <stp/>
        <stp>##V3_BDPV12</stp>
        <stp>CS FP Equity</stp>
        <stp>CRNCY</stp>
        <stp>[Crispin Spreadsheet.xlsx]OEI!R93C4</stp>
        <tr r="D93" s="1"/>
      </tp>
      <tp>
        <v>29.52</v>
        <stp/>
        <stp>##V3_BDPV12</stp>
        <stp>DAL US Equity</stp>
        <stp>PX_YEST_CLOSE</stp>
        <stp>[Crispin Spreadsheet.xlsx]OEI!R696C6</stp>
        <tr r="F696" s="1"/>
      </tp>
      <tp t="s">
        <v>EUR</v>
        <stp/>
        <stp>##V3_BDPV12</stp>
        <stp>ACE IM Equity</stp>
        <stp>CRNCY</stp>
        <stp>[Crispin Spreadsheet.xlsx]OEI!R234C4</stp>
        <tr r="D234" s="1"/>
      </tp>
      <tp t="s">
        <v>GBp</v>
        <stp/>
        <stp>##V3_BDPV12</stp>
        <stp>SGE LN Equity</stp>
        <stp>CRNCY</stp>
        <stp>[Crispin Spreadsheet.xlsx]OEI!R623C4</stp>
        <tr r="D623" s="1"/>
      </tp>
      <tp t="s">
        <v>USD</v>
        <stp/>
        <stp>##V3_BDPV12</stp>
        <stp>HPE US Equity</stp>
        <stp>CRNCY</stp>
        <stp>[Crispin Spreadsheet.xlsx]OEI!R729C4</stp>
        <tr r="D729" s="1"/>
      </tp>
      <tp>
        <v>0.79800000000000004</v>
        <stp/>
        <stp>##V3_BDPV12</stp>
        <stp>GAM SW Equity</stp>
        <stp>PX_YEST_CLOSE</stp>
        <stp>[Crispin Spreadsheet.xlsx]OEI!R422C6</stp>
        <tr r="F422" s="1"/>
      </tp>
      <tp t="s">
        <v>GBp</v>
        <stp/>
        <stp>##V3_BDPV12</stp>
        <stp>SRP LN Equity</stp>
        <stp>CRNCY</stp>
        <stp>[Crispin Spreadsheet.xlsx]OPE!R54C4</stp>
        <tr r="D54" s="7"/>
      </tp>
      <tp>
        <v>20.6</v>
        <stp/>
        <stp>##V3_BDPV12</stp>
        <stp>SCR FP Equity</stp>
        <stp>PX_YEST_CLOSE</stp>
        <stp>[Crispin Spreadsheet.xlsx]OEI!R127C6</stp>
        <tr r="F127" s="1"/>
      </tp>
      <tp t="s">
        <v>CAD</v>
        <stp/>
        <stp>##V3_BDPV12</stp>
        <stp>TRQ CN Equity</stp>
        <stp>CRNCY</stp>
        <stp>[Crispin Spreadsheet.xlsx]OEI!R60C4</stp>
        <tr r="D60" s="1"/>
      </tp>
      <tp>
        <v>8.93</v>
        <stp/>
        <stp>##V3_BDPV12</stp>
        <stp>IDR SQ Equity</stp>
        <stp>PX_YEST_CLOSE</stp>
        <stp>[Crispin Spreadsheet.xlsx]OEI!R381C6</stp>
        <tr r="F381" s="1"/>
      </tp>
      <tp>
        <v>8390</v>
        <stp/>
        <stp>##V3_BDPV12</stp>
        <stp>OTP HB Equity</stp>
        <stp>PX_YEST_CLOSE</stp>
        <stp>[Crispin Spreadsheet.xlsx]OEI!R222C6</stp>
        <tr r="F222" s="1"/>
      </tp>
      <tp t="s">
        <v>GBp</v>
        <stp/>
        <stp>##V3_BDPV12</stp>
        <stp>BBY LN Equity</stp>
        <stp>CRNCY</stp>
        <stp>[Crispin Spreadsheet.xlsx]OEI!R466C4</stp>
        <tr r="D466" s="1"/>
      </tp>
      <tp t="s">
        <v>EUR</v>
        <stp/>
        <stp>##V3_BDPV12</stp>
        <stp>WIE AV Equity</stp>
        <stp>CRNCY</stp>
        <stp>[Crispin Spreadsheet.xlsx]OEI!R31C4</stp>
        <tr r="D31" s="1"/>
      </tp>
      <tp>
        <v>178.29</v>
        <stp/>
        <stp>##V3_BDPV12</stp>
        <stp>CAT US Equity</stp>
        <stp>PX_YEST_CLOSE</stp>
        <stp>[Crispin Spreadsheet.xlsx]OEI!R676C6</stp>
        <tr r="F676" s="1"/>
      </tp>
      <tp>
        <v>17.149999999999999</v>
        <stp/>
        <stp>##V3_BDPV12</stp>
        <stp>GET FP Equity</stp>
        <stp>PX_YEST_CLOSE</stp>
        <stp>[Crispin Spreadsheet.xlsx]OEI!R111C6</stp>
        <tr r="F111" s="1"/>
      </tp>
      <tp>
        <v>47.71</v>
        <stp/>
        <stp>##V3_BDPV12</stp>
        <stp>KNX US Equity</stp>
        <stp>PX_YEST_CLOSE</stp>
        <stp>[Crispin Spreadsheet.xlsx]OEI!R739C6</stp>
        <tr r="F739" s="1"/>
      </tp>
      <tp>
        <v>30.59</v>
        <stp/>
        <stp>##V3_BDPV12</stp>
        <stp>FOX US Equity</stp>
        <stp>PX_YEST_CLOSE</stp>
        <stp>[Crispin Spreadsheet.xlsx]OEI!R718C6</stp>
        <tr r="F718" s="1"/>
      </tp>
      <tp>
        <v>77.3</v>
        <stp/>
        <stp>##V3_BDPV12</stp>
        <stp>SOLB BB Equity</stp>
        <stp>PX_YEST_CLOSE</stp>
        <stp>[Crispin Spreadsheet.xlsx]OEI!R41C6</stp>
        <tr r="F41" s="1"/>
      </tp>
      <tp>
        <v>111.26</v>
        <stp/>
        <stp>##V3_BDPV12</stp>
        <stp>SU FP Equity</stp>
        <stp>PX_YEST_CLOSE</stp>
        <stp>[Crispin Spreadsheet.xlsx]OEI!R126C6</stp>
        <tr r="F126" s="1"/>
      </tp>
      <tp t="s">
        <v>USD</v>
        <stp/>
        <stp>##V3_BDPV12</stp>
        <stp>HD US Equity</stp>
        <stp>CRNCY</stp>
        <stp>[Crispin Spreadsheet.xlsx]OEI!R730C4</stp>
        <tr r="D730" s="1"/>
      </tp>
      <tp t="s">
        <v>#N/A N/A</v>
        <stp/>
        <stp>##V3_BDPV12</stp>
        <stp>ROSN LI Equity</stp>
        <stp>PX_YEST_CLOSE</stp>
        <stp>[Crispin Spreadsheet.xlsx]OPE!R53C6</stp>
        <tr r="F53" s="7"/>
      </tp>
      <tp>
        <v>8282</v>
        <stp/>
        <stp>##V3_BDPV12</stp>
        <stp>FLTR LN Equity</stp>
        <stp>PX_YEST_CLOSE</stp>
        <stp>[Crispin Spreadsheet.xlsx]OPE!R40C6</stp>
        <tr r="F40" s="7"/>
      </tp>
      <tp>
        <v>1596</v>
        <stp/>
        <stp>##V3_BDPV12</stp>
        <stp>PLUS LN Equity</stp>
        <stp>PX_YEST_CLOSE</stp>
        <stp>[Crispin Spreadsheet.xlsx]OPE!R50C6</stp>
        <tr r="F50" s="7"/>
      </tp>
      <tp t="s">
        <v>EUR</v>
        <stp/>
        <stp>##V3_BDPV12</stp>
        <stp>UMI BB Equity</stp>
        <stp>CRNCY</stp>
        <stp>[Crispin Spreadsheet.xlsx]OEI!R43C4</stp>
        <tr r="D43" s="1"/>
      </tp>
      <tp>
        <v>1728</v>
        <stp/>
        <stp>##V3_BDPV12</stp>
        <stp>CPG LN Equity</stp>
        <stp>PX_YEST_CLOSE</stp>
        <stp>[Crispin Spreadsheet.xlsx]OEI!R489C6</stp>
        <tr r="F489" s="1"/>
      </tp>
      <tp>
        <v>5.0880000000000001</v>
        <stp/>
        <stp>##V3_BDPV12</stp>
        <stp>SRG IM Equity</stp>
        <stp>PX_YEST_CLOSE</stp>
        <stp>[Crispin Spreadsheet.xlsx]OEI!R248C6</stp>
        <tr r="F248" s="1"/>
      </tp>
      <tp t="s">
        <v>GBp</v>
        <stp/>
        <stp>##V3_BDPV12</stp>
        <stp>DOM LN Equity</stp>
        <stp>CRNCY</stp>
        <stp>[Crispin Spreadsheet.xlsx]OEI!R498C4</stp>
        <tr r="D498" s="1"/>
      </tp>
      <tp t="s">
        <v>GBp</v>
        <stp/>
        <stp>##V3_BDPV12</stp>
        <stp>ECM LN Equity</stp>
        <stp>CRNCY</stp>
        <stp>[Crispin Spreadsheet.xlsx]OEI!R504C4</stp>
        <tr r="D504" s="1"/>
      </tp>
      <tp t="s">
        <v>CAD</v>
        <stp/>
        <stp>##V3_BDPV12</stp>
        <stp>PEY CN Equity</stp>
        <stp>CRNCY</stp>
        <stp>[Crispin Spreadsheet.xlsx]OEI!R57C4</stp>
        <tr r="D57" s="1"/>
      </tp>
      <tp>
        <v>29.65</v>
        <stp/>
        <stp>##V3_BDPV12</stp>
        <stp>KBH US Equity</stp>
        <stp>PX_YEST_CLOSE</stp>
        <stp>[Crispin Spreadsheet.xlsx]OEI!R736C6</stp>
        <tr r="F736" s="1"/>
      </tp>
      <tp>
        <v>2.6840000000000002</v>
        <stp/>
        <stp>##V3_BDPV12</stp>
        <stp>SAN SQ Equity</stp>
        <stp>PX_YEST_CLOSE</stp>
        <stp>[Crispin Spreadsheet.xlsx]OEI!R377C6</stp>
        <tr r="F377" s="1"/>
      </tp>
      <tp t="s">
        <v>GBp</v>
        <stp/>
        <stp>##V3_BDPV12</stp>
        <stp>POG LN Equity</stp>
        <stp>CRNCY</stp>
        <stp>[Crispin Spreadsheet.xlsx]OEI!R578C4</stp>
        <tr r="D578" s="1"/>
      </tp>
      <tp>
        <v>11.84</v>
        <stp/>
        <stp>##V3_BDPV12</stp>
        <stp>FUR NA Equity</stp>
        <stp>PX_YEST_CLOSE</stp>
        <stp>[Crispin Spreadsheet.xlsx]OEI!R323C6</stp>
        <tr r="F323" s="1"/>
      </tp>
      <tp t="s">
        <v>GBp</v>
        <stp/>
        <stp>##V3_BDPV12</stp>
        <stp>AGY LN Equity</stp>
        <stp>CRNCY</stp>
        <stp>[Crispin Spreadsheet.xlsx]OEI!R450C4</stp>
        <tr r="D450" s="1"/>
      </tp>
      <tp>
        <v>73.760000000000005</v>
        <stp/>
        <stp>##V3_BDPV12</stp>
        <stp>BMW GY Equity</stp>
        <stp>PX_YEST_CLOSE</stp>
        <stp>[Crispin Spreadsheet.xlsx]OEI!R153C6</stp>
        <tr r="F153" s="1"/>
      </tp>
      <tp>
        <v>172.95</v>
        <stp/>
        <stp>##V3_BDPV12</stp>
        <stp>VOW GY Equity</stp>
        <stp>PX_YEST_CLOSE</stp>
        <stp>[Crispin Spreadsheet.xlsx]OEI!R191C6</stp>
        <tr r="F191" s="1"/>
      </tp>
      <tp>
        <v>77.16</v>
        <stp/>
        <stp>##V3_BDPV12</stp>
        <stp>ENX FP Equity</stp>
        <stp>PX_YEST_CLOSE</stp>
        <stp>[Crispin Spreadsheet.xlsx]OEI!R109C6</stp>
        <tr r="F109" s="1"/>
      </tp>
      <tp t="s">
        <v>GBp</v>
        <stp/>
        <stp>##V3_BDPV12</stp>
        <stp>AEP LN Equity</stp>
        <stp>CRNCY</stp>
        <stp>[Crispin Spreadsheet.xlsx]OEI!R452C4</stp>
        <tr r="D452" s="1"/>
      </tp>
      <tp t="s">
        <v>GBp</v>
        <stp/>
        <stp>##V3_BDPV12</stp>
        <stp>ICP LN Equity</stp>
        <stp>CRNCY</stp>
        <stp>[Crispin Spreadsheet.xlsx]OEI!R534C4</stp>
        <tr r="D534" s="1"/>
      </tp>
      <tp t="s">
        <v>EUR</v>
        <stp/>
        <stp>##V3_BDPV12</stp>
        <stp>DPW GY Equity</stp>
        <stp>CRNCY</stp>
        <stp>[Crispin Spreadsheet.xlsx]OEI!R160C4</stp>
        <tr r="D160" s="1"/>
      </tp>
      <tp>
        <v>327.8</v>
        <stp/>
        <stp>##V3_BDPV12</stp>
        <stp>YCA LN Equity</stp>
        <stp>PX_YEST_CLOSE</stp>
        <stp>[Crispin Spreadsheet.xlsx]OPE!R57C6</stp>
        <tr r="F57" s="7"/>
      </tp>
      <tp t="s">
        <v>GBp</v>
        <stp/>
        <stp>##V3_BDPV12</stp>
        <stp>VCT LN Equity</stp>
        <stp>CRNCY</stp>
        <stp>[Crispin Spreadsheet.xlsx]OEI!R634C4</stp>
        <tr r="D634" s="1"/>
      </tp>
      <tp t="s">
        <v>EUR</v>
        <stp/>
        <stp>##V3_BDPV12</stp>
        <stp>LR FP Equity</stp>
        <stp>CRNCY</stp>
        <stp>[Crispin Spreadsheet.xlsx]OEI!R116C4</stp>
        <tr r="D116" s="1"/>
      </tp>
      <tp t="s">
        <v>GBP</v>
        <stp/>
        <stp>##V3_BDPV12</stp>
        <stp>GB00BMBL1D50 Govt</stp>
        <stp>CRNCY</stp>
        <stp>[Crispin Spreadsheet.xlsx]GILT!R14C4</stp>
        <tr r="D14" s="4"/>
      </tp>
      <tp t="s">
        <v>USD</v>
        <stp/>
        <stp>##V3_BDPV12</stp>
        <stp>JD US Equity</stp>
        <stp>CRNCY</stp>
        <stp>[Crispin Spreadsheet.xlsx]OEI!R733C4</stp>
        <tr r="D733" s="1"/>
      </tp>
      <tp t="s">
        <v>USD</v>
        <stp/>
        <stp>##V3_BDPV12</stp>
        <stp>MO US Equity</stp>
        <stp>CRNCY</stp>
        <stp>[Crispin Spreadsheet.xlsx]OEI!R654C4</stp>
        <tr r="D654" s="1"/>
      </tp>
      <tp t="s">
        <v>GBp</v>
        <stp/>
        <stp>##V3_BDPV12</stp>
        <stp>SN/ LN Equity</stp>
        <stp>CRNCY</stp>
        <stp>[Crispin Spreadsheet.xlsx]OEI!R608C4</stp>
        <tr r="D608" s="1"/>
      </tp>
      <tp>
        <v>124</v>
        <stp/>
        <stp>##V3_BDPV12</stp>
        <stp>RE/ LN Equity</stp>
        <stp>PX_YEST_CLOSE</stp>
        <stp>[Crispin Spreadsheet.xlsx]SWAN!R106C6</stp>
        <tr r="F106" s="3"/>
      </tp>
      <tp t="s">
        <v>FTSE 250 Index FU Sep22</v>
        <stp/>
        <stp>##V3_BDPV12</stp>
        <stp>YBYA Index</stp>
        <stp>NAME</stp>
        <stp>[Crispin Spreadsheet.xlsx]OEI!R445C5</stp>
        <tr r="E445" s="1"/>
      </tp>
      <tp t="s">
        <v>#N/A Requesting Data...</v>
        <stp/>
        <stp>##V3_BDPV12</stp>
        <stp>GBPEUR Curncy</stp>
        <stp>LAST_PRICE</stp>
        <stp>[Crispin Spreadsheet.xlsx]OPUS!R105C13</stp>
        <tr r="M105" s="6"/>
      </tp>
      <tp t="s">
        <v>#N/A Requesting Data...</v>
        <stp/>
        <stp>##V3_BDPV12</stp>
        <stp>GBPEUR Curncy</stp>
        <stp>LAST_PRICE</stp>
        <stp>[Crispin Spreadsheet.xlsx]OPUS!R108C13</stp>
        <tr r="M108" s="6"/>
      </tp>
      <tp t="s">
        <v>#N/A Requesting Data...</v>
        <stp/>
        <stp>##V3_BDPV12</stp>
        <stp>GBPEUR Curncy</stp>
        <stp>LAST_PRICE</stp>
        <stp>[Crispin Spreadsheet.xlsx]OPUS!R109C13</stp>
        <tr r="M109" s="6"/>
      </tp>
      <tp>
        <v>0.76039999999999996</v>
        <stp/>
        <stp>##V3_BDPV12</stp>
        <stp>SAB SQ Equity</stp>
        <stp>PX_YEST_CLOSE</stp>
        <stp>[Crispin Spreadsheet.xlsx]OEI!R376C6</stp>
        <tr r="F376" s="1"/>
      </tp>
      <tp>
        <v>124.16</v>
        <stp/>
        <stp>##V3_BDPV12</stp>
        <stp>HMB SS Equity</stp>
        <stp>PX_YEST_CLOSE</stp>
        <stp>[Crispin Spreadsheet.xlsx]OEI!R398C6</stp>
        <tr r="F398" s="1"/>
      </tp>
      <tp>
        <v>16.100000000000001</v>
        <stp/>
        <stp>##V3_BDPV12</stp>
        <stp>DEC FP Equity</stp>
        <stp>PX_YEST_CLOSE</stp>
        <stp>[Crispin Spreadsheet.xlsx]OEI!R113C6</stp>
        <tr r="F113" s="1"/>
      </tp>
      <tp>
        <v>204.28</v>
        <stp/>
        <stp>##V3_BDPV12</stp>
        <stp>CME US Equity</stp>
        <stp>PX_YEST_CLOSE</stp>
        <stp>[Crispin Spreadsheet.xlsx]OEI!R688C6</stp>
        <tr r="F688" s="1"/>
      </tp>
      <tp t="s">
        <v>EUR</v>
        <stp/>
        <stp>##V3_BDPV12</stp>
        <stp>WKL NA Equity</stp>
        <stp>CRNCY</stp>
        <stp>[Crispin Spreadsheet.xlsx]OEI!R332C4</stp>
        <tr r="D332" s="1"/>
      </tp>
      <tp>
        <v>14.37</v>
        <stp/>
        <stp>##V3_BDPV12</stp>
        <stp>DAN US Equity</stp>
        <stp>PX_YEST_CLOSE</stp>
        <stp>[Crispin Spreadsheet.xlsx]OEI!R694C6</stp>
        <tr r="F694" s="1"/>
      </tp>
      <tp t="s">
        <v>EUR</v>
        <stp/>
        <stp>##V3_BDPV12</stp>
        <stp>UCB BB Equity</stp>
        <stp>CRNCY</stp>
        <stp>[Crispin Spreadsheet.xlsx]OEI!R42C4</stp>
        <tr r="D42" s="1"/>
      </tp>
      <tp t="s">
        <v>GBp</v>
        <stp/>
        <stp>##V3_BDPV12</stp>
        <stp>KGF LN Equity</stp>
        <stp>CRNCY</stp>
        <stp>[Crispin Spreadsheet.xlsx]OEI!R551C4</stp>
        <tr r="D551" s="1"/>
      </tp>
      <tp>
        <v>39.85</v>
        <stp/>
        <stp>##V3_BDPV12</stp>
        <stp>EEM US Equity</stp>
        <stp>PX_YEST_CLOSE</stp>
        <stp>[Crispin Spreadsheet.xlsx]OEI!R850C6</stp>
        <tr r="F850" s="1"/>
      </tp>
      <tp>
        <v>0.245</v>
        <stp/>
        <stp>##V3_BDPV12</stp>
        <stp>GGR SP Equity</stp>
        <stp>PX_YEST_CLOSE</stp>
        <stp>[Crispin Spreadsheet.xlsx]OEI!R361C6</stp>
        <tr r="F361" s="1"/>
      </tp>
      <tp>
        <v>394.2</v>
        <stp/>
        <stp>##V3_BDPV12</stp>
        <stp>FDS US Equity</stp>
        <stp>PX_YEST_CLOSE</stp>
        <stp>[Crispin Spreadsheet.xlsx]OEI!R711C6</stp>
        <tr r="F711" s="1"/>
      </tp>
      <tp>
        <v>823.2</v>
        <stp/>
        <stp>##V3_BDPV12</stp>
        <stp>WPP LN Equity</stp>
        <stp>PX_YEST_CLOSE</stp>
        <stp>[Crispin Spreadsheet.xlsx]OEI!R638C6</stp>
        <tr r="F638" s="1"/>
      </tp>
      <tp t="s">
        <v>GBp</v>
        <stp/>
        <stp>##V3_BDPV12</stp>
        <stp>EDR LN Equity</stp>
        <stp>CRNCY</stp>
        <stp>[Crispin Spreadsheet.xlsx]OEI!R502C4</stp>
        <tr r="D502" s="1"/>
      </tp>
      <tp t="s">
        <v>EUR</v>
        <stp/>
        <stp>##V3_BDPV12</stp>
        <stp>BCP PL Equity</stp>
        <stp>CRNCY</stp>
        <stp>[Crispin Spreadsheet.xlsx]OEI!R357C4</stp>
        <tr r="D357" s="1"/>
      </tp>
      <tp>
        <v>1</v>
        <stp/>
        <stp>##V3_BDPV12</stp>
        <stp>EURAUD Curncy</stp>
        <stp>QUOTE_FACTOR</stp>
        <stp>[Crispin Spreadsheet.xlsx]OEI!R18C12</stp>
        <tr r="L18" s="1"/>
      </tp>
      <tp>
        <v>1</v>
        <stp/>
        <stp>##V3_BDPV12</stp>
        <stp>EURAUD Curncy</stp>
        <stp>QUOTE_FACTOR</stp>
        <stp>[Crispin Spreadsheet.xlsx]OEI!R19C12</stp>
        <tr r="L19" s="1"/>
      </tp>
      <tp>
        <v>1</v>
        <stp/>
        <stp>##V3_BDPV12</stp>
        <stp>EURAUD Curncy</stp>
        <stp>QUOTE_FACTOR</stp>
        <stp>[Crispin Spreadsheet.xlsx]OEI!R15C12</stp>
        <tr r="L15" s="1"/>
      </tp>
      <tp>
        <v>1</v>
        <stp/>
        <stp>##V3_BDPV12</stp>
        <stp>EURAUD Curncy</stp>
        <stp>QUOTE_FACTOR</stp>
        <stp>[Crispin Spreadsheet.xlsx]OEI!R16C12</stp>
        <tr r="L16" s="1"/>
      </tp>
      <tp>
        <v>1</v>
        <stp/>
        <stp>##V3_BDPV12</stp>
        <stp>EURAUD Curncy</stp>
        <stp>QUOTE_FACTOR</stp>
        <stp>[Crispin Spreadsheet.xlsx]OEI!R17C12</stp>
        <tr r="L17" s="1"/>
      </tp>
      <tp>
        <v>1</v>
        <stp/>
        <stp>##V3_BDPV12</stp>
        <stp>EURAUD Curncy</stp>
        <stp>QUOTE_FACTOR</stp>
        <stp>[Crispin Spreadsheet.xlsx]OEI!R20C12</stp>
        <tr r="L20" s="1"/>
      </tp>
      <tp>
        <v>1</v>
        <stp/>
        <stp>##V3_BDPV12</stp>
        <stp>EURAUD Curncy</stp>
        <stp>QUOTE_FACTOR</stp>
        <stp>[Crispin Spreadsheet.xlsx]OEI!R21C12</stp>
        <tr r="L21" s="1"/>
      </tp>
      <tp>
        <v>1</v>
        <stp/>
        <stp>##V3_BDPV12</stp>
        <stp>EURAUD Curncy</stp>
        <stp>QUOTE_FACTOR</stp>
        <stp>[Crispin Spreadsheet.xlsx]OEI!R22C12</stp>
        <tr r="L22" s="1"/>
      </tp>
      <tp>
        <v>1</v>
        <stp/>
        <stp>##V3_BDPV12</stp>
        <stp>EURAUD Curncy</stp>
        <stp>QUOTE_FACTOR</stp>
        <stp>[Crispin Spreadsheet.xlsx]OEI!R23C12</stp>
        <tr r="L23" s="1"/>
      </tp>
      <tp>
        <v>1</v>
        <stp/>
        <stp>##V3_BDPV12</stp>
        <stp>EURAUD Curncy</stp>
        <stp>QUOTE_FACTOR</stp>
        <stp>[Crispin Spreadsheet.xlsx]OEI!R24C12</stp>
        <tr r="L24" s="1"/>
      </tp>
      <tp>
        <v>1</v>
        <stp/>
        <stp>##V3_BDPV12</stp>
        <stp>EURAUD Curncy</stp>
        <stp>QUOTE_FACTOR</stp>
        <stp>[Crispin Spreadsheet.xlsx]OEI!R25C12</stp>
        <tr r="L25" s="1"/>
      </tp>
      <tp>
        <v>1</v>
        <stp/>
        <stp>##V3_BDPV12</stp>
        <stp>EURAUD Curncy</stp>
        <stp>QUOTE_FACTOR</stp>
        <stp>[Crispin Spreadsheet.xlsx]OEI!R26C12</stp>
        <tr r="L26" s="1"/>
      </tp>
      <tp>
        <v>1</v>
        <stp/>
        <stp>##V3_BDPV12</stp>
        <stp>EURAUD Curncy</stp>
        <stp>QUOTE_FACTOR</stp>
        <stp>[Crispin Spreadsheet.xlsx]OEI!R27C12</stp>
        <tr r="L27" s="1"/>
      </tp>
      <tp t="s">
        <v>GBP</v>
        <stp/>
        <stp>##V3_BDPV12</stp>
        <stp>GB00BFMCN652 Govt</stp>
        <stp>CRNCY</stp>
        <stp>[Crispin Spreadsheet.xlsx]OEI!R868C4</stp>
        <tr r="D868" s="1"/>
      </tp>
      <tp>
        <v>98.281999999999996</v>
        <stp/>
        <stp>##V3_BDPV12</stp>
        <stp>USG9460GAA97 Corp</stp>
        <stp>PX_YEST_CLOSE</stp>
        <stp>[Crispin Spreadsheet.xlsx]OEI!R354C6</stp>
        <tr r="F354" s="1"/>
      </tp>
      <tp>
        <v>3.66</v>
        <stp/>
        <stp>##V3_BDPV12</stp>
        <stp>WEED CN Equity</stp>
        <stp>PX_YEST_CLOSE</stp>
        <stp>[Crispin Spreadsheet.xlsx]OEI!R54C6</stp>
        <tr r="F54" s="1"/>
      </tp>
      <tp t="s">
        <v>EUR</v>
        <stp/>
        <stp>##V3_BDPV12</stp>
        <stp>DG FP Equity</stp>
        <stp>CRNCY</stp>
        <stp>[Crispin Spreadsheet.xlsx]OEI!R141C4</stp>
        <tr r="D141" s="1"/>
      </tp>
      <tp t="s">
        <v>USD</v>
        <stp/>
        <stp>##V3_BDPV12</stp>
        <stp>GE US Equity</stp>
        <stp>CRNCY</stp>
        <stp>[Crispin Spreadsheet.xlsx]OEI!R721C4</stp>
        <tr r="D721" s="1"/>
      </tp>
      <tp t="s">
        <v>EUR</v>
        <stp/>
        <stp>##V3_BDPV12</stp>
        <stp>MC FP Equity</stp>
        <stp>CRNCY</stp>
        <stp>[Crispin Spreadsheet.xlsx]OEI!R118C4</stp>
        <tr r="D118" s="1"/>
      </tp>
      <tp t="s">
        <v>EUR</v>
        <stp/>
        <stp>##V3_BDPV12</stp>
        <stp>CNHI IM Equity</stp>
        <stp>CRNCY</stp>
        <stp>[Crispin Spreadsheet.xlsx]OPE!R13C4</stp>
        <tr r="D13" s="7"/>
      </tp>
      <tp>
        <v>91.8</v>
        <stp/>
        <stp>##V3_BDPV12</stp>
        <stp>SK FP Equity</stp>
        <stp>PX_YEST_CLOSE</stp>
        <stp>[Crispin Spreadsheet.xlsx]OEI!R128C6</stp>
        <tr r="F128" s="1"/>
      </tp>
      <tp t="s">
        <v>USD</v>
        <stp/>
        <stp>##V3_BDPV12</stp>
        <stp>BA US Equity</stp>
        <stp>CRNCY</stp>
        <stp>[Crispin Spreadsheet.xlsx]OEI!R674C4</stp>
        <tr r="D674" s="1"/>
      </tp>
      <tp t="s">
        <v>USD</v>
        <stp/>
        <stp>##V3_BDPV12</stp>
        <stp>USA Comdty</stp>
        <stp>CRNCY</stp>
        <stp>[Crispin Spreadsheet.xlsx]OEI!R842C4</stp>
        <tr r="D842" s="1"/>
      </tp>
      <tp>
        <v>140.99</v>
        <stp/>
        <stp>##V3_BDPV12</stp>
        <stp>EURJPY Curncy</stp>
        <stp>PX_YEST_CLOSE</stp>
        <stp>[Crispin Spreadsheet.xlsx]SWAN!R33C30</stp>
        <tr r="AD33" s="3"/>
      </tp>
      <tp t="s">
        <v>CAD</v>
        <stp/>
        <stp>##V3_BDPV12</stp>
        <stp>ABX CN Equity</stp>
        <stp>CRNCY</stp>
        <stp>[Crispin Spreadsheet.xlsx]FDXC!R9C4</stp>
        <tr r="D9" s="8"/>
      </tp>
      <tp>
        <v>1</v>
        <stp/>
        <stp>##V3_BDPV12</stp>
        <stp>EURGBP Curncy</stp>
        <stp>QUOTE_FACTOR</stp>
        <stp>[Crispin Spreadsheet.xlsx]OEI!R889C12</stp>
        <tr r="L889" s="1"/>
      </tp>
      <tp>
        <v>1</v>
        <stp/>
        <stp>##V3_BDPV12</stp>
        <stp>EURGBP Curncy</stp>
        <stp>QUOTE_FACTOR</stp>
        <stp>[Crispin Spreadsheet.xlsx]OEI!R867C12</stp>
        <tr r="L867" s="1"/>
      </tp>
      <tp>
        <v>1</v>
        <stp/>
        <stp>##V3_BDPV12</stp>
        <stp>EURGBP Curncy</stp>
        <stp>QUOTE_FACTOR</stp>
        <stp>[Crispin Spreadsheet.xlsx]OEI!R866C12</stp>
        <tr r="L866" s="1"/>
      </tp>
      <tp>
        <v>1</v>
        <stp/>
        <stp>##V3_BDPV12</stp>
        <stp>EURGBP Curncy</stp>
        <stp>QUOTE_FACTOR</stp>
        <stp>[Crispin Spreadsheet.xlsx]OEI!R865C12</stp>
        <tr r="L865" s="1"/>
      </tp>
      <tp>
        <v>1</v>
        <stp/>
        <stp>##V3_BDPV12</stp>
        <stp>EURGBP Curncy</stp>
        <stp>QUOTE_FACTOR</stp>
        <stp>[Crispin Spreadsheet.xlsx]OEI!R868C12</stp>
        <tr r="L868" s="1"/>
      </tp>
      <tp>
        <v>1</v>
        <stp/>
        <stp>##V3_BDPV12</stp>
        <stp>EURGBP Curncy</stp>
        <stp>QUOTE_FACTOR</stp>
        <stp>[Crispin Spreadsheet.xlsx]OEI!R873C12</stp>
        <tr r="L873" s="1"/>
      </tp>
      <tp>
        <v>1</v>
        <stp/>
        <stp>##V3_BDPV12</stp>
        <stp>EURGBP Curncy</stp>
        <stp>QUOTE_FACTOR</stp>
        <stp>[Crispin Spreadsheet.xlsx]OEI!R876C12</stp>
        <tr r="L876" s="1"/>
      </tp>
      <tp>
        <v>1</v>
        <stp/>
        <stp>##V3_BDPV12</stp>
        <stp>EURGBP Curncy</stp>
        <stp>QUOTE_FACTOR</stp>
        <stp>[Crispin Spreadsheet.xlsx]OEI!R879C12</stp>
        <tr r="L879" s="1"/>
      </tp>
      <tp>
        <v>1</v>
        <stp/>
        <stp>##V3_BDPV12</stp>
        <stp>EURGBP Curncy</stp>
        <stp>QUOTE_FACTOR</stp>
        <stp>[Crispin Spreadsheet.xlsx]OEI!R836C12</stp>
        <tr r="L836" s="1"/>
      </tp>
      <tp t="s">
        <v>#N/A Requesting Data...</v>
        <stp/>
        <stp>##V3_BDPV12</stp>
        <stp>EURMYR Curncy</stp>
        <stp>PX_YEST_CLOSE</stp>
        <stp>[Crispin Spreadsheet.xlsx]SWAN!R36C30</stp>
        <tr r="AD36" s="3"/>
      </tp>
      <tp t="s">
        <v>#N/A Requesting Data...</v>
        <stp/>
        <stp>##V3_BDPV12</stp>
        <stp>EURMYR Curncy</stp>
        <stp>PX_YEST_CLOSE</stp>
        <stp>[Crispin Spreadsheet.xlsx]SWAN!R37C30</stp>
        <tr r="AD37" s="3"/>
      </tp>
      <tp>
        <v>10.3965</v>
        <stp/>
        <stp>##V3_BDPV12</stp>
        <stp>EURNOK Curncy</stp>
        <stp>PX_YEST_CLOSE</stp>
        <stp>[Crispin Spreadsheet.xlsx]SWAN!R46C30</stp>
        <tr r="AD46" s="3"/>
      </tp>
      <tp>
        <v>10.3965</v>
        <stp/>
        <stp>##V3_BDPV12</stp>
        <stp>EURNOK Curncy</stp>
        <stp>PX_YEST_CLOSE</stp>
        <stp>[Crispin Spreadsheet.xlsx]SWAN!R45C30</stp>
        <tr r="AD45" s="3"/>
      </tp>
      <tp>
        <v>10.3965</v>
        <stp/>
        <stp>##V3_BDPV12</stp>
        <stp>EURNOK Curncy</stp>
        <stp>PX_YEST_CLOSE</stp>
        <stp>[Crispin Spreadsheet.xlsx]SWAN!R44C30</stp>
        <tr r="AD44" s="3"/>
      </tp>
      <tp>
        <v>10.3965</v>
        <stp/>
        <stp>##V3_BDPV12</stp>
        <stp>EURNOK Curncy</stp>
        <stp>PX_YEST_CLOSE</stp>
        <stp>[Crispin Spreadsheet.xlsx]SWAN!R43C30</stp>
        <tr r="AD43" s="3"/>
      </tp>
      <tp>
        <v>1</v>
        <stp/>
        <stp>##V3_BDPV12</stp>
        <stp>EURGBP Curncy</stp>
        <stp>QUOTE_FACTOR</stp>
        <stp>[Crispin Spreadsheet.xlsx]OEI!R353C12</stp>
        <tr r="L353" s="1"/>
      </tp>
      <tp t="s">
        <v>#N/A Requesting Data...</v>
        <stp/>
        <stp>##V3_BDPV12</stp>
        <stp>EURBRL Curncy</stp>
        <stp>PX_YEST_CLOSE</stp>
        <stp>[Crispin Spreadsheet.xlsx]SWAN!R10C30</stp>
        <tr r="AD10" s="3"/>
      </tp>
      <tp>
        <v>1.3427199999999999</v>
        <stp/>
        <stp>##V3_BDPV12</stp>
        <stp>EURCAD Curncy</stp>
        <stp>PX_YEST_CLOSE</stp>
        <stp>[Crispin Spreadsheet.xlsx]SWAN!R13C30</stp>
        <tr r="AD13" s="3"/>
      </tp>
      <tp>
        <v>1.3427199999999999</v>
        <stp/>
        <stp>##V3_BDPV12</stp>
        <stp>EURCAD Curncy</stp>
        <stp>PX_YEST_CLOSE</stp>
        <stp>[Crispin Spreadsheet.xlsx]SWAN!R14C30</stp>
        <tr r="AD14" s="3"/>
      </tp>
      <tp>
        <v>1.3427199999999999</v>
        <stp/>
        <stp>##V3_BDPV12</stp>
        <stp>EURCAD Curncy</stp>
        <stp>PX_YEST_CLOSE</stp>
        <stp>[Crispin Spreadsheet.xlsx]SWAN!R15C30</stp>
        <tr r="AD15" s="3"/>
      </tp>
      <tp>
        <v>1.0011099999999999</v>
        <stp/>
        <stp>##V3_BDPV12</stp>
        <stp>EURCHF Curncy</stp>
        <stp>PX_YEST_CLOSE</stp>
        <stp>[Crispin Spreadsheet.xlsx]SWAN!R68C30</stp>
        <tr r="AD68" s="3"/>
      </tp>
      <tp>
        <v>1.0011099999999999</v>
        <stp/>
        <stp>##V3_BDPV12</stp>
        <stp>EURCHF Curncy</stp>
        <stp>PX_YEST_CLOSE</stp>
        <stp>[Crispin Spreadsheet.xlsx]SWAN!R69C30</stp>
        <tr r="AD69" s="3"/>
      </tp>
      <tp>
        <v>1.0011099999999999</v>
        <stp/>
        <stp>##V3_BDPV12</stp>
        <stp>EURCHF Curncy</stp>
        <stp>PX_YEST_CLOSE</stp>
        <stp>[Crispin Spreadsheet.xlsx]SWAN!R67C30</stp>
        <tr r="AD67" s="3"/>
      </tp>
      <tp t="s">
        <v>#N/A Requesting Data...</v>
        <stp/>
        <stp>##V3_BDPV12</stp>
        <stp>EURDKK Curncy</stp>
        <stp>PX_YEST_CLOSE</stp>
        <stp>[Crispin Spreadsheet.xlsx]SWAN!R18C30</stp>
        <tr r="AD18" s="3"/>
      </tp>
      <tp>
        <v>374.6</v>
        <stp/>
        <stp>##V3_BDPV12</stp>
        <stp>QQ/ LN Equity</stp>
        <stp>PX_YEST_CLOSE</stp>
        <stp>[Crispin Spreadsheet.xlsx]OEI!R586C6</stp>
        <tr r="F586" s="1"/>
      </tp>
      <tp>
        <v>401.6</v>
        <stp/>
        <stp>##V3_BDPV12</stp>
        <stp>AV/ LN Equity</stp>
        <stp>PX_YEST_CLOSE</stp>
        <stp>[Crispin Spreadsheet.xlsx]OEI!R461C6</stp>
        <tr r="F461" s="1"/>
      </tp>
      <tp>
        <v>1</v>
        <stp/>
        <stp>##V3_BDPV12</stp>
        <stp>EURGBP Curncy</stp>
        <stp>QUOTE_FACTOR</stp>
        <stp>[Crispin Spreadsheet.xlsx]OEI!R606C12</stp>
        <tr r="L606" s="1"/>
      </tp>
      <tp>
        <v>1</v>
        <stp/>
        <stp>##V3_BDPV12</stp>
        <stp>EURGBP Curncy</stp>
        <stp>QUOTE_FACTOR</stp>
        <stp>[Crispin Spreadsheet.xlsx]OEI!R588C12</stp>
        <tr r="L588" s="1"/>
      </tp>
      <tp>
        <v>1</v>
        <stp/>
        <stp>##V3_BDPV12</stp>
        <stp>EURGBP Curncy</stp>
        <stp>QUOTE_FACTOR</stp>
        <stp>[Crispin Spreadsheet.xlsx]OEI!R590C12</stp>
        <tr r="L590" s="1"/>
      </tp>
      <tp>
        <v>1</v>
        <stp/>
        <stp>##V3_BDPV12</stp>
        <stp>EURGBP Curncy</stp>
        <stp>QUOTE_FACTOR</stp>
        <stp>[Crispin Spreadsheet.xlsx]OEI!R545C12</stp>
        <tr r="L545" s="1"/>
      </tp>
      <tp>
        <v>1</v>
        <stp/>
        <stp>##V3_BDPV12</stp>
        <stp>EURGBP Curncy</stp>
        <stp>QUOTE_FACTOR</stp>
        <stp>[Crispin Spreadsheet.xlsx]OEI!R544C12</stp>
        <tr r="L544" s="1"/>
      </tp>
      <tp>
        <v>1</v>
        <stp/>
        <stp>##V3_BDPV12</stp>
        <stp>EURGBP Curncy</stp>
        <stp>QUOTE_FACTOR</stp>
        <stp>[Crispin Spreadsheet.xlsx]OEI!R519C12</stp>
        <tr r="L519" s="1"/>
      </tp>
      <tp>
        <v>1</v>
        <stp/>
        <stp>##V3_BDPV12</stp>
        <stp>EURGBP Curncy</stp>
        <stp>QUOTE_FACTOR</stp>
        <stp>[Crispin Spreadsheet.xlsx]OEI!R529C12</stp>
        <tr r="L529" s="1"/>
      </tp>
      <tp>
        <v>0.86165000000000003</v>
        <stp/>
        <stp>##V3_BDPV12</stp>
        <stp>EURGBp Curncy</stp>
        <stp>PX_YEST_CLOSE</stp>
        <stp>[Crispin Spreadsheet.xlsx]SWAN!R78C30</stp>
        <tr r="AD78" s="3"/>
      </tp>
      <tp>
        <v>0.86165000000000003</v>
        <stp/>
        <stp>##V3_BDPV12</stp>
        <stp>EURGBp Curncy</stp>
        <stp>PX_YEST_CLOSE</stp>
        <stp>[Crispin Spreadsheet.xlsx]SWAN!R79C30</stp>
        <tr r="AD79" s="3"/>
      </tp>
      <tp>
        <v>0.86165000000000003</v>
        <stp/>
        <stp>##V3_BDPV12</stp>
        <stp>EURGBp Curncy</stp>
        <stp>PX_YEST_CLOSE</stp>
        <stp>[Crispin Spreadsheet.xlsx]SWAN!R74C30</stp>
        <tr r="AD74" s="3"/>
      </tp>
      <tp>
        <v>0.86165000000000003</v>
        <stp/>
        <stp>##V3_BDPV12</stp>
        <stp>EURGBp Curncy</stp>
        <stp>PX_YEST_CLOSE</stp>
        <stp>[Crispin Spreadsheet.xlsx]SWAN!R75C30</stp>
        <tr r="AD75" s="3"/>
      </tp>
      <tp>
        <v>0.86165000000000003</v>
        <stp/>
        <stp>##V3_BDPV12</stp>
        <stp>EURGBp Curncy</stp>
        <stp>PX_YEST_CLOSE</stp>
        <stp>[Crispin Spreadsheet.xlsx]SWAN!R76C30</stp>
        <tr r="AD76" s="3"/>
      </tp>
      <tp>
        <v>0.86165000000000003</v>
        <stp/>
        <stp>##V3_BDPV12</stp>
        <stp>EURGBp Curncy</stp>
        <stp>PX_YEST_CLOSE</stp>
        <stp>[Crispin Spreadsheet.xlsx]SWAN!R77C30</stp>
        <tr r="AD77" s="3"/>
      </tp>
      <tp>
        <v>0.86165000000000003</v>
        <stp/>
        <stp>##V3_BDPV12</stp>
        <stp>EURGBp Curncy</stp>
        <stp>PX_YEST_CLOSE</stp>
        <stp>[Crispin Spreadsheet.xlsx]SWAN!R72C30</stp>
        <tr r="AD72" s="3"/>
      </tp>
      <tp>
        <v>0.86165000000000003</v>
        <stp/>
        <stp>##V3_BDPV12</stp>
        <stp>EURGBp Curncy</stp>
        <stp>PX_YEST_CLOSE</stp>
        <stp>[Crispin Spreadsheet.xlsx]SWAN!R73C30</stp>
        <tr r="AD73" s="3"/>
      </tp>
      <tp>
        <v>0.86165000000000003</v>
        <stp/>
        <stp>##V3_BDPV12</stp>
        <stp>EURGBp Curncy</stp>
        <stp>PX_YEST_CLOSE</stp>
        <stp>[Crispin Spreadsheet.xlsx]SWAN!R98C30</stp>
        <tr r="AD98" s="3"/>
      </tp>
      <tp>
        <v>0.86165000000000003</v>
        <stp/>
        <stp>##V3_BDPV12</stp>
        <stp>EURGBp Curncy</stp>
        <stp>PX_YEST_CLOSE</stp>
        <stp>[Crispin Spreadsheet.xlsx]SWAN!R99C30</stp>
        <tr r="AD99" s="3"/>
      </tp>
      <tp>
        <v>0.86165000000000003</v>
        <stp/>
        <stp>##V3_BDPV12</stp>
        <stp>EURGBp Curncy</stp>
        <stp>PX_YEST_CLOSE</stp>
        <stp>[Crispin Spreadsheet.xlsx]SWAN!R94C30</stp>
        <tr r="AD94" s="3"/>
      </tp>
      <tp>
        <v>0.86165000000000003</v>
        <stp/>
        <stp>##V3_BDPV12</stp>
        <stp>EURGBp Curncy</stp>
        <stp>PX_YEST_CLOSE</stp>
        <stp>[Crispin Spreadsheet.xlsx]SWAN!R95C30</stp>
        <tr r="AD95" s="3"/>
      </tp>
      <tp>
        <v>0.86165000000000003</v>
        <stp/>
        <stp>##V3_BDPV12</stp>
        <stp>EURGBp Curncy</stp>
        <stp>PX_YEST_CLOSE</stp>
        <stp>[Crispin Spreadsheet.xlsx]SWAN!R96C30</stp>
        <tr r="AD96" s="3"/>
      </tp>
      <tp>
        <v>0.86165000000000003</v>
        <stp/>
        <stp>##V3_BDPV12</stp>
        <stp>EURGBp Curncy</stp>
        <stp>PX_YEST_CLOSE</stp>
        <stp>[Crispin Spreadsheet.xlsx]SWAN!R97C30</stp>
        <tr r="AD97" s="3"/>
      </tp>
      <tp>
        <v>0.86165000000000003</v>
        <stp/>
        <stp>##V3_BDPV12</stp>
        <stp>EURGBp Curncy</stp>
        <stp>PX_YEST_CLOSE</stp>
        <stp>[Crispin Spreadsheet.xlsx]SWAN!R90C30</stp>
        <tr r="AD90" s="3"/>
      </tp>
      <tp>
        <v>0.86165000000000003</v>
        <stp/>
        <stp>##V3_BDPV12</stp>
        <stp>EURGBp Curncy</stp>
        <stp>PX_YEST_CLOSE</stp>
        <stp>[Crispin Spreadsheet.xlsx]SWAN!R91C30</stp>
        <tr r="AD91" s="3"/>
      </tp>
      <tp>
        <v>0.86165000000000003</v>
        <stp/>
        <stp>##V3_BDPV12</stp>
        <stp>EURGBp Curncy</stp>
        <stp>PX_YEST_CLOSE</stp>
        <stp>[Crispin Spreadsheet.xlsx]SWAN!R92C30</stp>
        <tr r="AD92" s="3"/>
      </tp>
      <tp>
        <v>0.86165000000000003</v>
        <stp/>
        <stp>##V3_BDPV12</stp>
        <stp>EURGBp Curncy</stp>
        <stp>PX_YEST_CLOSE</stp>
        <stp>[Crispin Spreadsheet.xlsx]SWAN!R93C30</stp>
        <tr r="AD93" s="3"/>
      </tp>
      <tp>
        <v>0.86165000000000003</v>
        <stp/>
        <stp>##V3_BDPV12</stp>
        <stp>EURGBP Curncy</stp>
        <stp>PX_YEST_CLOSE</stp>
        <stp>[Crispin Spreadsheet.xlsx]SWAN!R81C30</stp>
        <tr r="AD81" s="3"/>
      </tp>
      <tp>
        <v>0.86165000000000003</v>
        <stp/>
        <stp>##V3_BDPV12</stp>
        <stp>EURGBp Curncy</stp>
        <stp>PX_YEST_CLOSE</stp>
        <stp>[Crispin Spreadsheet.xlsx]SWAN!R88C30</stp>
        <tr r="AD88" s="3"/>
      </tp>
      <tp>
        <v>0.86165000000000003</v>
        <stp/>
        <stp>##V3_BDPV12</stp>
        <stp>EURGBp Curncy</stp>
        <stp>PX_YEST_CLOSE</stp>
        <stp>[Crispin Spreadsheet.xlsx]SWAN!R89C30</stp>
        <tr r="AD89" s="3"/>
      </tp>
      <tp>
        <v>0.86165000000000003</v>
        <stp/>
        <stp>##V3_BDPV12</stp>
        <stp>EURGBp Curncy</stp>
        <stp>PX_YEST_CLOSE</stp>
        <stp>[Crispin Spreadsheet.xlsx]SWAN!R84C30</stp>
        <tr r="AD84" s="3"/>
      </tp>
      <tp>
        <v>0.86165000000000003</v>
        <stp/>
        <stp>##V3_BDPV12</stp>
        <stp>EURGBp Curncy</stp>
        <stp>PX_YEST_CLOSE</stp>
        <stp>[Crispin Spreadsheet.xlsx]SWAN!R85C30</stp>
        <tr r="AD85" s="3"/>
      </tp>
      <tp>
        <v>0.86165000000000003</v>
        <stp/>
        <stp>##V3_BDPV12</stp>
        <stp>EURGBp Curncy</stp>
        <stp>PX_YEST_CLOSE</stp>
        <stp>[Crispin Spreadsheet.xlsx]SWAN!R86C30</stp>
        <tr r="AD86" s="3"/>
      </tp>
      <tp>
        <v>0.86165000000000003</v>
        <stp/>
        <stp>##V3_BDPV12</stp>
        <stp>EURGBp Curncy</stp>
        <stp>PX_YEST_CLOSE</stp>
        <stp>[Crispin Spreadsheet.xlsx]SWAN!R80C30</stp>
        <tr r="AD80" s="3"/>
      </tp>
      <tp>
        <v>0.86165000000000003</v>
        <stp/>
        <stp>##V3_BDPV12</stp>
        <stp>EURGBp Curncy</stp>
        <stp>PX_YEST_CLOSE</stp>
        <stp>[Crispin Spreadsheet.xlsx]SWAN!R82C30</stp>
        <tr r="AD82" s="3"/>
      </tp>
      <tp>
        <v>0.86165000000000003</v>
        <stp/>
        <stp>##V3_BDPV12</stp>
        <stp>EURGBp Curncy</stp>
        <stp>PX_YEST_CLOSE</stp>
        <stp>[Crispin Spreadsheet.xlsx]SWAN!R83C30</stp>
        <tr r="AD83" s="3"/>
      </tp>
      <tp>
        <v>1</v>
        <stp/>
        <stp>##V3_BDPV12</stp>
        <stp>EURGBP Curncy</stp>
        <stp>QUOTE_FACTOR</stp>
        <stp>[Crispin Spreadsheet.xlsx]OEI!R485C12</stp>
        <tr r="L485" s="1"/>
      </tp>
      <tp>
        <v>1</v>
        <stp/>
        <stp>##V3_BDPV12</stp>
        <stp>EURGBP Curncy</stp>
        <stp>QUOTE_FACTOR</stp>
        <stp>[Crispin Spreadsheet.xlsx]OEI!R445C12</stp>
        <tr r="L445" s="1"/>
      </tp>
      <tp>
        <v>1</v>
        <stp/>
        <stp>##V3_BDPV12</stp>
        <stp>EURGBP Curncy</stp>
        <stp>QUOTE_FACTOR</stp>
        <stp>[Crispin Spreadsheet.xlsx]OEI!R444C12</stp>
        <tr r="L444" s="1"/>
      </tp>
      <tp>
        <v>1</v>
        <stp/>
        <stp>##V3_BDPV12</stp>
        <stp>EURGBP Curncy</stp>
        <stp>QUOTE_FACTOR</stp>
        <stp>[Crispin Spreadsheet.xlsx]OEI!R463C12</stp>
        <tr r="L463" s="1"/>
      </tp>
      <tp>
        <v>1</v>
        <stp/>
        <stp>##V3_BDPV12</stp>
        <stp>EURGBP Curncy</stp>
        <stp>QUOTE_FACTOR</stp>
        <stp>[Crispin Spreadsheet.xlsx]OEI!R462C12</stp>
        <tr r="L462" s="1"/>
      </tp>
      <tp t="s">
        <v>#N/A Requesting Data...</v>
        <stp/>
        <stp>##V3_BDPV12</stp>
        <stp>EURZAr Curncy</stp>
        <stp>PX_YEST_CLOSE</stp>
        <stp>[Crispin Spreadsheet.xlsx]SWAN!R56C30</stp>
        <tr r="AD56" s="3"/>
      </tp>
      <tp t="s">
        <v>#N/A Requesting Data...</v>
        <stp/>
        <stp>##V3_BDPV12</stp>
        <stp>EURZAr Curncy</stp>
        <stp>PX_YEST_CLOSE</stp>
        <stp>[Crispin Spreadsheet.xlsx]SWAN!R55C30</stp>
        <tr r="AD55" s="3"/>
      </tp>
      <tp t="s">
        <v>EUR</v>
        <stp/>
        <stp>##V3_BDPV12</stp>
        <stp>SY1 GY Equity</stp>
        <stp>CRNCY</stp>
        <stp>[Crispin Spreadsheet.xlsx]OEI!R187C4</stp>
        <tr r="D187" s="1"/>
      </tp>
      <tp>
        <v>10.762600000000001</v>
        <stp/>
        <stp>##V3_BDPV12</stp>
        <stp>EURSEK Curncy</stp>
        <stp>PX_YEST_CLOSE</stp>
        <stp>[Crispin Spreadsheet.xlsx]SWAN!R64C30</stp>
        <tr r="AD64" s="3"/>
      </tp>
      <tp>
        <v>10.762600000000001</v>
        <stp/>
        <stp>##V3_BDPV12</stp>
        <stp>EURSEK Curncy</stp>
        <stp>PX_YEST_CLOSE</stp>
        <stp>[Crispin Spreadsheet.xlsx]SWAN!R63C30</stp>
        <tr r="AD63" s="3"/>
      </tp>
      <tp>
        <v>10.762600000000001</v>
        <stp/>
        <stp>##V3_BDPV12</stp>
        <stp>EURSEK Curncy</stp>
        <stp>PX_YEST_CLOSE</stp>
        <stp>[Crispin Spreadsheet.xlsx]SWAN!R62C30</stp>
        <tr r="AD62" s="3"/>
      </tp>
      <tp t="s">
        <v>#N/A Requesting Data...</v>
        <stp/>
        <stp>##V3_BDPV12</stp>
        <stp>EURSGD Curncy</stp>
        <stp>PX_YEST_CLOSE</stp>
        <stp>[Crispin Spreadsheet.xlsx]SWAN!R52C30</stp>
        <tr r="AD52" s="3"/>
      </tp>
      <tp>
        <v>1.0414000000000001</v>
        <stp/>
        <stp>##V3_BDPV12</stp>
        <stp>EURUSD Curncy</stp>
        <stp>PX_YEST_CLOSE</stp>
        <stp>[Crispin Spreadsheet.xlsx]SWAN!R49C30</stp>
        <tr r="AD49" s="3"/>
      </tp>
      <tp>
        <v>1.0414000000000001</v>
        <stp/>
        <stp>##V3_BDPV12</stp>
        <stp>EURUSD Curncy</stp>
        <stp>PX_YEST_CLOSE</stp>
        <stp>[Crispin Spreadsheet.xlsx]SWAN!R87C30</stp>
        <tr r="AD87" s="3"/>
      </tp>
      <tp>
        <v>1.22</v>
        <stp/>
        <stp>##V3_BDPV12</stp>
        <stp>WGX AU Equity</stp>
        <stp>PX_YEST_CLOSE</stp>
        <stp>[Crispin Spreadsheet.xlsx]OEI!R26C6</stp>
        <tr r="F26" s="1"/>
      </tp>
      <tp>
        <v>320.39999999999998</v>
        <stp/>
        <stp>##V3_BDPV12</stp>
        <stp>ROG SW Equity</stp>
        <stp>PX_YEST_CLOSE</stp>
        <stp>[Crispin Spreadsheet.xlsx]OEI!R431C6</stp>
        <tr r="F431" s="1"/>
      </tp>
      <tp>
        <v>218.2</v>
        <stp/>
        <stp>##V3_BDPV12</stp>
        <stp>NWG LN Equity</stp>
        <stp>PX_YEST_CLOSE</stp>
        <stp>[Crispin Spreadsheet.xlsx]OEI!R600C6</stp>
        <tr r="F600" s="1"/>
      </tp>
      <tp>
        <v>73.67</v>
        <stp/>
        <stp>##V3_BDPV12</stp>
        <stp>AMD US Equity</stp>
        <stp>PX_YEST_CLOSE</stp>
        <stp>[Crispin Spreadsheet.xlsx]OEI!R647C6</stp>
        <tr r="F647" s="1"/>
      </tp>
      <tp t="s">
        <v>USD</v>
        <stp/>
        <stp>##V3_BDPV12</stp>
        <stp>TTM US Equity</stp>
        <stp>CRNCY</stp>
        <stp>[Crispin Spreadsheet.xlsx]OEI!R800C4</stp>
        <tr r="D800" s="1"/>
      </tp>
      <tp t="s">
        <v>EUR</v>
        <stp/>
        <stp>##V3_BDPV12</stp>
        <stp>STM FP Equity</stp>
        <stp>CRNCY</stp>
        <stp>[Crispin Spreadsheet.xlsx]OEI!R133C4</stp>
        <tr r="D133" s="1"/>
      </tp>
      <tp>
        <v>1677.5</v>
        <stp/>
        <stp>##V3_BDPV12</stp>
        <stp>SSE LN Equity</stp>
        <stp>PX_YEST_CLOSE</stp>
        <stp>[Crispin Spreadsheet.xlsx]OEI!R614C6</stp>
        <tr r="F614" s="1"/>
      </tp>
      <tp>
        <v>23.62</v>
        <stp/>
        <stp>##V3_BDPV12</stp>
        <stp>VIE FP Equity</stp>
        <stp>PX_YEST_CLOSE</stp>
        <stp>[Crispin Spreadsheet.xlsx]OEI!R140C6</stp>
        <tr r="F140" s="1"/>
      </tp>
      <tp>
        <v>958.2</v>
        <stp/>
        <stp>##V3_BDPV12</stp>
        <stp>TPK LN Equity</stp>
        <stp>PX_YEST_CLOSE</stp>
        <stp>[Crispin Spreadsheet.xlsx]OEI!R627C6</stp>
        <tr r="F627" s="1"/>
      </tp>
      <tp>
        <v>3.3959999999999999</v>
        <stp/>
        <stp>##V3_BDPV12</stp>
        <stp>KPN NA Equity</stp>
        <stp>PX_YEST_CLOSE</stp>
        <stp>[Crispin Spreadsheet.xlsx]OEI!R328C6</stp>
        <tr r="F328" s="1"/>
      </tp>
      <tp t="s">
        <v>GBp</v>
        <stp/>
        <stp>##V3_BDPV12</stp>
        <stp>BIG LN Equity</stp>
        <stp>CRNCY</stp>
        <stp>[Crispin Spreadsheet.xlsx]OEI!R470C4</stp>
        <tr r="D470" s="1"/>
      </tp>
      <tp>
        <v>477.1</v>
        <stp/>
        <stp>##V3_BDPV12</stp>
        <stp>RTO LN Equity</stp>
        <stp>PX_YEST_CLOSE</stp>
        <stp>[Crispin Spreadsheet.xlsx]OEI!R593C6</stp>
        <tr r="F593" s="1"/>
      </tp>
      <tp t="s">
        <v>#N/A N/A</v>
        <stp/>
        <stp>##V3_BDPV12</stp>
        <stp>WLL US Equity</stp>
        <stp>PX_YEST_CLOSE</stp>
        <stp>[Crispin Spreadsheet.xlsx]OEI!R826C6</stp>
        <tr r="F826" s="1"/>
      </tp>
      <tp t="s">
        <v>GBp</v>
        <stp/>
        <stp>##V3_BDPV12</stp>
        <stp>BME LN Equity</stp>
        <stp>CRNCY</stp>
        <stp>[Crispin Spreadsheet.xlsx]OEI!R464C4</stp>
        <tr r="D464" s="1"/>
      </tp>
      <tp>
        <v>212.6</v>
        <stp/>
        <stp>##V3_BDPV12</stp>
        <stp>RHM GY Equity</stp>
        <stp>PX_YEST_CLOSE</stp>
        <stp>[Crispin Spreadsheet.xlsx]OEI!R178C6</stp>
        <tr r="F178" s="1"/>
      </tp>
      <tp>
        <v>87.7</v>
        <stp/>
        <stp>##V3_BDPV12</stp>
        <stp>NRR LN Equity</stp>
        <stp>PX_YEST_CLOSE</stp>
        <stp>[Crispin Spreadsheet.xlsx]OEI!R565C6</stp>
        <tr r="F565" s="1"/>
      </tp>
      <tp>
        <v>100.25</v>
        <stp/>
        <stp>##V3_BDPV12</stp>
        <stp>CFR SW Equity</stp>
        <stp>PX_YEST_CLOSE</stp>
        <stp>[Crispin Spreadsheet.xlsx]OEI!R418C6</stp>
        <tr r="F418" s="1"/>
      </tp>
      <tp>
        <v>11.76</v>
        <stp/>
        <stp>##V3_BDPV12</stp>
        <stp>PBR US Equity</stp>
        <stp>PX_YEST_CLOSE</stp>
        <stp>[Crispin Spreadsheet.xlsx]OEI!R778C6</stp>
        <tr r="F778" s="1"/>
      </tp>
      <tp>
        <v>41.27</v>
        <stp/>
        <stp>##V3_BDPV12</stp>
        <stp>BAS GY Equity</stp>
        <stp>PX_YEST_CLOSE</stp>
        <stp>[Crispin Spreadsheet.xlsx]OEI!R151C6</stp>
        <tr r="F151" s="1"/>
      </tp>
      <tp>
        <v>172.5</v>
        <stp/>
        <stp>##V3_BDPV12</stp>
        <stp>SRP LN Equity</stp>
        <stp>PX_YEST_CLOSE</stp>
        <stp>[Crispin Spreadsheet.xlsx]OEI!R605C6</stp>
        <tr r="F605" s="1"/>
      </tp>
      <tp>
        <v>86.7</v>
        <stp/>
        <stp>##V3_BDPV12</stp>
        <stp>SAP GY Equity</stp>
        <stp>PX_YEST_CLOSE</stp>
        <stp>[Crispin Spreadsheet.xlsx]OEI!R181C6</stp>
        <tr r="F181" s="1"/>
      </tp>
      <tp t="s">
        <v>NOK</v>
        <stp/>
        <stp>##V3_BDPV12</stp>
        <stp>NHY NO Equity</stp>
        <stp>CRNCY</stp>
        <stp>[Crispin Spreadsheet.xlsx]OEI!R340C4</stp>
        <tr r="D340" s="1"/>
      </tp>
      <tp t="s">
        <v>EUR</v>
        <stp/>
        <stp>##V3_BDPV12</stp>
        <stp>ITX SQ Equity</stp>
        <stp>CRNCY</stp>
        <stp>[Crispin Spreadsheet.xlsx]OEI!R382C4</stp>
        <tr r="D382" s="1"/>
      </tp>
      <tp>
        <v>72.69</v>
        <stp/>
        <stp>##V3_BDPV12</stp>
        <stp>ALV US Equity</stp>
        <stp>PX_YEST_CLOSE</stp>
        <stp>[Crispin Spreadsheet.xlsx]OEI!R666C6</stp>
        <tr r="F666" s="1"/>
      </tp>
      <tp>
        <v>1031</v>
        <stp/>
        <stp>##V3_BDPV12</stp>
        <stp>PRU LN Equity</stp>
        <stp>PX_YEST_CLOSE</stp>
        <stp>[Crispin Spreadsheet.xlsx]OEI!R585C6</stp>
        <tr r="F585" s="1"/>
      </tp>
      <tp t="s">
        <v>USD</v>
        <stp/>
        <stp>##V3_BDPV12</stp>
        <stp>LVS US Equity</stp>
        <stp>CRNCY</stp>
        <stp>[Crispin Spreadsheet.xlsx]OEI!R742C4</stp>
        <tr r="D742" s="1"/>
      </tp>
      <tp t="s">
        <v>GBp</v>
        <stp/>
        <stp>##V3_BDPV12</stp>
        <stp>HAS LN Equity</stp>
        <stp>CRNCY</stp>
        <stp>[Crispin Spreadsheet.xlsx]OEI!R518C4</stp>
        <tr r="D518" s="1"/>
      </tp>
      <tp>
        <v>124</v>
        <stp/>
        <stp>##V3_BDPV12</stp>
        <stp>RE/ LN Equity</stp>
        <stp>PX_YEST_CLOSE</stp>
        <stp>[Crispin Spreadsheet.xlsx]OPE!R52C6</stp>
        <tr r="F52" s="7"/>
      </tp>
      <tp>
        <v>29.2</v>
        <stp/>
        <stp>##V3_BDPV12</stp>
        <stp>FCX US Equity</stp>
        <stp>PX_YEST_CLOSE</stp>
        <stp>[Crispin Spreadsheet.xlsx]OEI!R719C6</stp>
        <tr r="F719" s="1"/>
      </tp>
      <tp t="s">
        <v>USD</v>
        <stp/>
        <stp>##V3_BDPV12</stp>
        <stp>TUP US Equity</stp>
        <stp>CRNCY</stp>
        <stp>[Crispin Spreadsheet.xlsx]OEI!R811C4</stp>
        <tr r="D811" s="1"/>
      </tp>
      <tp>
        <v>366</v>
        <stp/>
        <stp>##V3_BDPV12</stp>
        <stp>TOP DC Equity</stp>
        <stp>PX_YEST_CLOSE</stp>
        <stp>[Crispin Spreadsheet.xlsx]OEI!R70C6</stp>
        <tr r="F70" s="1"/>
      </tp>
      <tp t="s">
        <v>#N/A Requesting Data...</v>
        <stp/>
        <stp>##V3_BDPV12</stp>
        <stp>CF US Equity</stp>
        <stp>LAST_PRICE</stp>
        <stp>[Crispin Spreadsheet.xlsx]FDXC!R69C7</stp>
        <tr r="G69" s="8"/>
      </tp>
      <tp t="s">
        <v>USD</v>
        <stp/>
        <stp>##V3_BDPV12</stp>
        <stp>ON US Equity</stp>
        <stp>CRNCY</stp>
        <stp>[Crispin Spreadsheet.xlsx]OEI!R768C4</stp>
        <tr r="D768" s="1"/>
      </tp>
      <tp t="s">
        <v>USD</v>
        <stp/>
        <stp>##V3_BDPV12</stp>
        <stp>GCA Comdty</stp>
        <stp>CRNCY</stp>
        <stp>[Crispin Spreadsheet.xlsx]OEI!R843C4</stp>
        <tr r="D843" s="1"/>
      </tp>
      <tp>
        <v>1020.5</v>
        <stp/>
        <stp>##V3_BDPV12</stp>
        <stp>UU/ LN Equity</stp>
        <stp>PX_YEST_CLOSE</stp>
        <stp>[Crispin Spreadsheet.xlsx]OEI!R633C6</stp>
        <tr r="F633" s="1"/>
      </tp>
      <tp t="s">
        <v>GBP</v>
        <stp/>
        <stp>##V3_BDPV12</stp>
        <stp>GB00BFMCN652 Govt</stp>
        <stp>CRNCY</stp>
        <stp>[Crispin Spreadsheet.xlsx]GILT!R9C4</stp>
        <tr r="D9" s="4"/>
      </tp>
      <tp>
        <v>16.809999999999999</v>
        <stp/>
        <stp>##V3_BDPV12</stp>
        <stp>MMB FP Equity</stp>
        <stp>PX_YEST_CLOSE</stp>
        <stp>[Crispin Spreadsheet.xlsx]OEI!R115C6</stp>
        <tr r="F115" s="1"/>
      </tp>
      <tp>
        <v>7.2</v>
        <stp/>
        <stp>##V3_BDPV12</stp>
        <stp>MTC LN Equity</stp>
        <stp>PX_YEST_CLOSE</stp>
        <stp>[Crispin Spreadsheet.xlsx]OEI!R562C6</stp>
        <tr r="F562" s="1"/>
      </tp>
      <tp>
        <v>13.53</v>
        <stp/>
        <stp>##V3_BDPV12</stp>
        <stp>AMC US Equity</stp>
        <stp>PX_YEST_CLOSE</stp>
        <stp>[Crispin Spreadsheet.xlsx]OEI!R656C6</stp>
        <tr r="F656" s="1"/>
      </tp>
      <tp>
        <v>5.5659999999999998</v>
        <stp/>
        <stp>##V3_BDPV12</stp>
        <stp>LHA GY Equity</stp>
        <stp>PX_YEST_CLOSE</stp>
        <stp>[Crispin Spreadsheet.xlsx]OEI!R159C6</stp>
        <tr r="F159" s="1"/>
      </tp>
      <tp>
        <v>76.900000000000006</v>
        <stp/>
        <stp>##V3_BDPV12</stp>
        <stp>IPF LN Equity</stp>
        <stp>PX_YEST_CLOSE</stp>
        <stp>[Crispin Spreadsheet.xlsx]OEI!R536C6</stp>
        <tr r="F536" s="1"/>
      </tp>
      <tp>
        <v>259</v>
        <stp/>
        <stp>##V3_BDPV12</stp>
        <stp>GN DC Equity</stp>
        <stp>PX_YEST_CLOSE</stp>
        <stp>[Crispin Spreadsheet.xlsx]OEI!R67C6</stp>
        <tr r="F67" s="1"/>
      </tp>
      <tp>
        <v>94.25</v>
        <stp/>
        <stp>##V3_BDPV12</stp>
        <stp>CHD US Equity</stp>
        <stp>PX_YEST_CLOSE</stp>
        <stp>[Crispin Spreadsheet.xlsx]OEI!R683C6</stp>
        <tr r="F683" s="1"/>
      </tp>
      <tp t="s">
        <v>USD</v>
        <stp/>
        <stp>##V3_BDPV12</stp>
        <stp>JPM US Equity</stp>
        <stp>CRNCY</stp>
        <stp>[Crispin Spreadsheet.xlsx]OEI!R735C4</stp>
        <tr r="D735" s="1"/>
      </tp>
      <tp t="s">
        <v>USD</v>
        <stp/>
        <stp>##V3_BDPV12</stp>
        <stp>NWL US Equity</stp>
        <stp>CRNCY</stp>
        <stp>[Crispin Spreadsheet.xlsx]OEI!R762C4</stp>
        <tr r="D762" s="1"/>
      </tp>
      <tp>
        <v>35.729999999999997</v>
        <stp/>
        <stp>##V3_BDPV12</stp>
        <stp>WOW AU Equity</stp>
        <stp>PX_YEST_CLOSE</stp>
        <stp>[Crispin Spreadsheet.xlsx]OEI!R27C6</stp>
        <tr r="F27" s="1"/>
      </tp>
      <tp>
        <v>15.65</v>
        <stp/>
        <stp>##V3_BDPV12</stp>
        <stp>RHK GY Equity</stp>
        <stp>PX_YEST_CLOSE</stp>
        <stp>[Crispin Spreadsheet.xlsx]OEI!R179C6</stp>
        <tr r="F179" s="1"/>
      </tp>
      <tp>
        <v>135.80000000000001</v>
        <stp/>
        <stp>##V3_BDPV12</stp>
        <stp>WCH GY Equity</stp>
        <stp>PX_YEST_CLOSE</stp>
        <stp>[Crispin Spreadsheet.xlsx]OEI!R192C6</stp>
        <tr r="F192" s="1"/>
      </tp>
      <tp>
        <v>98.3</v>
        <stp/>
        <stp>##V3_BDPV12</stp>
        <stp>BEI GY Equity</stp>
        <stp>PX_YEST_CLOSE</stp>
        <stp>[Crispin Spreadsheet.xlsx]OEI!R154C6</stp>
        <tr r="F154" s="1"/>
      </tp>
      <tp>
        <v>35.29</v>
        <stp/>
        <stp>##V3_BDPV12</stp>
        <stp>RCL US Equity</stp>
        <stp>PX_YEST_CLOSE</stp>
        <stp>[Crispin Spreadsheet.xlsx]OEI!R788C6</stp>
        <tr r="F788" s="1"/>
      </tp>
      <tp>
        <v>9.8000000000000007</v>
        <stp/>
        <stp>##V3_BDPV12</stp>
        <stp>HUM LN Equity</stp>
        <stp>PX_YEST_CLOSE</stp>
        <stp>[Crispin Spreadsheet.xlsx]OEI!R523C6</stp>
        <tr r="F523" s="1"/>
      </tp>
      <tp>
        <v>20.68</v>
        <stp/>
        <stp>##V3_BDPV12</stp>
        <stp>SLR SQ Equity</stp>
        <stp>PX_YEST_CLOSE</stp>
        <stp>[Crispin Spreadsheet.xlsx]OEI!R385C6</stp>
        <tr r="F385" s="1"/>
      </tp>
      <tp>
        <v>96.14</v>
        <stp/>
        <stp>##V3_BDPV12</stp>
        <stp>DIS US Equity</stp>
        <stp>PX_YEST_CLOSE</stp>
        <stp>[Crispin Spreadsheet.xlsx]OEI!R822C6</stp>
        <tr r="F822" s="1"/>
      </tp>
      <tp>
        <v>52.96</v>
        <stp/>
        <stp>##V3_BDPV12</stp>
        <stp>AMS SQ Equity</stp>
        <stp>PX_YEST_CLOSE</stp>
        <stp>[Crispin Spreadsheet.xlsx]OEI!R374C6</stp>
        <tr r="F374" s="1"/>
      </tp>
      <tp>
        <v>1.3645</v>
        <stp/>
        <stp>##V3_BDPV12</stp>
        <stp>SRS IM Equity</stp>
        <stp>PX_YEST_CLOSE</stp>
        <stp>[Crispin Spreadsheet.xlsx]OEI!R247C6</stp>
        <tr r="F247" s="1"/>
      </tp>
      <tp t="s">
        <v>EUR</v>
        <stp/>
        <stp>##V3_BDPV12</stp>
        <stp>DSY FP Equity</stp>
        <stp>CRNCY</stp>
        <stp>[Crispin Spreadsheet.xlsx]OEI!R105C4</stp>
        <tr r="D105" s="1"/>
      </tp>
      <tp>
        <v>65.62</v>
        <stp/>
        <stp>##V3_BDPV12</stp>
        <stp>ITV LN Equity</stp>
        <stp>PX_YEST_CLOSE</stp>
        <stp>[Crispin Spreadsheet.xlsx]OEI!R542C6</stp>
        <tr r="F542" s="1"/>
      </tp>
      <tp t="s">
        <v>NOK</v>
        <stp/>
        <stp>##V3_BDPV12</stp>
        <stp>YAR NO Equity</stp>
        <stp>CRNCY</stp>
        <stp>[Crispin Spreadsheet.xlsx]OEI!R348C4</stp>
        <tr r="D348" s="1"/>
      </tp>
      <tp>
        <v>199.4</v>
        <stp/>
        <stp>##V3_BDPV12</stp>
        <stp>PFG LN Equity</stp>
        <stp>PX_YEST_CLOSE</stp>
        <stp>[Crispin Spreadsheet.xlsx]OPE!R51C6</stp>
        <tr r="F51" s="7"/>
      </tp>
      <tp t="s">
        <v>GBp</v>
        <stp/>
        <stp>##V3_BDPV12</stp>
        <stp>RMV LN Equity</stp>
        <stp>CRNCY</stp>
        <stp>[Crispin Spreadsheet.xlsx]OEI!R595C4</stp>
        <tr r="D595" s="1"/>
      </tp>
      <tp t="s">
        <v>#N/A Requesting Data...</v>
        <stp/>
        <stp>##V3_BDPV12</stp>
        <stp>GB00BNNGP882 Govt</stp>
        <stp>CRNCY</stp>
        <stp>[Crispin Spreadsheet.xlsx]OEI!R870C4</stp>
        <tr r="D870" s="1"/>
      </tp>
      <tp t="s">
        <v>USD</v>
        <stp/>
        <stp>##V3_BDPV12</stp>
        <stp>MS US Equity</stp>
        <stp>CRNCY</stp>
        <stp>[Crispin Spreadsheet.xlsx]OEI!R759C4</stp>
        <tr r="D759" s="1"/>
      </tp>
      <tp t="s">
        <v>USD</v>
        <stp/>
        <stp>##V3_BDPV12</stp>
        <stp>TYA Comdty</stp>
        <stp>CRNCY</stp>
        <stp>[Crispin Spreadsheet.xlsx]OEI!R840C4</stp>
        <tr r="D840" s="1"/>
      </tp>
      <tp t="s">
        <v>EUR</v>
        <stp/>
        <stp>##V3_BDPV12</stp>
        <stp>COLR BB Equity</stp>
        <stp>CRNCY</stp>
        <stp>[Crispin Spreadsheet.xlsx]OEI!R37C4</stp>
        <tr r="D37" s="1"/>
      </tp>
      <tp t="s">
        <v>GBp</v>
        <stp/>
        <stp>##V3_BDPV12</stp>
        <stp>AO/ LN Equity</stp>
        <stp>CRNCY</stp>
        <stp>[Crispin Spreadsheet.xlsx]OEI!R454C4</stp>
        <tr r="D454" s="1"/>
      </tp>
      <tp t="s">
        <v>#N/A Requesting Data...</v>
        <stp/>
        <stp>##V3_BDPV12</stp>
        <stp>EURMYR Curncy</stp>
        <stp>QUOTE_FACTOR</stp>
        <stp>[Crispin Spreadsheet.xlsx]OEI!R312C12</stp>
        <tr r="L312" s="1"/>
      </tp>
      <tp t="s">
        <v>#N/A Requesting Data...</v>
        <stp/>
        <stp>##V3_BDPV12</stp>
        <stp>EURMYR Curncy</stp>
        <stp>QUOTE_FACTOR</stp>
        <stp>[Crispin Spreadsheet.xlsx]OEI!R313C12</stp>
        <tr r="L313" s="1"/>
      </tp>
      <tp t="s">
        <v>#N/A Requesting Data...</v>
        <stp/>
        <stp>##V3_BDPV12</stp>
        <stp>EURMYR Curncy</stp>
        <stp>QUOTE_FACTOR</stp>
        <stp>[Crispin Spreadsheet.xlsx]OEI!R314C12</stp>
        <tr r="L314" s="1"/>
      </tp>
      <tp>
        <v>38.64</v>
        <stp/>
        <stp>##V3_BDPV12</stp>
        <stp>KHC US Equity</stp>
        <stp>PX_YEST_CLOSE</stp>
        <stp>[Crispin Spreadsheet.xlsx]OEI!R740C6</stp>
        <tr r="F740" s="1"/>
      </tp>
      <tp>
        <v>107.5</v>
        <stp/>
        <stp>##V3_BDPV12</stp>
        <stp>FMC US Equity</stp>
        <stp>PX_YEST_CLOSE</stp>
        <stp>[Crispin Spreadsheet.xlsx]OEI!R715C6</stp>
        <tr r="F715" s="1"/>
      </tp>
      <tp t="s">
        <v>NOK</v>
        <stp/>
        <stp>##V3_BDPV12</stp>
        <stp>YAR NO Equity</stp>
        <stp>CRNCY</stp>
        <stp>[Crispin Spreadsheet.xlsx]OPE!R23C4</stp>
        <tr r="D23" s="7"/>
      </tp>
      <tp t="s">
        <v>CAD</v>
        <stp/>
        <stp>##V3_BDPV12</stp>
        <stp>RY CN Equity</stp>
        <stp>CRNCY</stp>
        <stp>[Crispin Spreadsheet.xlsx]OEI!R59C4</stp>
        <tr r="D59" s="1"/>
      </tp>
      <tp t="s">
        <v>GBp</v>
        <stp/>
        <stp>##V3_BDPV12</stp>
        <stp>RCH LN Equity</stp>
        <stp>CRNCY</stp>
        <stp>[Crispin Spreadsheet.xlsx]OEI!R628C4</stp>
        <tr r="D628" s="1"/>
      </tp>
      <tp t="s">
        <v>GBp</v>
        <stp/>
        <stp>##V3_BDPV12</stp>
        <stp>CCH LN Equity</stp>
        <stp>CRNCY</stp>
        <stp>[Crispin Spreadsheet.xlsx]OEI!R488C4</stp>
        <tr r="D488" s="1"/>
      </tp>
      <tp>
        <v>45.88</v>
        <stp/>
        <stp>##V3_BDPV12</stp>
        <stp>HEI GY Equity</stp>
        <stp>PX_YEST_CLOSE</stp>
        <stp>[Crispin Spreadsheet.xlsx]OEI!R167C6</stp>
        <tr r="F167" s="1"/>
      </tp>
      <tp>
        <v>1874</v>
        <stp/>
        <stp>##V3_BDPV12</stp>
        <stp>PSN LN Equity</stp>
        <stp>PX_YEST_CLOSE</stp>
        <stp>[Crispin Spreadsheet.xlsx]OEI!R576C6</stp>
        <tr r="F576" s="1"/>
      </tp>
      <tp t="s">
        <v>GBp</v>
        <stp/>
        <stp>##V3_BDPV12</stp>
        <stp>EMG LN Equity</stp>
        <stp>CRNCY</stp>
        <stp>[Crispin Spreadsheet.xlsx]OEI!R556C4</stp>
        <tr r="D556" s="1"/>
      </tp>
      <tp>
        <v>1.3645</v>
        <stp/>
        <stp>##V3_BDPV12</stp>
        <stp>SRS IM Equity</stp>
        <stp>PX_YEST_CLOSE</stp>
        <stp>[Crispin Spreadsheet.xlsx]OPE!R14C6</stp>
        <tr r="F14" s="7"/>
      </tp>
      <tp>
        <v>107.98</v>
        <stp/>
        <stp>##V3_BDPV12</stp>
        <stp>VLO US Equity</stp>
        <stp>PX_YEST_CLOSE</stp>
        <stp>[Crispin Spreadsheet.xlsx]OEI!R704C6</stp>
        <tr r="F704" s="1"/>
      </tp>
      <tp>
        <v>85.75</v>
        <stp/>
        <stp>##V3_BDPV12</stp>
        <stp>FRO NO Equity</stp>
        <stp>PX_YEST_CLOSE</stp>
        <stp>[Crispin Spreadsheet.xlsx]OEI!R336C6</stp>
        <tr r="F336" s="1"/>
      </tp>
      <tp>
        <v>26.15</v>
        <stp/>
        <stp>##V3_BDPV12</stp>
        <stp>ZAL GY Equity</stp>
        <stp>PX_YEST_CLOSE</stp>
        <stp>[Crispin Spreadsheet.xlsx]OEI!R193C6</stp>
        <tr r="F193" s="1"/>
      </tp>
      <tp>
        <v>180.9</v>
        <stp/>
        <stp>##V3_BDPV12</stp>
        <stp>ITM LN Equity</stp>
        <stp>PX_YEST_CLOSE</stp>
        <stp>[Crispin Spreadsheet.xlsx]OEI!R541C6</stp>
        <tr r="F541" s="1"/>
      </tp>
      <tp>
        <v>2.7669999999999999</v>
        <stp/>
        <stp>##V3_BDPV12</stp>
        <stp>SPM IM Equity</stp>
        <stp>PX_YEST_CLOSE</stp>
        <stp>[Crispin Spreadsheet.xlsx]OEI!R246C6</stp>
        <tr r="F246" s="1"/>
      </tp>
      <tp t="s">
        <v>GBp</v>
        <stp/>
        <stp>##V3_BDPV12</stp>
        <stp>OBD LN Equity</stp>
        <stp>CRNCY</stp>
        <stp>[Crispin Spreadsheet.xlsx]OEI!R569C4</stp>
        <tr r="D569" s="1"/>
      </tp>
      <tp>
        <v>1013</v>
        <stp/>
        <stp>##V3_BDPV12</stp>
        <stp>SVS LN Equity</stp>
        <stp>PX_YEST_CLOSE</stp>
        <stp>[Crispin Spreadsheet.xlsx]OEI!R603C6</stp>
        <tr r="F603" s="1"/>
      </tp>
      <tp>
        <v>141.9</v>
        <stp/>
        <stp>##V3_BDPV12</stp>
        <stp>JUP LN Equity</stp>
        <stp>PX_YEST_CLOSE</stp>
        <stp>[Crispin Spreadsheet.xlsx]OEI!R550C6</stp>
        <tr r="F550" s="1"/>
      </tp>
      <tp>
        <v>9.5679999999999996</v>
        <stp/>
        <stp>##V3_BDPV12</stp>
        <stp>VIV FP Equity</stp>
        <stp>PX_YEST_CLOSE</stp>
        <stp>[Crispin Spreadsheet.xlsx]OEI!R142C6</stp>
        <tr r="F142" s="1"/>
      </tp>
      <tp>
        <v>28.82</v>
        <stp/>
        <stp>##V3_BDPV12</stp>
        <stp>EN FP Equity</stp>
        <stp>PX_YEST_CLOSE</stp>
        <stp>[Crispin Spreadsheet.xlsx]OEI!R96C6</stp>
        <tr r="F96" s="1"/>
      </tp>
      <tp t="s">
        <v>EUR</v>
        <stp/>
        <stp>##V3_BDPV12</stp>
        <stp>AMP IM Equity</stp>
        <stp>CRNCY</stp>
        <stp>[Crispin Spreadsheet.xlsx]OEI!R235C4</stp>
        <tr r="D235" s="1"/>
      </tp>
      <tp t="s">
        <v>EUR</v>
        <stp/>
        <stp>##V3_BDPV12</stp>
        <stp>SZU GY Equity</stp>
        <stp>CRNCY</stp>
        <stp>[Crispin Spreadsheet.xlsx]OEI!R186C4</stp>
        <tr r="D186" s="1"/>
      </tp>
      <tp t="s">
        <v>#N/A Requesting Data...</v>
        <stp/>
        <stp>##V3_BDPV12</stp>
        <stp>YBYA Index</stp>
        <stp>LAST_PRICE</stp>
        <stp>[Crispin Spreadsheet.xlsx]OEI!R445C7</stp>
        <tr r="G445" s="1"/>
      </tp>
      <tp t="s">
        <v>GBp</v>
        <stp/>
        <stp>##V3_BDPV12</stp>
        <stp>ENT LN Equity</stp>
        <stp>CRNCY</stp>
        <stp>[Crispin Spreadsheet.xlsx]OEI!R515C4</stp>
        <tr r="D515" s="1"/>
      </tp>
      <tp t="s">
        <v>#N/A Requesting Data...</v>
        <stp/>
        <stp>##V3_BDPV12</stp>
        <stp>MC FP Equity</stp>
        <stp>LAST_PRICE</stp>
        <stp>[Crispin Spreadsheet.xlsx]SWAN!R23C7</stp>
        <tr r="G23" s="3"/>
      </tp>
      <tp>
        <v>18520.5</v>
        <stp/>
        <stp>##V3_BDPV12</stp>
        <stp>YBYA Index</stp>
        <stp>PX_YEST_CLOSE</stp>
        <stp>[Crispin Spreadsheet.xlsx]OEI!R445C6</stp>
        <tr r="F445" s="1"/>
      </tp>
      <tp>
        <v>3.5</v>
        <stp/>
        <stp>##V3_BDPV12</stp>
        <stp>AGFB BB Equity</stp>
        <stp>PX_YEST_CLOSE</stp>
        <stp>[Crispin Spreadsheet.xlsx]OEI!R34C6</stp>
        <tr r="F34" s="1"/>
      </tp>
      <tp>
        <v>110.97</v>
        <stp/>
        <stp>##V3_BDPV12</stp>
        <stp>ZM US Equity</stp>
        <stp>PX_YEST_CLOSE</stp>
        <stp>[Crispin Spreadsheet.xlsx]OEI!R831C6</stp>
        <tr r="F831" s="1"/>
      </tp>
      <tp t="s">
        <v>EUR</v>
        <stp/>
        <stp>##V3_BDPV12</stp>
        <stp>BN FP Equity</stp>
        <stp>CRNCY</stp>
        <stp>[Crispin Spreadsheet.xlsx]OEI!R104C4</stp>
        <tr r="D104" s="1"/>
      </tp>
      <tp t="s">
        <v>USD</v>
        <stp/>
        <stp>##V3_BDPV12</stp>
        <stp>GM US Equity</stp>
        <stp>CRNCY</stp>
        <stp>[Crispin Spreadsheet.xlsx]OEI!R722C4</stp>
        <tr r="D722" s="1"/>
      </tp>
      <tp t="s">
        <v>#N/A Requesting Data...</v>
        <stp/>
        <stp>##V3_BDPV12</stp>
        <stp>USDZAr Curncy</stp>
        <stp>PX_YEST_CLOSE</stp>
        <stp>[Crispin Spreadsheet.xlsx]FDXC!R34C26</stp>
        <tr r="Z34" s="8"/>
      </tp>
      <tp t="s">
        <v>#N/A Requesting Data...</v>
        <stp/>
        <stp>##V3_BDPV12</stp>
        <stp>USDZAr Curncy</stp>
        <stp>PX_YEST_CLOSE</stp>
        <stp>[Crispin Spreadsheet.xlsx]FDXC!R33C26</stp>
        <tr r="Z33" s="8"/>
      </tp>
      <tp t="s">
        <v>#N/A Requesting Data...</v>
        <stp/>
        <stp>##V3_BDPV12</stp>
        <stp>USDSGD Curncy</stp>
        <stp>PX_YEST_CLOSE</stp>
        <stp>[Crispin Spreadsheet.xlsx]FDXC!R30C26</stp>
        <tr r="Z30" s="8"/>
      </tp>
      <tp t="s">
        <v>#N/A Requesting Data...</v>
        <stp/>
        <stp>##V3_BDPV12</stp>
        <stp>USDSEK Curncy</stp>
        <stp>PX_YEST_CLOSE</stp>
        <stp>[Crispin Spreadsheet.xlsx]FDXC!R40C26</stp>
        <tr r="Z40" s="8"/>
      </tp>
      <tp t="s">
        <v>#N/A Requesting Data...</v>
        <stp/>
        <stp>##V3_BDPV12</stp>
        <stp>USDJPY Curncy</stp>
        <stp>PX_YEST_CLOSE</stp>
        <stp>[Crispin Spreadsheet.xlsx]FDXC!R94C26</stp>
        <tr r="Z94" s="8"/>
      </tp>
      <tp t="s">
        <v>#N/A Requesting Data...</v>
        <stp/>
        <stp>##V3_BDPV12</stp>
        <stp>USDJPY Curncy</stp>
        <stp>PX_YEST_CLOSE</stp>
        <stp>[Crispin Spreadsheet.xlsx]FDXC!R95C26</stp>
        <tr r="Z95" s="8"/>
      </tp>
      <tp t="s">
        <v>#N/A Requesting Data...</v>
        <stp/>
        <stp>##V3_BDPV12</stp>
        <stp>USDJPY Curncy</stp>
        <stp>PX_YEST_CLOSE</stp>
        <stp>[Crispin Spreadsheet.xlsx]FDXC!R21C26</stp>
        <tr r="Z21" s="8"/>
      </tp>
      <tp>
        <v>9.9961000000000002</v>
        <stp/>
        <stp>##V3_BDPV12</stp>
        <stp>USDNOK Curncy</stp>
        <stp>PX_YEST_CLOSE</stp>
        <stp>[Crispin Spreadsheet.xlsx]FDXC!R24C26</stp>
        <tr r="Z24" s="8"/>
      </tp>
      <tp>
        <v>9.9961000000000002</v>
        <stp/>
        <stp>##V3_BDPV12</stp>
        <stp>USDNOK Curncy</stp>
        <stp>PX_YEST_CLOSE</stp>
        <stp>[Crispin Spreadsheet.xlsx]FDXC!R25C26</stp>
        <tr r="Z25" s="8"/>
      </tp>
      <tp>
        <v>9.9961000000000002</v>
        <stp/>
        <stp>##V3_BDPV12</stp>
        <stp>USDNOK Curncy</stp>
        <stp>PX_YEST_CLOSE</stp>
        <stp>[Crispin Spreadsheet.xlsx]FDXC!R26C26</stp>
        <tr r="Z26" s="8"/>
      </tp>
      <tp>
        <v>9.9961000000000002</v>
        <stp/>
        <stp>##V3_BDPV12</stp>
        <stp>USDNOK Curncy</stp>
        <stp>PX_YEST_CLOSE</stp>
        <stp>[Crispin Spreadsheet.xlsx]FDXC!R27C26</stp>
        <tr r="Z27" s="8"/>
      </tp>
      <tp>
        <v>9.9961000000000002</v>
        <stp/>
        <stp>##V3_BDPV12</stp>
        <stp>USDNOK Curncy</stp>
        <stp>PX_YEST_CLOSE</stp>
        <stp>[Crispin Spreadsheet.xlsx]FDXC!R98C26</stp>
        <tr r="Z98" s="8"/>
      </tp>
      <tp>
        <v>9.9961000000000002</v>
        <stp/>
        <stp>##V3_BDPV12</stp>
        <stp>USDNOK Curncy</stp>
        <stp>PX_YEST_CLOSE</stp>
        <stp>[Crispin Spreadsheet.xlsx]FDXC!R99C26</stp>
        <tr r="Z99" s="8"/>
      </tp>
      <tp t="s">
        <v>#N/A Requesting Data...</v>
        <stp/>
        <stp>##V3_BDPV12</stp>
        <stp>USDCAD Curncy</stp>
        <stp>PX_YEST_CLOSE</stp>
        <stp>[Crispin Spreadsheet.xlsx]FDXC!R84C26</stp>
        <tr r="Z84" s="8"/>
      </tp>
      <tp t="s">
        <v>#N/A Requesting Data...</v>
        <stp/>
        <stp>##V3_BDPV12</stp>
        <stp>USDCAD Curncy</stp>
        <stp>PX_YEST_CLOSE</stp>
        <stp>[Crispin Spreadsheet.xlsx]FDXC!R11C26</stp>
        <tr r="Z11" s="8"/>
      </tp>
      <tp t="s">
        <v>#N/A Requesting Data...</v>
        <stp/>
        <stp>##V3_BDPV12</stp>
        <stp>USDCAD Curncy</stp>
        <stp>PX_YEST_CLOSE</stp>
        <stp>[Crispin Spreadsheet.xlsx]FDXC!R10C26</stp>
        <tr r="Z10" s="8"/>
      </tp>
      <tp>
        <v>0.82650000000000001</v>
        <stp/>
        <stp>##V3_BDPV12</stp>
        <stp>USDGBp Curncy</stp>
        <stp>PX_YEST_CLOSE</stp>
        <stp>[Crispin Spreadsheet.xlsx]FDXC!R47C26</stp>
        <tr r="Z47" s="8"/>
      </tp>
      <tp>
        <v>0.82650000000000001</v>
        <stp/>
        <stp>##V3_BDPV12</stp>
        <stp>USDGBp Curncy</stp>
        <stp>PX_YEST_CLOSE</stp>
        <stp>[Crispin Spreadsheet.xlsx]FDXC!R46C26</stp>
        <tr r="Z46" s="8"/>
      </tp>
      <tp>
        <v>0.82650000000000001</v>
        <stp/>
        <stp>##V3_BDPV12</stp>
        <stp>USDGBp Curncy</stp>
        <stp>PX_YEST_CLOSE</stp>
        <stp>[Crispin Spreadsheet.xlsx]FDXC!R45C26</stp>
        <tr r="Z45" s="8"/>
      </tp>
      <tp>
        <v>0.82650000000000001</v>
        <stp/>
        <stp>##V3_BDPV12</stp>
        <stp>USDGBp Curncy</stp>
        <stp>PX_YEST_CLOSE</stp>
        <stp>[Crispin Spreadsheet.xlsx]FDXC!R44C26</stp>
        <tr r="Z44" s="8"/>
      </tp>
      <tp>
        <v>0.82650000000000001</v>
        <stp/>
        <stp>##V3_BDPV12</stp>
        <stp>USDGBp Curncy</stp>
        <stp>PX_YEST_CLOSE</stp>
        <stp>[Crispin Spreadsheet.xlsx]FDXC!R43C26</stp>
        <tr r="Z43" s="8"/>
      </tp>
      <tp>
        <v>0.82650000000000001</v>
        <stp/>
        <stp>##V3_BDPV12</stp>
        <stp>USDGBp Curncy</stp>
        <stp>PX_YEST_CLOSE</stp>
        <stp>[Crispin Spreadsheet.xlsx]FDXC!R49C26</stp>
        <tr r="Z49" s="8"/>
      </tp>
      <tp>
        <v>0.82650000000000001</v>
        <stp/>
        <stp>##V3_BDPV12</stp>
        <stp>USDGBp Curncy</stp>
        <stp>PX_YEST_CLOSE</stp>
        <stp>[Crispin Spreadsheet.xlsx]FDXC!R48C26</stp>
        <tr r="Z48" s="8"/>
      </tp>
      <tp>
        <v>0.82650000000000001</v>
        <stp/>
        <stp>##V3_BDPV12</stp>
        <stp>USDGBp Curncy</stp>
        <stp>PX_YEST_CLOSE</stp>
        <stp>[Crispin Spreadsheet.xlsx]FDXC!R57C26</stp>
        <tr r="Z57" s="8"/>
      </tp>
      <tp>
        <v>0.82650000000000001</v>
        <stp/>
        <stp>##V3_BDPV12</stp>
        <stp>USDGBp Curncy</stp>
        <stp>PX_YEST_CLOSE</stp>
        <stp>[Crispin Spreadsheet.xlsx]FDXC!R56C26</stp>
        <tr r="Z56" s="8"/>
      </tp>
      <tp>
        <v>0.82650000000000001</v>
        <stp/>
        <stp>##V3_BDPV12</stp>
        <stp>USDGBp Curncy</stp>
        <stp>PX_YEST_CLOSE</stp>
        <stp>[Crispin Spreadsheet.xlsx]FDXC!R55C26</stp>
        <tr r="Z55" s="8"/>
      </tp>
      <tp>
        <v>0.82650000000000001</v>
        <stp/>
        <stp>##V3_BDPV12</stp>
        <stp>USDGBp Curncy</stp>
        <stp>PX_YEST_CLOSE</stp>
        <stp>[Crispin Spreadsheet.xlsx]FDXC!R54C26</stp>
        <tr r="Z54" s="8"/>
      </tp>
      <tp>
        <v>0.82650000000000001</v>
        <stp/>
        <stp>##V3_BDPV12</stp>
        <stp>USDGBp Curncy</stp>
        <stp>PX_YEST_CLOSE</stp>
        <stp>[Crispin Spreadsheet.xlsx]FDXC!R53C26</stp>
        <tr r="Z53" s="8"/>
      </tp>
      <tp>
        <v>0.82650000000000001</v>
        <stp/>
        <stp>##V3_BDPV12</stp>
        <stp>USDGBp Curncy</stp>
        <stp>PX_YEST_CLOSE</stp>
        <stp>[Crispin Spreadsheet.xlsx]FDXC!R52C26</stp>
        <tr r="Z52" s="8"/>
      </tp>
      <tp>
        <v>0.82650000000000001</v>
        <stp/>
        <stp>##V3_BDPV12</stp>
        <stp>USDGBp Curncy</stp>
        <stp>PX_YEST_CLOSE</stp>
        <stp>[Crispin Spreadsheet.xlsx]FDXC!R50C26</stp>
        <tr r="Z50" s="8"/>
      </tp>
      <tp>
        <v>0.82650000000000001</v>
        <stp/>
        <stp>##V3_BDPV12</stp>
        <stp>USDGBp Curncy</stp>
        <stp>PX_YEST_CLOSE</stp>
        <stp>[Crispin Spreadsheet.xlsx]FDXC!R59C26</stp>
        <tr r="Z59" s="8"/>
      </tp>
      <tp>
        <v>0.82650000000000001</v>
        <stp/>
        <stp>##V3_BDPV12</stp>
        <stp>USDGBp Curncy</stp>
        <stp>PX_YEST_CLOSE</stp>
        <stp>[Crispin Spreadsheet.xlsx]FDXC!R58C26</stp>
        <tr r="Z58" s="8"/>
      </tp>
      <tp>
        <v>0.82650000000000001</v>
        <stp/>
        <stp>##V3_BDPV12</stp>
        <stp>USDGBp Curncy</stp>
        <stp>PX_YEST_CLOSE</stp>
        <stp>[Crispin Spreadsheet.xlsx]FDXC!R64C26</stp>
        <tr r="Z64" s="8"/>
      </tp>
      <tp>
        <v>0.82650000000000001</v>
        <stp/>
        <stp>##V3_BDPV12</stp>
        <stp>USDGBp Curncy</stp>
        <stp>PX_YEST_CLOSE</stp>
        <stp>[Crispin Spreadsheet.xlsx]FDXC!R63C26</stp>
        <tr r="Z63" s="8"/>
      </tp>
      <tp>
        <v>0.82650000000000001</v>
        <stp/>
        <stp>##V3_BDPV12</stp>
        <stp>USDGBp Curncy</stp>
        <stp>PX_YEST_CLOSE</stp>
        <stp>[Crispin Spreadsheet.xlsx]FDXC!R61C26</stp>
        <tr r="Z61" s="8"/>
      </tp>
      <tp>
        <v>0.82650000000000001</v>
        <stp/>
        <stp>##V3_BDPV12</stp>
        <stp>USDGBp Curncy</stp>
        <stp>PX_YEST_CLOSE</stp>
        <stp>[Crispin Spreadsheet.xlsx]FDXC!R60C26</stp>
        <tr r="Z60" s="8"/>
      </tp>
      <tp t="s">
        <v>#N/A Requesting Data...</v>
        <stp/>
        <stp>##V3_BDPV12</stp>
        <stp>USDDKK Curncy</stp>
        <stp>PX_YEST_CLOSE</stp>
        <stp>[Crispin Spreadsheet.xlsx]FDXC!R87C26</stp>
        <tr r="Z87" s="8"/>
      </tp>
      <tp t="s">
        <v>#N/A Requesting Data...</v>
        <stp/>
        <stp>##V3_BDPV12</stp>
        <stp>USDEUR Curncy</stp>
        <stp>PX_YEST_CLOSE</stp>
        <stp>[Crispin Spreadsheet.xlsx]FDXC!R91C26</stp>
        <tr r="Z91" s="8"/>
      </tp>
      <tp t="s">
        <v>#N/A Requesting Data...</v>
        <stp/>
        <stp>##V3_BDPV12</stp>
        <stp>USDEUR Curncy</stp>
        <stp>PX_YEST_CLOSE</stp>
        <stp>[Crispin Spreadsheet.xlsx]FDXC!R90C26</stp>
        <tr r="Z90" s="8"/>
      </tp>
      <tp t="s">
        <v>#N/A Requesting Data...</v>
        <stp/>
        <stp>##V3_BDPV12</stp>
        <stp>USDEUR Curncy</stp>
        <stp>PX_YEST_CLOSE</stp>
        <stp>[Crispin Spreadsheet.xlsx]FDXC!R81C26</stp>
        <tr r="Z81" s="8"/>
      </tp>
      <tp t="s">
        <v>#N/A Requesting Data...</v>
        <stp/>
        <stp>##V3_BDPV12</stp>
        <stp>USDEUR Curncy</stp>
        <stp>PX_YEST_CLOSE</stp>
        <stp>[Crispin Spreadsheet.xlsx]FDXC!R37C26</stp>
        <tr r="Z37" s="8"/>
      </tp>
      <tp t="s">
        <v>#N/A Requesting Data...</v>
        <stp/>
        <stp>##V3_BDPV12</stp>
        <stp>USDEUR Curncy</stp>
        <stp>PX_YEST_CLOSE</stp>
        <stp>[Crispin Spreadsheet.xlsx]FDXC!R14C26</stp>
        <tr r="Z14" s="8"/>
      </tp>
      <tp t="s">
        <v>#N/A Requesting Data...</v>
        <stp/>
        <stp>##V3_BDPV12</stp>
        <stp>USDEUR Curncy</stp>
        <stp>PX_YEST_CLOSE</stp>
        <stp>[Crispin Spreadsheet.xlsx]FDXC!R17C26</stp>
        <tr r="Z17" s="8"/>
      </tp>
      <tp t="s">
        <v>#N/A Requesting Data...</v>
        <stp/>
        <stp>##V3_BDPV12</stp>
        <stp>USDEUR Curncy</stp>
        <stp>PX_YEST_CLOSE</stp>
        <stp>[Crispin Spreadsheet.xlsx]FDXC!R18C26</stp>
        <tr r="Z18" s="8"/>
      </tp>
      <tp t="s">
        <v>MYR</v>
        <stp/>
        <stp>##V3_BDPV12</stp>
        <stp>KLK MK Equity</stp>
        <stp>CRNCY</stp>
        <stp>[Crispin Spreadsheet.xlsx]OEI!R313C4</stp>
        <tr r="D313" s="1"/>
      </tp>
      <tp>
        <v>42.15</v>
        <stp/>
        <stp>##V3_BDPV12</stp>
        <stp>WES AU Equity</stp>
        <stp>PX_YEST_CLOSE</stp>
        <stp>[Crispin Spreadsheet.xlsx]OEI!R25C6</stp>
        <tr r="F25" s="1"/>
      </tp>
      <tp t="s">
        <v>USD</v>
        <stp/>
        <stp>##V3_BDPV12</stp>
        <stp>URI US Equity</stp>
        <stp>CRNCY</stp>
        <stp>[Crispin Spreadsheet.xlsx]OEI!R815C4</stp>
        <tr r="D815" s="1"/>
      </tp>
      <tp>
        <v>5.3220000000000001</v>
        <stp/>
        <stp>##V3_BDPV12</stp>
        <stp>TKA GY Equity</stp>
        <stp>PX_YEST_CLOSE</stp>
        <stp>[Crispin Spreadsheet.xlsx]OEI!R188C6</stp>
        <tr r="F188" s="1"/>
      </tp>
      <tp>
        <v>188</v>
        <stp/>
        <stp>##V3_BDPV12</stp>
        <stp>IWG LN Equity</stp>
        <stp>PX_YEST_CLOSE</stp>
        <stp>[Crispin Spreadsheet.xlsx]OEI!R543C6</stp>
        <tr r="F543" s="1"/>
      </tp>
      <tp>
        <v>111.62</v>
        <stp/>
        <stp>##V3_BDPV12</stp>
        <stp>EOG US Equity</stp>
        <stp>PX_YEST_CLOSE</stp>
        <stp>[Crispin Spreadsheet.xlsx]OEI!R706C6</stp>
        <tr r="F706" s="1"/>
      </tp>
      <tp>
        <v>153.97999999999999</v>
        <stp/>
        <stp>##V3_BDPV12</stp>
        <stp>VWS DC Equity</stp>
        <stp>PX_YEST_CLOSE</stp>
        <stp>[Crispin Spreadsheet.xlsx]OEI!R71C6</stp>
        <tr r="F71" s="1"/>
      </tp>
      <tp t="s">
        <v>GBp</v>
        <stp/>
        <stp>##V3_BDPV12</stp>
        <stp>PDG LN Equity</stp>
        <stp>CRNCY</stp>
        <stp>[Crispin Spreadsheet.xlsx]OPE!R49C4</stp>
        <tr r="D49" s="7"/>
      </tp>
      <tp>
        <v>10.31</v>
        <stp/>
        <stp>##V3_BDPV12</stp>
        <stp>RBI AV Equity</stp>
        <stp>PX_YEST_CLOSE</stp>
        <stp>[Crispin Spreadsheet.xlsx]OEI!R30C6</stp>
        <tr r="F30" s="1"/>
      </tp>
      <tp>
        <v>81</v>
        <stp/>
        <stp>##V3_BDPV12</stp>
        <stp>JSE LN Equity</stp>
        <stp>PX_YEST_CLOSE</stp>
        <stp>[Crispin Spreadsheet.xlsx]OEI!R547C6</stp>
        <tr r="F547" s="1"/>
      </tp>
      <tp t="s">
        <v>EUR</v>
        <stp/>
        <stp>##V3_BDPV12</stp>
        <stp>GYC GY Equity</stp>
        <stp>CRNCY</stp>
        <stp>[Crispin Spreadsheet.xlsx]OEI!R164C4</stp>
        <tr r="D164" s="1"/>
      </tp>
      <tp t="s">
        <v>GBp</v>
        <stp/>
        <stp>##V3_BDPV12</stp>
        <stp>YCA LN Equity</stp>
        <stp>CRNCY</stp>
        <stp>[Crispin Spreadsheet.xlsx]OEI!R639C4</stp>
        <tr r="D639" s="1"/>
      </tp>
      <tp t="s">
        <v>GBp</v>
        <stp/>
        <stp>##V3_BDPV12</stp>
        <stp>CNA LN Equity</stp>
        <stp>CRNCY</stp>
        <stp>[Crispin Spreadsheet.xlsx]OEI!R484C4</stp>
        <tr r="D484" s="1"/>
      </tp>
      <tp t="s">
        <v>GBp</v>
        <stp/>
        <stp>##V3_BDPV12</stp>
        <stp>VOD LN Equity</stp>
        <stp>CRNCY</stp>
        <stp>[Crispin Spreadsheet.xlsx]OEI!R635C4</stp>
        <tr r="D635" s="1"/>
      </tp>
      <tp>
        <v>225.9</v>
        <stp/>
        <stp>##V3_BDPV12</stp>
        <stp>UHR SW Equity</stp>
        <stp>PX_YEST_CLOSE</stp>
        <stp>[Crispin Spreadsheet.xlsx]OEI!R435C6</stp>
        <tr r="F435" s="1"/>
      </tp>
      <tp>
        <v>167.64</v>
        <stp/>
        <stp>##V3_BDPV12</stp>
        <stp>ADS GY Equity</stp>
        <stp>PX_YEST_CLOSE</stp>
        <stp>[Crispin Spreadsheet.xlsx]OEI!R147C6</stp>
        <tr r="F147" s="1"/>
      </tp>
      <tp>
        <v>25.93</v>
        <stp/>
        <stp>##V3_BDPV12</stp>
        <stp>AC FP Equity</stp>
        <stp>PX_YEST_CLOSE</stp>
        <stp>[Crispin Spreadsheet.xlsx]OEI!R87C6</stp>
        <tr r="F87" s="1"/>
      </tp>
      <tp>
        <v>492</v>
        <stp/>
        <stp>##V3_BDPV12</stp>
        <stp>HSP LN Equity</stp>
        <stp>PX_YEST_CLOSE</stp>
        <stp>[Crispin Spreadsheet.xlsx]OEI!R517C6</stp>
        <tr r="F517" s="1"/>
      </tp>
      <tp>
        <v>1.7676000000000001</v>
        <stp/>
        <stp>##V3_BDPV12</stp>
        <stp>ISP IM Equity</stp>
        <stp>PX_YEST_CLOSE</stp>
        <stp>[Crispin Spreadsheet.xlsx]OEI!R244C6</stp>
        <tr r="F244" s="1"/>
      </tp>
      <tp t="s">
        <v>GBp</v>
        <stp/>
        <stp>##V3_BDPV12</stp>
        <stp>VLX LN Equity</stp>
        <stp>CRNCY</stp>
        <stp>[Crispin Spreadsheet.xlsx]OEI!R636C4</stp>
        <tr r="D636" s="1"/>
      </tp>
      <tp t="s">
        <v>USD</v>
        <stp/>
        <stp>##V3_BDPV12</stp>
        <stp>CVX US Equity</stp>
        <stp>CRNCY</stp>
        <stp>[Crispin Spreadsheet.xlsx]OEI!R681C4</stp>
        <tr r="D681" s="1"/>
      </tp>
      <tp t="s">
        <v>USD</v>
        <stp/>
        <stp>##V3_BDPV12</stp>
        <stp>LPX US Equity</stp>
        <stp>CRNCY</stp>
        <stp>[Crispin Spreadsheet.xlsx]OEI!R747C4</stp>
        <tr r="D747" s="1"/>
      </tp>
      <tp>
        <v>1.6</v>
        <stp/>
        <stp>##V3_BDPV12</stp>
        <stp>PRU AU Equity</stp>
        <stp>PX_YEST_CLOSE</stp>
        <stp>[Crispin Spreadsheet.xlsx]OEI!R22C6</stp>
        <tr r="F22" s="1"/>
      </tp>
      <tp t="s">
        <v>GBp</v>
        <stp/>
        <stp>##V3_BDPV12</stp>
        <stp>SMS LN Equity</stp>
        <stp>CRNCY</stp>
        <stp>[Crispin Spreadsheet.xlsx]OEI!R607C4</stp>
        <tr r="D607" s="1"/>
      </tp>
      <tp t="s">
        <v>GBp</v>
        <stp/>
        <stp>##V3_BDPV12</stp>
        <stp>CCR LN Equity</stp>
        <stp>CRNCY</stp>
        <stp>[Crispin Spreadsheet.xlsx]OEI!R479C4</stp>
        <tr r="D479" s="1"/>
      </tp>
      <tp>
        <v>99.207999999999998</v>
        <stp/>
        <stp>##V3_BDPV12</stp>
        <stp>GB00BL68HG94 Govt</stp>
        <stp>PX_YEST_CLOSE</stp>
        <stp>[Crispin Spreadsheet.xlsx]GILT!R7C6</stp>
        <tr r="F7" s="4"/>
      </tp>
      <tp t="s">
        <v>USD</v>
        <stp/>
        <stp>##V3_BDPV12</stp>
        <stp>ROSN LI Equity</stp>
        <stp>CRNCY</stp>
        <stp>[Crispin Spreadsheet.xlsx]OPE!R53C4</stp>
        <tr r="D53" s="7"/>
      </tp>
      <tp t="s">
        <v>GBp</v>
        <stp/>
        <stp>##V3_BDPV12</stp>
        <stp>FLTR LN Equity</stp>
        <stp>CRNCY</stp>
        <stp>[Crispin Spreadsheet.xlsx]OPE!R40C4</stp>
        <tr r="D40" s="7"/>
      </tp>
      <tp t="s">
        <v>FTSE 100 IDX FUT  Sep22</v>
        <stp/>
        <stp>##V3_BDPV12</stp>
        <stp>Z A Index</stp>
        <stp>NAME</stp>
        <stp>[Crispin Spreadsheet.xlsx]OEI!R444C5</stp>
        <tr r="E444" s="1"/>
      </tp>
      <tp t="s">
        <v>GBp</v>
        <stp/>
        <stp>##V3_BDPV12</stp>
        <stp>PLUS LN Equity</stp>
        <stp>CRNCY</stp>
        <stp>[Crispin Spreadsheet.xlsx]OPE!R50C4</stp>
        <tr r="D50" s="7"/>
      </tp>
      <tp>
        <v>10.37</v>
        <stp/>
        <stp>##V3_BDPV12</stp>
        <stp>VK FP Equity</stp>
        <stp>PX_YEST_CLOSE</stp>
        <stp>[Crispin Spreadsheet.xlsx]OEI!R139C6</stp>
        <tr r="F139" s="1"/>
      </tp>
      <tp t="s">
        <v>USD</v>
        <stp/>
        <stp>##V3_BDPV12</stp>
        <stp>EL US Equity</stp>
        <stp>CRNCY</stp>
        <stp>[Crispin Spreadsheet.xlsx]OEI!R707C4</stp>
        <tr r="D707" s="1"/>
      </tp>
      <tp t="s">
        <v>GBP</v>
        <stp/>
        <stp>##V3_BDPV12</stp>
        <stp>G A Comdty</stp>
        <stp>CRNCY</stp>
        <stp>[Crispin Spreadsheet.xlsx]OEI!R836C4</stp>
        <tr r="D836" s="1"/>
      </tp>
      <tp t="s">
        <v>USD</v>
        <stp/>
        <stp>##V3_BDPV12</stp>
        <stp>W A Comdty</stp>
        <stp>CRNCY</stp>
        <stp>[Crispin Spreadsheet.xlsx]OEI!R846C4</stp>
        <tr r="D846" s="1"/>
      </tp>
      <tp t="s">
        <v>EUR</v>
        <stp/>
        <stp>##V3_BDPV12</stp>
        <stp>SOLB BB Equity</stp>
        <stp>CRNCY</stp>
        <stp>[Crispin Spreadsheet.xlsx]OEI!R41C4</stp>
        <tr r="D41" s="1"/>
      </tp>
      <tp>
        <v>384.5</v>
        <stp/>
        <stp>##V3_BDPV12</stp>
        <stp>BP/ LN Equity</stp>
        <stp>PX_YEST_CLOSE</stp>
        <stp>[Crispin Spreadsheet.xlsx]OEI!R473C6</stp>
        <tr r="F473" s="1"/>
      </tp>
      <tp>
        <v>11.75</v>
        <stp/>
        <stp>##V3_BDPV12</stp>
        <stp>FTC LN Equity</stp>
        <stp>PX_YEST_CLOSE</stp>
        <stp>[Crispin Spreadsheet.xlsx]OEI!R507C6</stp>
        <tr r="F507" s="1"/>
      </tp>
      <tp t="s">
        <v>GBp</v>
        <stp/>
        <stp>##V3_BDPV12</stp>
        <stp>YCA LN Equity</stp>
        <stp>CRNCY</stp>
        <stp>[Crispin Spreadsheet.xlsx]OPE!R57C4</stp>
        <tr r="D57" s="7"/>
      </tp>
      <tp>
        <v>30.62</v>
        <stp/>
        <stp>##V3_BDPV12</stp>
        <stp>ELF US Equity</stp>
        <stp>PX_YEST_CLOSE</stp>
        <stp>[Crispin Spreadsheet.xlsx]OEI!R702C6</stp>
        <tr r="F702" s="1"/>
      </tp>
      <tp t="s">
        <v>USD</v>
        <stp/>
        <stp>##V3_BDPV12</stp>
        <stp>XPO US Equity</stp>
        <stp>CRNCY</stp>
        <stp>[Crispin Spreadsheet.xlsx]OEI!R830C4</stp>
        <tr r="D830" s="1"/>
      </tp>
      <tp t="s">
        <v>GBp</v>
        <stp/>
        <stp>##V3_BDPV12</stp>
        <stp>BOO LN Equity</stp>
        <stp>CRNCY</stp>
        <stp>[Crispin Spreadsheet.xlsx]OEI!R472C4</stp>
        <tr r="D472" s="1"/>
      </tp>
      <tp t="s">
        <v>GBp</v>
        <stp/>
        <stp>##V3_BDPV12</stp>
        <stp>IMM LN Equity</stp>
        <stp>CRNCY</stp>
        <stp>[Crispin Spreadsheet.xlsx]OEI!R530C4</stp>
        <tr r="D530" s="1"/>
      </tp>
      <tp>
        <v>866</v>
        <stp/>
        <stp>##V3_BDPV12</stp>
        <stp>MPE LN Equity</stp>
        <stp>PX_YEST_CLOSE</stp>
        <stp>[Crispin Spreadsheet.xlsx]OEI!R563C6</stp>
        <tr r="F563" s="1"/>
      </tp>
      <tp>
        <v>20.805</v>
        <stp/>
        <stp>##V3_BDPV12</stp>
        <stp>GLE FP Equity</stp>
        <stp>PX_YEST_CLOSE</stp>
        <stp>[Crispin Spreadsheet.xlsx]OEI!R131C6</stp>
        <tr r="F131" s="1"/>
      </tp>
      <tp>
        <v>18.55</v>
        <stp/>
        <stp>##V3_BDPV12</stp>
        <stp>ELE SQ Equity</stp>
        <stp>PX_YEST_CLOSE</stp>
        <stp>[Crispin Spreadsheet.xlsx]OEI!R380C6</stp>
        <tr r="F380" s="1"/>
      </tp>
      <tp t="s">
        <v>NOK</v>
        <stp/>
        <stp>##V3_BDPV12</stp>
        <stp>NEL NO Equity</stp>
        <stp>CRNCY</stp>
        <stp>[Crispin Spreadsheet.xlsx]OEI!R339C4</stp>
        <tr r="D339" s="1"/>
      </tp>
      <tp t="s">
        <v>GBp</v>
        <stp/>
        <stp>##V3_BDPV12</stp>
        <stp>GNC LN Equity</stp>
        <stp>CRNCY</stp>
        <stp>[Crispin Spreadsheet.xlsx]OEI!R513C4</stp>
        <tr r="D513" s="1"/>
      </tp>
      <tp>
        <v>1785.6</v>
        <stp/>
        <stp>##V3_BDPV12</stp>
        <stp>GSK LN Equity</stp>
        <stp>PX_YEST_CLOSE</stp>
        <stp>[Crispin Spreadsheet.xlsx]OEI!R510C6</stp>
        <tr r="F510" s="1"/>
      </tp>
      <tp>
        <v>6.38</v>
        <stp/>
        <stp>##V3_BDPV12</stp>
        <stp>CBK GY Equity</stp>
        <stp>PX_YEST_CLOSE</stp>
        <stp>[Crispin Spreadsheet.xlsx]OEI!R156C6</stp>
        <tr r="F156" s="1"/>
      </tp>
      <tp t="s">
        <v>USD</v>
        <stp/>
        <stp>##V3_BDPV12</stp>
        <stp>LYB US Equity</stp>
        <stp>CRNCY</stp>
        <stp>[Crispin Spreadsheet.xlsx]OEI!R749C4</stp>
        <tr r="D749" s="1"/>
      </tp>
      <tp>
        <v>86.2</v>
        <stp/>
        <stp>##V3_BDPV12</stp>
        <stp>CRN LN Equity</stp>
        <stp>PX_YEST_CLOSE</stp>
        <stp>[Crispin Spreadsheet.xlsx]OEI!R481C6</stp>
        <tr r="F481" s="1"/>
      </tp>
      <tp t="s">
        <v>GBp</v>
        <stp/>
        <stp>##V3_BDPV12</stp>
        <stp>INF LN Equity</stp>
        <stp>CRNCY</stp>
        <stp>[Crispin Spreadsheet.xlsx]OEI!R533C4</stp>
        <tr r="D533" s="1"/>
      </tp>
      <tp>
        <v>131.19</v>
        <stp/>
        <stp>##V3_BDPV12</stp>
        <stp>SJM US Equity</stp>
        <stp>PX_YEST_CLOSE</stp>
        <stp>[Crispin Spreadsheet.xlsx]OEI!R734C6</stp>
        <tr r="F734" s="1"/>
      </tp>
      <tp>
        <v>128.49</v>
        <stp/>
        <stp>##V3_BDPV12</stp>
        <stp>MMM US Equity</stp>
        <stp>PX_YEST_CLOSE</stp>
        <stp>[Crispin Spreadsheet.xlsx]OEI!R643C6</stp>
        <tr r="F643" s="1"/>
      </tp>
      <tp t="s">
        <v>USD</v>
        <stp/>
        <stp>##V3_BDPV12</stp>
        <stp>GPS US Equity</stp>
        <stp>CRNCY</stp>
        <stp>[Crispin Spreadsheet.xlsx]OEI!R720C4</stp>
        <tr r="D720" s="1"/>
      </tp>
      <tp>
        <v>12.04</v>
        <stp/>
        <stp>##V3_BDPV12</stp>
        <stp>PEY CN Equity</stp>
        <stp>PX_YEST_CLOSE</stp>
        <stp>[Crispin Spreadsheet.xlsx]OEI!R57C6</stp>
        <tr r="F57" s="1"/>
      </tp>
      <tp t="s">
        <v>USD</v>
        <stp/>
        <stp>##V3_BDPV12</stp>
        <stp>NVR US Equity</stp>
        <stp>CRNCY</stp>
        <stp>[Crispin Spreadsheet.xlsx]OEI!R766C4</stp>
        <tr r="D766" s="1"/>
      </tp>
      <tp>
        <v>946</v>
        <stp/>
        <stp>##V3_BDPV12</stp>
        <stp>HSX LN Equity</stp>
        <stp>PX_YEST_CLOSE</stp>
        <stp>[Crispin Spreadsheet.xlsx]OEI!R520C6</stp>
        <tr r="F520" s="1"/>
      </tp>
      <tp t="s">
        <v>GBp</v>
        <stp/>
        <stp>##V3_BDPV12</stp>
        <stp>SLP LN Equity</stp>
        <stp>CRNCY</stp>
        <stp>[Crispin Spreadsheet.xlsx]OEI!R621C4</stp>
        <tr r="D621" s="1"/>
      </tp>
      <tp>
        <v>32.19</v>
        <stp/>
        <stp>##V3_BDPV12</stp>
        <stp>UMI BB Equity</stp>
        <stp>PX_YEST_CLOSE</stp>
        <stp>[Crispin Spreadsheet.xlsx]OEI!R43C6</stp>
        <tr r="F43" s="1"/>
      </tp>
      <tp>
        <v>252.7876</v>
        <stp/>
        <stp>##V3_BDPV12</stp>
        <stp>.AREQIMP G Index</stp>
        <stp>PX_YEST_CLOSE</stp>
        <stp>[Crispin Spreadsheet.xlsx]OEI!R890C30</stp>
        <tr r="AD890" s="1"/>
      </tp>
      <tp t="s">
        <v>USD</v>
        <stp/>
        <stp>##V3_BDPV12</stp>
        <stp>GS US Equity</stp>
        <stp>CRNCY</stp>
        <stp>[Crispin Spreadsheet.xlsx]OEI!R724C4</stp>
        <tr r="D724" s="1"/>
      </tp>
      <tp>
        <v>5.22</v>
        <stp/>
        <stp>##V3_BDPV12</stp>
        <stp>CE IM Equity</stp>
        <stp>PX_YEST_CLOSE</stp>
        <stp>[Crispin Spreadsheet.xlsx]OEI!R240C6</stp>
        <tr r="F240" s="1"/>
      </tp>
      <tp t="s">
        <v>USD</v>
        <stp/>
        <stp>##V3_BDPV12</stp>
        <stp>CLA Comdty</stp>
        <stp>CRNCY</stp>
        <stp>[Crispin Spreadsheet.xlsx]OEI!R847C4</stp>
        <tr r="D847" s="1"/>
      </tp>
      <tp t="s">
        <v>JPY</v>
        <stp/>
        <stp>##V3_BDPV12</stp>
        <stp>JBA Comdty</stp>
        <stp>CRNCY</stp>
        <stp>[Crispin Spreadsheet.xlsx]OEI!R837C4</stp>
        <tr r="D837" s="1"/>
      </tp>
      <tp>
        <v>26.15</v>
        <stp/>
        <stp>##V3_BDPV12</stp>
        <stp>UOB SP Equity</stp>
        <stp>PX_YEST_CLOSE</stp>
        <stp>[Crispin Spreadsheet.xlsx]OEI!R363C6</stp>
        <tr r="F363" s="1"/>
      </tp>
      <tp>
        <v>3.7</v>
        <stp/>
        <stp>##V3_BDPV12</stp>
        <stp>KGC US Equity</stp>
        <stp>PX_YEST_CLOSE</stp>
        <stp>[Crispin Spreadsheet.xlsx]OEI!R738C6</stp>
        <tr r="F738" s="1"/>
      </tp>
      <tp t="s">
        <v>GBp</v>
        <stp/>
        <stp>##V3_BDPV12</stp>
        <stp>RKH LN Equity</stp>
        <stp>CRNCY</stp>
        <stp>[Crispin Spreadsheet.xlsx]OEI!R597C4</stp>
        <tr r="D597" s="1"/>
      </tp>
      <tp>
        <v>67.75</v>
        <stp/>
        <stp>##V3_BDPV12</stp>
        <stp>WAF GY Equity</stp>
        <stp>PX_YEST_CLOSE</stp>
        <stp>[Crispin Spreadsheet.xlsx]OEI!R184C6</stp>
        <tr r="F184" s="1"/>
      </tp>
      <tp>
        <v>3.33</v>
        <stp/>
        <stp>##V3_BDPV12</stp>
        <stp>RIG US Equity</stp>
        <stp>PX_YEST_CLOSE</stp>
        <stp>[Crispin Spreadsheet.xlsx]OEI!R806C6</stp>
        <tr r="F806" s="1"/>
      </tp>
      <tp>
        <v>1306.8</v>
        <stp/>
        <stp>##V3_BDPV12</stp>
        <stp>CMG US Equity</stp>
        <stp>PX_YEST_CLOSE</stp>
        <stp>[Crispin Spreadsheet.xlsx]OEI!R682C6</stp>
        <tr r="F682" s="1"/>
      </tp>
      <tp>
        <v>55</v>
        <stp/>
        <stp>##V3_BDPV12</stp>
        <stp>MBG GY Equity</stp>
        <stp>PX_YEST_CLOSE</stp>
        <stp>[Crispin Spreadsheet.xlsx]OEI!R157C6</stp>
        <tr r="F157" s="1"/>
      </tp>
      <tp t="s">
        <v>GBp</v>
        <stp/>
        <stp>##V3_BDPV12</stp>
        <stp>ADM LN Equity</stp>
        <stp>CRNCY</stp>
        <stp>[Crispin Spreadsheet.xlsx]OEI!R448C4</stp>
        <tr r="D448" s="1"/>
      </tp>
      <tp t="s">
        <v>NOK</v>
        <stp/>
        <stp>##V3_BDPV12</stp>
        <stp>NOL NO Equity</stp>
        <stp>CRNCY</stp>
        <stp>[Crispin Spreadsheet.xlsx]OEI!R342C4</stp>
        <tr r="D342" s="1"/>
      </tp>
      <tp>
        <v>1091</v>
        <stp/>
        <stp>##V3_BDPV12</stp>
        <stp>STJ LN Equity</stp>
        <stp>PX_YEST_CLOSE</stp>
        <stp>[Crispin Spreadsheet.xlsx]OEI!R616C6</stp>
        <tr r="F616" s="1"/>
      </tp>
      <tp t="s">
        <v>GBp</v>
        <stp/>
        <stp>##V3_BDPV12</stp>
        <stp>IMB LN Equity</stp>
        <stp>CRNCY</stp>
        <stp>[Crispin Spreadsheet.xlsx]OEI!R531C4</stp>
        <tr r="D531" s="1"/>
      </tp>
      <tp>
        <v>2849</v>
        <stp/>
        <stp>##V3_BDPV12</stp>
        <stp>CRH LN Equity</stp>
        <stp>PX_YEST_CLOSE</stp>
        <stp>[Crispin Spreadsheet.xlsx]OEI!R490C6</stp>
        <tr r="F490" s="1"/>
      </tp>
      <tp t="s">
        <v>USD</v>
        <stp/>
        <stp>##V3_BDPV12</stp>
        <stp>APA US Equity</stp>
        <stp>CRNCY</stp>
        <stp>[Crispin Spreadsheet.xlsx]OEI!R661C4</stp>
        <tr r="D661" s="1"/>
      </tp>
      <tp>
        <v>25.6</v>
        <stp/>
        <stp>##V3_BDPV12</stp>
        <stp>CPI LN Equity</stp>
        <stp>PX_YEST_CLOSE</stp>
        <stp>[Crispin Spreadsheet.xlsx]OEI!R482C6</stp>
        <tr r="F482" s="1"/>
      </tp>
      <tp>
        <v>10754</v>
        <stp/>
        <stp>##V3_BDPV12</stp>
        <stp>AZN LN Equity</stp>
        <stp>PX_YEST_CLOSE</stp>
        <stp>[Crispin Spreadsheet.xlsx]OEI!R458C6</stp>
        <tr r="F458" s="1"/>
      </tp>
      <tp t="s">
        <v>ZAr</v>
        <stp/>
        <stp>##V3_BDPV12</stp>
        <stp>ANG SJ Equity</stp>
        <stp>CRNCY</stp>
        <stp>[Crispin Spreadsheet.xlsx]OEI!R366C4</stp>
        <tr r="D366" s="1"/>
      </tp>
      <tp t="s">
        <v>GBp</v>
        <stp/>
        <stp>##V3_BDPV12</stp>
        <stp>RMG LN Equity</stp>
        <stp>CRNCY</stp>
        <stp>[Crispin Spreadsheet.xlsx]OEI!R601C4</stp>
        <tr r="D601" s="1"/>
      </tp>
      <tp>
        <v>24.355</v>
        <stp/>
        <stp>##V3_BDPV12</stp>
        <stp>RNO FP Equity</stp>
        <stp>PX_YEST_CLOSE</stp>
        <stp>[Crispin Spreadsheet.xlsx]OEI!R122C6</stp>
        <tr r="F122" s="1"/>
      </tp>
      <tp>
        <v>6.0049999999999999</v>
        <stp/>
        <stp>##V3_BDPV12</stp>
        <stp>SGL GY Equity</stp>
        <stp>PX_YEST_CLOSE</stp>
        <stp>[Crispin Spreadsheet.xlsx]OEI!R182C6</stp>
        <tr r="F182" s="1"/>
      </tp>
      <tp t="s">
        <v>EUR</v>
        <stp/>
        <stp>##V3_BDPV12</stp>
        <stp>TTE FP Equity</stp>
        <stp>CRNCY</stp>
        <stp>[Crispin Spreadsheet.xlsx]OEI!R136C4</stp>
        <tr r="D136" s="1"/>
      </tp>
      <tp t="s">
        <v>EUR</v>
        <stp/>
        <stp>##V3_BDPV12</stp>
        <stp>TOD IM Equity</stp>
        <stp>CRNCY</stp>
        <stp>[Crispin Spreadsheet.xlsx]OEI!R250C4</stp>
        <tr r="D250" s="1"/>
      </tp>
      <tp t="s">
        <v>USD</v>
        <stp/>
        <stp>##V3_BDPV12</stp>
        <stp>PXD US Equity</stp>
        <stp>CRNCY</stp>
        <stp>[Crispin Spreadsheet.xlsx]OEI!R779C4</stp>
        <tr r="D779" s="1"/>
      </tp>
      <tp>
        <v>8.3480000000000008</v>
        <stp/>
        <stp>##V3_BDPV12</stp>
        <stp>AMS SW Equity</stp>
        <stp>PX_YEST_CLOSE</stp>
        <stp>[Crispin Spreadsheet.xlsx]OEI!R416C6</stp>
        <tr r="F416" s="1"/>
      </tp>
      <tp>
        <v>24.16</v>
        <stp/>
        <stp>##V3_BDPV12</stp>
        <stp>BGS US Equity</stp>
        <stp>PX_YEST_CLOSE</stp>
        <stp>[Crispin Spreadsheet.xlsx]OEI!R668C6</stp>
        <tr r="F668" s="1"/>
      </tp>
      <tp>
        <v>82.6</v>
        <stp/>
        <stp>##V3_BDPV12</stp>
        <stp>UCB BB Equity</stp>
        <stp>PX_YEST_CLOSE</stp>
        <stp>[Crispin Spreadsheet.xlsx]OEI!R42C6</stp>
        <tr r="F42" s="1"/>
      </tp>
      <tp>
        <v>182</v>
        <stp/>
        <stp>##V3_BDPV12</stp>
        <stp>ALV GY Equity</stp>
        <stp>PX_YEST_CLOSE</stp>
        <stp>[Crispin Spreadsheet.xlsx]OEI!R149C6</stp>
        <tr r="F149" s="1"/>
      </tp>
      <tp t="s">
        <v>#N/A Requesting Data...</v>
        <stp/>
        <stp>##V3_BDPV12</stp>
        <stp>RTYA Index</stp>
        <stp>LAST_PRICE</stp>
        <stp>[Crispin Spreadsheet.xlsx]OEI!R642C7</stp>
        <tr r="G642" s="1"/>
      </tp>
      <tp>
        <v>6.08</v>
        <stp/>
        <stp>##V3_BDPV12</stp>
        <stp>DHT US Equity</stp>
        <stp>PX_YEST_CLOSE</stp>
        <stp>[Crispin Spreadsheet.xlsx]OEI!R697C6</stp>
        <tr r="F697" s="1"/>
      </tp>
      <tp>
        <v>251.6</v>
        <stp/>
        <stp>##V3_BDPV12</stp>
        <stp>SPT LN Equity</stp>
        <stp>PX_YEST_CLOSE</stp>
        <stp>[Crispin Spreadsheet.xlsx]OEI!R612C6</stp>
        <tr r="F612" s="1"/>
      </tp>
      <tp>
        <v>11.56</v>
        <stp/>
        <stp>##V3_BDPV12</stp>
        <stp>PAT GY Equity</stp>
        <stp>PX_YEST_CLOSE</stp>
        <stp>[Crispin Spreadsheet.xlsx]OEI!R174C6</stp>
        <tr r="F174" s="1"/>
      </tp>
      <tp t="s">
        <v>GBp</v>
        <stp/>
        <stp>##V3_BDPV12</stp>
        <stp>MKS LN Equity</stp>
        <stp>CRNCY</stp>
        <stp>[Crispin Spreadsheet.xlsx]OEI!R557C4</stp>
        <tr r="D557" s="1"/>
      </tp>
      <tp t="s">
        <v>USD</v>
        <stp/>
        <stp>##V3_BDPV12</stp>
        <stp>AXP US Equity</stp>
        <stp>CRNCY</stp>
        <stp>[Crispin Spreadsheet.xlsx]OEI!R659C4</stp>
        <tr r="D659" s="1"/>
      </tp>
      <tp t="s">
        <v>GBp</v>
        <stp/>
        <stp>##V3_BDPV12</stp>
        <stp>TLW LN Equity</stp>
        <stp>CRNCY</stp>
        <stp>[Crispin Spreadsheet.xlsx]OEI!R630C4</stp>
        <tr r="D630" s="1"/>
      </tp>
      <tp t="s">
        <v>GBp</v>
        <stp/>
        <stp>##V3_BDPV12</stp>
        <stp>ENW LN Equity</stp>
        <stp>CRNCY</stp>
        <stp>[Crispin Spreadsheet.xlsx]OEI!R592C4</stp>
        <tr r="D592" s="1"/>
      </tp>
      <tp>
        <v>1728.5</v>
        <stp/>
        <stp>##V3_BDPV12</stp>
        <stp>RTYA Index</stp>
        <stp>PX_YEST_CLOSE</stp>
        <stp>[Crispin Spreadsheet.xlsx]OEI!R642C6</stp>
        <tr r="F642" s="1"/>
      </tp>
      <tp>
        <v>109.52</v>
        <stp/>
        <stp>##V3_BDPV12</stp>
        <stp>BTSA Comdty</stp>
        <stp>PX_YEST_CLOSE</stp>
        <stp>[Crispin Spreadsheet.xlsx]OEI!R841C6</stp>
        <tr r="F841" s="1"/>
      </tp>
      <tp>
        <v>51.64</v>
        <stp/>
        <stp>##V3_BDPV12</stp>
        <stp>VZ US Equity</stp>
        <stp>PX_YEST_CLOSE</stp>
        <stp>[Crispin Spreadsheet.xlsx]OEI!R818C6</stp>
        <tr r="F818" s="1"/>
      </tp>
      <tp>
        <v>21.625</v>
        <stp/>
        <stp>##V3_BDPV12</stp>
        <stp>MT NA Equity</stp>
        <stp>PX_YEST_CLOSE</stp>
        <stp>[Crispin Spreadsheet.xlsx]OEI!R321C6</stp>
        <tr r="F321" s="1"/>
      </tp>
      <tp t="s">
        <v>USD</v>
        <stp/>
        <stp>##V3_BDPV12</stp>
        <stp>HA US Equity</stp>
        <stp>CRNCY</stp>
        <stp>[Crispin Spreadsheet.xlsx]OEI!R728C4</stp>
        <tr r="D728" s="1"/>
      </tp>
      <tp t="s">
        <v>USD</v>
        <stp/>
        <stp>##V3_BDPV12</stp>
        <stp>FL US Equity</stp>
        <stp>CRNCY</stp>
        <stp>[Crispin Spreadsheet.xlsx]OEI!R716C4</stp>
        <tr r="D716" s="1"/>
      </tp>
      <tp t="s">
        <v>USD</v>
        <stp/>
        <stp>##V3_BDPV12</stp>
        <stp>SIA Comdty</stp>
        <stp>CRNCY</stp>
        <stp>[Crispin Spreadsheet.xlsx]OEI!R844C4</stp>
        <tr r="D844" s="1"/>
      </tp>
      <tp t="s">
        <v>EUR</v>
        <stp/>
        <stp>##V3_BDPV12</stp>
        <stp>MELE BB Equity</stp>
        <stp>CRNCY</stp>
        <stp>[Crispin Spreadsheet.xlsx]OEI!R39C4</stp>
        <tr r="D39" s="1"/>
      </tp>
      <tp t="s">
        <v>AUD</v>
        <stp/>
        <stp>##V3_BDPV12</stp>
        <stp>SVH AU Equity</stp>
        <stp>CRNCY</stp>
        <stp>[Crispin Spreadsheet.xlsx]SWAN!R6C4</stp>
        <tr r="D6" s="3"/>
      </tp>
      <tp>
        <v>1</v>
        <stp/>
        <stp>##V3_BDPV12</stp>
        <stp>USDGBP Curncy</stp>
        <stp>QUOTE_FACTOR</stp>
        <stp>[Crispin Spreadsheet.xlsx]OEI!R903C12</stp>
        <tr r="L903" s="1"/>
      </tp>
      <tp>
        <v>1</v>
        <stp/>
        <stp>##V3_BDPV12</stp>
        <stp>USDGBP Curncy</stp>
        <stp>QUOTE_FACTOR</stp>
        <stp>[Crispin Spreadsheet.xlsx]OEI!R902C12</stp>
        <tr r="L902" s="1"/>
      </tp>
      <tp>
        <v>1</v>
        <stp/>
        <stp>##V3_BDPV12</stp>
        <stp>USDGBP Curncy</stp>
        <stp>QUOTE_FACTOR</stp>
        <stp>[Crispin Spreadsheet.xlsx]OEI!R909C12</stp>
        <tr r="L909" s="1"/>
      </tp>
      <tp t="s">
        <v>GBp</v>
        <stp/>
        <stp>##V3_BDPV12</stp>
        <stp>RE/ LN Equity</stp>
        <stp>CRNCY</stp>
        <stp>[Crispin Spreadsheet.xlsx]SWAN!R106C4</stp>
        <tr r="D106" s="3"/>
      </tp>
      <tp t="s">
        <v>EUR</v>
        <stp/>
        <stp>##V3_BDPV12</stp>
        <stp>ENI IM Equity</stp>
        <stp>CRNCY</stp>
        <stp>[Crispin Spreadsheet.xlsx]OEI!R242C4</stp>
        <tr r="D242" s="1"/>
      </tp>
      <tp t="s">
        <v>GBp</v>
        <stp/>
        <stp>##V3_BDPV12</stp>
        <stp>III LN Equity</stp>
        <stp>CRNCY</stp>
        <stp>[Crispin Spreadsheet.xlsx]OEI!R446C4</stp>
        <tr r="D446" s="1"/>
      </tp>
      <tp>
        <v>21.74</v>
        <stp/>
        <stp>##V3_BDPV12</stp>
        <stp>SDF GY Equity</stp>
        <stp>PX_YEST_CLOSE</stp>
        <stp>[Crispin Spreadsheet.xlsx]OEI!R172C6</stp>
        <tr r="F172" s="1"/>
      </tp>
      <tp t="s">
        <v>GBp</v>
        <stp/>
        <stp>##V3_BDPV12</stp>
        <stp>RIO LN Equity</stp>
        <stp>CRNCY</stp>
        <stp>[Crispin Spreadsheet.xlsx]OEI!R596C4</stp>
        <tr r="D596" s="1"/>
      </tp>
      <tp t="s">
        <v>USD</v>
        <stp/>
        <stp>##V3_BDPV12</stp>
        <stp>BVN US Equity</stp>
        <stp>CRNCY</stp>
        <stp>[Crispin Spreadsheet.xlsx]OEI!R684C4</stp>
        <tr r="D684" s="1"/>
      </tp>
      <tp t="s">
        <v>USD</v>
        <stp/>
        <stp>##V3_BDPV12</stp>
        <stp>CRM US Equity</stp>
        <stp>CRNCY</stp>
        <stp>[Crispin Spreadsheet.xlsx]OEI!R790C4</stp>
        <tr r="D790" s="1"/>
      </tp>
      <tp>
        <v>35.1</v>
        <stp/>
        <stp>##V3_BDPV12</stp>
        <stp>IQE LN Equity</stp>
        <stp>PX_YEST_CLOSE</stp>
        <stp>[Crispin Spreadsheet.xlsx]OEI!R540C6</stp>
        <tr r="F540" s="1"/>
      </tp>
      <tp>
        <v>1.85</v>
        <stp/>
        <stp>##V3_BDPV12</stp>
        <stp>SMR AU Equity</stp>
        <stp>PX_YEST_CLOSE</stp>
        <stp>[Crispin Spreadsheet.xlsx]OEI!R24C6</stp>
        <tr r="F24" s="1"/>
      </tp>
      <tp>
        <v>234.5</v>
        <stp/>
        <stp>##V3_BDPV12</stp>
        <stp>SPI LN Equity</stp>
        <stp>PX_YEST_CLOSE</stp>
        <stp>[Crispin Spreadsheet.xlsx]OEI!R611C6</stp>
        <tr r="F611" s="1"/>
      </tp>
      <tp>
        <v>35.46</v>
        <stp/>
        <stp>##V3_BDPV12</stp>
        <stp>WLN FP Equity</stp>
        <stp>PX_YEST_CLOSE</stp>
        <stp>[Crispin Spreadsheet.xlsx]OEI!R143C6</stp>
        <tr r="F143" s="1"/>
      </tp>
      <tp t="s">
        <v>EUR</v>
        <stp/>
        <stp>##V3_BDPV12</stp>
        <stp>CA FP Equity</stp>
        <stp>CRNCY</stp>
        <stp>[Crispin Spreadsheet.xlsx]OEI!R98C4</stp>
        <tr r="D98" s="1"/>
      </tp>
      <tp>
        <v>1314</v>
        <stp/>
        <stp>##V3_BDPV12</stp>
        <stp>ERM LN Equity</stp>
        <stp>PX_YEST_CLOSE</stp>
        <stp>[Crispin Spreadsheet.xlsx]OEI!R503C6</stp>
        <tr r="F503" s="1"/>
      </tp>
      <tp>
        <v>42.22</v>
        <stp/>
        <stp>##V3_BDPV12</stp>
        <stp>PHM US Equity</stp>
        <stp>PX_YEST_CLOSE</stp>
        <stp>[Crispin Spreadsheet.xlsx]OEI!R784C6</stp>
        <tr r="F784" s="1"/>
      </tp>
      <tp t="s">
        <v>EUR</v>
        <stp/>
        <stp>##V3_BDPV12</stp>
        <stp>AF FP Equity</stp>
        <stp>CRNCY</stp>
        <stp>[Crispin Spreadsheet.xlsx]OEI!R88C4</stp>
        <tr r="D88" s="1"/>
      </tp>
      <tp>
        <v>41.23</v>
        <stp/>
        <stp>##V3_BDPV12</stp>
        <stp>AER US Equity</stp>
        <stp>PX_YEST_CLOSE</stp>
        <stp>[Crispin Spreadsheet.xlsx]OEI!R649C6</stp>
        <tr r="F649" s="1"/>
      </tp>
      <tp>
        <v>1065.5</v>
        <stp/>
        <stp>##V3_BDPV12</stp>
        <stp>RMS FP Equity</stp>
        <stp>PX_YEST_CLOSE</stp>
        <stp>[Crispin Spreadsheet.xlsx]OEI!R112C6</stp>
        <tr r="F112" s="1"/>
      </tp>
      <tp t="s">
        <v>#N/A N/A</v>
        <stp/>
        <stp>##V3_BDPV12</stp>
        <stp>CNP FP Equity</stp>
        <stp>PX_YEST_CLOSE</stp>
        <stp>[Crispin Spreadsheet.xlsx]OEI!R101C6</stp>
        <tr r="F101" s="1"/>
      </tp>
      <tp>
        <v>47.22</v>
        <stp/>
        <stp>##V3_BDPV12</stp>
        <stp>HOT GY Equity</stp>
        <stp>PX_YEST_CLOSE</stp>
        <stp>[Crispin Spreadsheet.xlsx]OEI!R169C6</stp>
        <tr r="F169" s="1"/>
      </tp>
      <tp t="s">
        <v>GBp</v>
        <stp/>
        <stp>##V3_BDPV12</stp>
        <stp>CIR LN Equity</stp>
        <stp>CRNCY</stp>
        <stp>[Crispin Spreadsheet.xlsx]OEI!R486C4</stp>
        <tr r="D486" s="1"/>
      </tp>
      <tp t="s">
        <v>EUR</v>
        <stp/>
        <stp>##V3_BDPV12</stp>
        <stp>SGO FP Equity</stp>
        <stp>CRNCY</stp>
        <stp>[Crispin Spreadsheet.xlsx]OEI!R99C4</stp>
        <tr r="D99" s="1"/>
      </tp>
      <tp t="s">
        <v>GBp</v>
        <stp/>
        <stp>##V3_BDPV12</stp>
        <stp>FGP LN Equity</stp>
        <stp>CRNCY</stp>
        <stp>[Crispin Spreadsheet.xlsx]OEI!R508C4</stp>
        <tr r="D508" s="1"/>
      </tp>
      <tp t="s">
        <v>USD</v>
        <stp/>
        <stp>##V3_BDPV12</stp>
        <stp>BTU US Equity</stp>
        <stp>CRNCY</stp>
        <stp>[Crispin Spreadsheet.xlsx]OEI!R776C4</stp>
        <tr r="D776" s="1"/>
      </tp>
      <tp t="s">
        <v>#N/A Requesting Data...</v>
        <stp/>
        <stp>##V3_BDPV12</stp>
        <stp>GB00BM8Z2W66 Govt</stp>
        <stp>PX_YEST_CLOSE</stp>
        <stp>[Crispin Spreadsheet.xlsx]GILT!R10C6</stp>
        <tr r="F10" s="4"/>
      </tp>
      <tp>
        <v>79</v>
        <stp/>
        <stp>##V3_BDPV12</stp>
        <stp>DLAR LN Equity</stp>
        <stp>PX_YEST_CLOSE</stp>
        <stp>[Crispin Spreadsheet.xlsx]OPE!R39C6</stp>
        <tr r="F39" s="7"/>
      </tp>
      <tp t="s">
        <v>USD</v>
        <stp/>
        <stp>##V3_BDPV12</stp>
        <stp>AR US Equity</stp>
        <stp>CRNCY</stp>
        <stp>[Crispin Spreadsheet.xlsx]OEI!R660C4</stp>
        <tr r="D660" s="1"/>
      </tp>
      <tp t="s">
        <v>USD</v>
        <stp/>
        <stp>##V3_BDPV12</stp>
        <stp>DE US Equity</stp>
        <stp>CRNCY</stp>
        <stp>[Crispin Spreadsheet.xlsx]OEI!R695C4</stp>
        <tr r="D695" s="1"/>
      </tp>
      <tp>
        <v>153.19999999999999</v>
        <stp/>
        <stp>##V3_BDPV12</stp>
        <stp>BARC LN Equity</stp>
        <stp>PX_YEST_CLOSE</stp>
        <stp>[Crispin Spreadsheet.xlsx]OPE!R34C6</stp>
        <tr r="F34" s="7"/>
      </tp>
      <tp t="s">
        <v>EUR</v>
        <stp/>
        <stp>##V3_BDPV12</stp>
        <stp>BB FP Equity</stp>
        <stp>CRNCY</stp>
        <stp>[Crispin Spreadsheet.xlsx]OEI!R130C4</stp>
        <tr r="D130" s="1"/>
      </tp>
      <tp t="s">
        <v>EUR</v>
        <stp/>
        <stp>##V3_BDPV12</stp>
        <stp>EL FP Equity</stp>
        <stp>CRNCY</stp>
        <stp>[Crispin Spreadsheet.xlsx]OEI!R107C4</stp>
        <tr r="D107" s="1"/>
      </tp>
      <tp t="s">
        <v>NOK</v>
        <stp/>
        <stp>##V3_BDPV12</stp>
        <stp>NODL NO Equity</stp>
        <stp>CRNCY</stp>
        <stp>[Crispin Spreadsheet.xlsx]OPE!R22C4</stp>
        <tr r="D22" s="7"/>
      </tp>
      <tp t="s">
        <v>USD</v>
        <stp/>
        <stp>##V3_BDPV12</stp>
        <stp>PLA Comdty</stp>
        <stp>CRNCY</stp>
        <stp>[Crispin Spreadsheet.xlsx]OEI!R845C4</stp>
        <tr r="D845" s="1"/>
      </tp>
      <tp t="s">
        <v>AUD</v>
        <stp/>
        <stp>##V3_BDPV12</stp>
        <stp>SMR AU Equity</stp>
        <stp>CRNCY</stp>
        <stp>[Crispin Spreadsheet.xlsx]SWAN!R7C4</stp>
        <tr r="D7" s="3"/>
      </tp>
      <tp>
        <v>70.319999999999993</v>
        <stp/>
        <stp>##V3_BDPV12</stp>
        <stp>STB NO Equity</stp>
        <stp>PX_YEST_CLOSE</stp>
        <stp>[Crispin Spreadsheet.xlsx]OEI!R345C6</stp>
        <tr r="F345" s="1"/>
      </tp>
      <tp>
        <v>11.63</v>
        <stp/>
        <stp>##V3_BDPV12</stp>
        <stp>BMA US Equity</stp>
        <stp>PX_YEST_CLOSE</stp>
        <stp>[Crispin Spreadsheet.xlsx]OEI!R670C6</stp>
        <tr r="F670" s="1"/>
      </tp>
      <tp t="s">
        <v>USD</v>
        <stp/>
        <stp>##V3_BDPV12</stp>
        <stp>PVH US Equity</stp>
        <stp>CRNCY</stp>
        <stp>[Crispin Spreadsheet.xlsx]OEI!R785C4</stp>
        <tr r="D785" s="1"/>
      </tp>
      <tp>
        <v>29.04</v>
        <stp/>
        <stp>##V3_BDPV12</stp>
        <stp>GBF GY Equity</stp>
        <stp>PX_YEST_CLOSE</stp>
        <stp>[Crispin Spreadsheet.xlsx]OEI!R155C6</stp>
        <tr r="F155" s="1"/>
      </tp>
      <tp>
        <v>5.0789999999999997</v>
        <stp/>
        <stp>##V3_BDPV12</stp>
        <stp>IVG IM Equity</stp>
        <stp>PX_YEST_CLOSE</stp>
        <stp>[Crispin Spreadsheet.xlsx]OEI!R245C6</stp>
        <tr r="F245" s="1"/>
      </tp>
      <tp>
        <v>393.8</v>
        <stp/>
        <stp>##V3_BDPV12</stp>
        <stp>LRE LN Equity</stp>
        <stp>PX_YEST_CLOSE</stp>
        <stp>[Crispin Spreadsheet.xlsx]OEI!R552C6</stp>
        <tr r="F552" s="1"/>
      </tp>
      <tp>
        <v>45.6</v>
        <stp/>
        <stp>##V3_BDPV12</stp>
        <stp>RTN LN Equity</stp>
        <stp>PX_YEST_CLOSE</stp>
        <stp>[Crispin Spreadsheet.xlsx]OEI!R594C6</stp>
        <tr r="F594" s="1"/>
      </tp>
      <tp t="s">
        <v>EUR</v>
        <stp/>
        <stp>##V3_BDPV12</stp>
        <stp>HDG NA Equity</stp>
        <stp>CRNCY</stp>
        <stp>[Crispin Spreadsheet.xlsx]OEI!R325C4</stp>
        <tr r="D325" s="1"/>
      </tp>
      <tp t="s">
        <v>USD</v>
        <stp/>
        <stp>##V3_BDPV12</stp>
        <stp>PPG US Equity</stp>
        <stp>CRNCY</stp>
        <stp>[Crispin Spreadsheet.xlsx]OEI!R783C4</stp>
        <tr r="D783" s="1"/>
      </tp>
      <tp>
        <v>20.8</v>
        <stp/>
        <stp>##V3_BDPV12</stp>
        <stp>WIE AV Equity</stp>
        <stp>PX_YEST_CLOSE</stp>
        <stp>[Crispin Spreadsheet.xlsx]OEI!R31C6</stp>
        <tr r="F31" s="1"/>
      </tp>
      <tp>
        <v>172.5</v>
        <stp/>
        <stp>##V3_BDPV12</stp>
        <stp>SRP LN Equity</stp>
        <stp>PX_YEST_CLOSE</stp>
        <stp>[Crispin Spreadsheet.xlsx]OPE!R54C6</stp>
        <tr r="F54" s="7"/>
      </tp>
      <tp t="s">
        <v>GBp</v>
        <stp/>
        <stp>##V3_BDPV12</stp>
        <stp>CNE LN Equity</stp>
        <stp>CRNCY</stp>
        <stp>[Crispin Spreadsheet.xlsx]OEI!R480C4</stp>
        <tr r="D480" s="1"/>
      </tp>
      <tp>
        <v>157.59</v>
        <stp/>
        <stp>##V3_BDPV12</stp>
        <stp>WHR US Equity</stp>
        <stp>PX_YEST_CLOSE</stp>
        <stp>[Crispin Spreadsheet.xlsx]OEI!R825C6</stp>
        <tr r="F825" s="1"/>
      </tp>
      <tp>
        <v>7.35</v>
        <stp/>
        <stp>##V3_BDPV12</stp>
        <stp>HUR LN Equity</stp>
        <stp>PX_YEST_CLOSE</stp>
        <stp>[Crispin Spreadsheet.xlsx]OEI!R525C6</stp>
        <tr r="F525" s="1"/>
      </tp>
      <tp t="s">
        <v>GBp</v>
        <stp/>
        <stp>##V3_BDPV12</stp>
        <stp>BOY LN Equity</stp>
        <stp>CRNCY</stp>
        <stp>[Crispin Spreadsheet.xlsx]OEI!R471C4</stp>
        <tr r="D471" s="1"/>
      </tp>
      <tp>
        <v>21.725000000000001</v>
        <stp/>
        <stp>##V3_BDPV12</stp>
        <stp>CS FP Equity</stp>
        <stp>PX_YEST_CLOSE</stp>
        <stp>[Crispin Spreadsheet.xlsx]OEI!R93C6</stp>
        <tr r="F93" s="1"/>
      </tp>
      <tp>
        <v>22.29</v>
        <stp/>
        <stp>##V3_BDPV12</stp>
        <stp>IFX GY Equity</stp>
        <stp>PX_YEST_CLOSE</stp>
        <stp>[Crispin Spreadsheet.xlsx]OEI!R171C6</stp>
        <tr r="F171" s="1"/>
      </tp>
      <tp t="s">
        <v>EUR</v>
        <stp/>
        <stp>##V3_BDPV12</stp>
        <stp>EDP PL Equity</stp>
        <stp>CRNCY</stp>
        <stp>[Crispin Spreadsheet.xlsx]OEI!R358C4</stp>
        <tr r="D358" s="1"/>
      </tp>
      <tp t="s">
        <v>GBp</v>
        <stp/>
        <stp>##V3_BDPV12</stp>
        <stp>AHT LN Equity</stp>
        <stp>CRNCY</stp>
        <stp>[Crispin Spreadsheet.xlsx]OEI!R456C4</stp>
        <tr r="D456" s="1"/>
      </tp>
      <tp t="s">
        <v>GBp</v>
        <stp/>
        <stp>##V3_BDPV12</stp>
        <stp>ONT LN Equity</stp>
        <stp>CRNCY</stp>
        <stp>[Crispin Spreadsheet.xlsx]OEI!R570C4</stp>
        <tr r="D570" s="1"/>
      </tp>
    </main>
    <main first="bofaddin.rtdserver">
      <tp t="s">
        <v>#N/A N/A</v>
        <stp/>
        <stp>BDH|4623455403574368891</stp>
        <tr r="Z70" s="1"/>
      </tp>
      <tp t="s">
        <v>#N/A N/A</v>
        <stp/>
        <stp>BDH|8907664795299283226</stp>
        <tr r="Z638" s="1"/>
      </tp>
      <tp t="s">
        <v>#N/A N/A</v>
        <stp/>
        <stp>BDH|7596155689622572063</stp>
        <tr r="Z739" s="1"/>
      </tp>
      <tp t="s">
        <v>#N/A N/A</v>
        <stp/>
        <stp>BDH|6036688529578262688</stp>
        <tr r="Z592" s="1"/>
      </tp>
      <tp t="s">
        <v>#N/A N/A</v>
        <stp/>
        <stp>BDH|4948825944670249460</stp>
        <tr r="V20" s="7"/>
        <tr r="V24" s="8"/>
        <tr r="V98" s="8"/>
      </tp>
      <tp t="s">
        <v>#N/A N/A</v>
        <stp/>
        <stp>BDH|8000348417582992425</stp>
        <tr r="Z659" s="1"/>
      </tp>
      <tp t="s">
        <v>#N/A N/A</v>
        <stp/>
        <stp>BDH|3849967182046373863</stp>
        <tr r="Z428" s="1"/>
      </tp>
      <tp t="s">
        <v>#N/A N/A</v>
        <stp/>
        <stp>BDH|8301424025752810054</stp>
        <tr r="Z647" s="1"/>
      </tp>
      <tp t="s">
        <v>#N/A N/A</v>
        <stp/>
        <stp>BDH|3384187034709747466</stp>
        <tr r="Z558" s="1"/>
      </tp>
      <tp t="s">
        <v>#N/A N/A</v>
        <stp/>
        <stp>BDH|9969058038711944717</stp>
        <tr r="Z296" s="1"/>
      </tp>
      <tp t="s">
        <v>#N/A N/A</v>
        <stp/>
        <stp>BDH|9411935094735616079</stp>
        <tr r="Z141" s="1"/>
      </tp>
      <tp t="s">
        <v>#N/A N/A</v>
        <stp/>
        <stp>BDH|6677880259545088249</stp>
        <tr r="Z211" s="1"/>
      </tp>
      <tp t="s">
        <v>#N/A N/A</v>
        <stp/>
        <stp>BDH|8184743989973825843</stp>
        <tr r="Z202" s="1"/>
      </tp>
      <tp t="s">
        <v>#N/A N/A</v>
        <stp/>
        <stp>BDH|3547849614945197344</stp>
        <tr r="Z358" s="1"/>
      </tp>
      <tp t="s">
        <v>#N/A N/A</v>
        <stp/>
        <stp>BDH|1334913837277352072</stp>
        <tr r="Z842" s="1"/>
      </tp>
      <tp t="s">
        <v>#N/A N/A</v>
        <stp/>
        <stp>BDH|7234029984313264074</stp>
        <tr r="Z681" s="1"/>
      </tp>
      <tp t="s">
        <v>#N/A N/A</v>
        <stp/>
        <stp>BDH|3766503311979490241</stp>
        <tr r="Z367" s="1"/>
      </tp>
      <tp t="s">
        <v>#N/A N/A</v>
        <stp/>
        <stp>BDH|9895119165771335398</stp>
        <tr r="Z637" s="1"/>
      </tp>
    </main>
    <main first="bloomberg.rtd">
      <tp t="s">
        <v>#N/A Requesting Data...</v>
        <stp/>
        <stp>##V3_BDPV12</stp>
        <stp>SW FP Equity</stp>
        <stp>LAST_PRICE</stp>
        <stp>[Crispin Spreadsheet.xlsx]OEI!R132C7</stp>
        <tr r="G132" s="1"/>
      </tp>
      <tp t="s">
        <v>#N/A Requesting Data...</v>
        <stp/>
        <stp>##V3_BDPV12</stp>
        <stp>OR FP Equity</stp>
        <stp>LAST_PRICE</stp>
        <stp>[Crispin Spreadsheet.xlsx]OEI!R117C7</stp>
        <tr r="G117" s="1"/>
      </tp>
      <tp t="s">
        <v>#N/A Requesting Data...</v>
        <stp/>
        <stp>##V3_BDPV12</stp>
        <stp>MT NA Equity</stp>
        <stp>LAST_PRICE</stp>
        <stp>[Crispin Spreadsheet.xlsx]OEI!R321C7</stp>
        <tr r="G321" s="1"/>
      </tp>
    </main>
    <main first="bofaddin.rtdserver">
      <tp t="s">
        <v>#N/A N/A</v>
        <stp/>
        <stp>BDH|5516672220479378460</stp>
        <tr r="Z468" s="1"/>
      </tp>
      <tp t="s">
        <v>#N/A N/A</v>
        <stp/>
        <stp>BDH|5452840657337271310</stp>
        <tr r="Z584" s="1"/>
        <tr r="Z105" s="3"/>
        <tr r="V70" s="6"/>
        <tr r="V145" s="6"/>
        <tr r="V51" s="7"/>
        <tr r="V60" s="8"/>
        <tr r="V124" s="8"/>
      </tp>
      <tp t="s">
        <v>#N/A N/A</v>
        <stp/>
        <stp>BDH|6337391051884891860</stp>
        <tr r="Z618" s="1"/>
      </tp>
      <tp t="s">
        <v>#N/A N/A</v>
        <stp/>
        <stp>BDH|5739032102681493877</stp>
        <tr r="Z589" s="1"/>
      </tp>
    </main>
    <main first="bloomberg.rtd">
      <tp t="s">
        <v>USD</v>
        <stp/>
        <stp>##V3_BDPV12</stp>
        <stp>HURLN 7.5 07/24/22 Corp</stp>
        <stp>CRNCY</stp>
        <stp>[Crispin Spreadsheet.xlsx]SWAN!R87C4</stp>
        <tr r="D87" s="3"/>
      </tp>
      <tp t="s">
        <v>ZAr</v>
        <stp/>
        <stp>##V3_BDPV12</stp>
        <stp>SSW SJ Equity</stp>
        <stp>CRNCY</stp>
        <stp>[Crispin Spreadsheet.xlsx]FDXC!R34C4</stp>
        <tr r="D34" s="8"/>
      </tp>
      <tp t="s">
        <v>USD</v>
        <stp/>
        <stp>##V3_BDPV12</stp>
        <stp>VSAT US Equity</stp>
        <stp>CRNCY</stp>
        <stp>[Crispin Spreadsheet.xlsx]FDXC!R138C4</stp>
        <tr r="D138" s="8"/>
      </tp>
      <tp>
        <v>31.37</v>
        <stp/>
        <stp>##V3_BDPV12</stp>
        <stp>SKG ID Equity</stp>
        <stp>PX_YEST_CLOSE</stp>
        <stp>[Crispin Spreadsheet.xlsx]OPUS!R105C6</stp>
        <tr r="F105" s="6"/>
      </tp>
      <tp>
        <v>199.4</v>
        <stp/>
        <stp>##V3_BDPV12</stp>
        <stp>PFG LN Equity</stp>
        <stp>PX_YEST_CLOSE</stp>
        <stp>[Crispin Spreadsheet.xlsx]OPUS!R145C6</stp>
        <tr r="F145" s="6"/>
      </tp>
      <tp t="s">
        <v>USD</v>
        <stp/>
        <stp>##V3_BDPV12</stp>
        <stp>BMA US Equity</stp>
        <stp>CRNCY</stp>
        <stp>[Crispin Spreadsheet.xlsx]FDXC!R133C4</stp>
        <tr r="D133" s="8"/>
      </tp>
      <tp t="s">
        <v>#N/A Requesting Data...</v>
        <stp/>
        <stp>##V3_BDPV12</stp>
        <stp>GBPBRL Curncy</stp>
        <stp>QUOTE_FACTOR</stp>
        <stp>[Crispin Spreadsheet.xlsx]OPUS!R9C12</stp>
        <tr r="L9" s="6"/>
      </tp>
      <tp>
        <v>12.04</v>
        <stp/>
        <stp>##V3_BDPV12</stp>
        <stp>PEY CN Equity</stp>
        <stp>PX_YEST_CLOSE</stp>
        <stp>[Crispin Spreadsheet.xlsx]SWAN!R15C6</stp>
        <tr r="F15" s="3"/>
      </tp>
      <tp>
        <v>26.63</v>
        <stp/>
        <stp>##V3_BDPV12</stp>
        <stp>EDV CN Equity</stp>
        <stp>PX_YEST_CLOSE</stp>
        <stp>[Crispin Spreadsheet.xlsx]SWAN!R14C6</stp>
        <tr r="F14" s="3"/>
      </tp>
      <tp t="s">
        <v>USD</v>
        <stp/>
        <stp>##V3_BDPV12</stp>
        <stp>XOM US Equity</stp>
        <stp>CRNCY</stp>
        <stp>[Crispin Spreadsheet.xlsx]FDXC!R71C4</stp>
        <tr r="D71" s="8"/>
      </tp>
      <tp t="s">
        <v>GBp</v>
        <stp/>
        <stp>##V3_BDPV12</stp>
        <stp>ABF LN Equity</stp>
        <stp>CRNCY</stp>
        <stp>[Crispin Spreadsheet.xlsx]OPUS!R51C4</stp>
        <tr r="D51" s="6"/>
      </tp>
      <tp t="s">
        <v>GBp</v>
        <stp/>
        <stp>##V3_BDPV12</stp>
        <stp>BA/ LN Equity</stp>
        <stp>CRNCY</stp>
        <stp>[Crispin Spreadsheet.xlsx]OPUS!R52C4</stp>
        <tr r="D52" s="6"/>
      </tp>
      <tp t="s">
        <v>#N/A Requesting Data...</v>
        <stp/>
        <stp>##V3_BDPV12</stp>
        <stp>GBPBRL Curncy</stp>
        <stp>QUOTE_FACTOR</stp>
        <stp>[Crispin Spreadsheet.xlsx]OPUS!R95C12</stp>
        <tr r="L95" s="6"/>
      </tp>
      <tp>
        <v>3430</v>
        <stp/>
        <stp>##V3_BDPV12</stp>
        <stp>VGA Index</stp>
        <stp>PX_YEST_CLOSE</stp>
        <stp>[Crispin Spreadsheet.xlsx]OEI!R86C6</stp>
        <tr r="F86" s="1"/>
      </tp>
    </main>
    <main first="bofaddin.rtdserver">
      <tp t="s">
        <v>#N/A N/A</v>
        <stp/>
        <stp>BDH|3045452448969616712</stp>
        <tr r="Z805" s="1"/>
      </tp>
      <tp t="s">
        <v>#N/A N/A</v>
        <stp/>
        <stp>BDH|6932548424524391817</stp>
        <tr r="Z180" s="1"/>
      </tp>
      <tp t="s">
        <v>#N/A N/A</v>
        <stp/>
        <stp>BDH|7854373515429914185</stp>
        <tr r="Z512" s="1"/>
        <tr r="Z150" s="3"/>
        <tr r="V59" s="6"/>
        <tr r="V41" s="7"/>
      </tp>
      <tp t="s">
        <v>#N/A N/A</v>
        <stp/>
        <stp>BDH|1888669693306380563</stp>
        <tr r="Z661" s="1"/>
      </tp>
      <tp t="s">
        <v>#N/A N/A</v>
        <stp/>
        <stp>BDH|7244503167300940950</stp>
        <tr r="Z103" s="1"/>
      </tp>
      <tp t="s">
        <v>#N/A N/A</v>
        <stp/>
        <stp>BDH|3660573280066128593</stp>
        <tr r="Z430" s="1"/>
        <tr r="Z67" s="3"/>
      </tp>
      <tp t="s">
        <v>#N/A N/A</v>
        <stp/>
        <stp>BDH|3679581091533966181</stp>
        <tr r="Z635" s="1"/>
        <tr r="V150" s="6"/>
        <tr r="V128" s="8"/>
      </tp>
      <tp t="s">
        <v>#N/A N/A</v>
        <stp/>
        <stp>BDH|2100902899168309774</stp>
        <tr r="Z525" s="1"/>
      </tp>
      <tp t="s">
        <v>#N/A N/A</v>
        <stp/>
        <stp>BDH|9706394909975889232</stp>
        <tr r="Z321" s="1"/>
      </tp>
      <tp t="s">
        <v>#N/A N/A</v>
        <stp/>
        <stp>BDH|1893670862638939499</stp>
        <tr r="Z506" s="1"/>
      </tp>
      <tp t="s">
        <v>#N/A N/A</v>
        <stp/>
        <stp>BDH|3364687200038472022</stp>
        <tr r="Z64" s="1"/>
      </tp>
      <tp t="s">
        <v>#N/A N/A</v>
        <stp/>
        <stp>BDH|1571454651729973454</stp>
        <tr r="Z819" s="1"/>
      </tp>
      <tp t="s">
        <v>#N/A N/A</v>
        <stp/>
        <stp>BDH|8684779954465142265</stp>
        <tr r="Z283" s="1"/>
      </tp>
      <tp t="s">
        <v>#N/A N/A</v>
        <stp/>
        <stp>BDH|1123020826619293756</stp>
        <tr r="Z87" s="1"/>
      </tp>
      <tp t="s">
        <v>#N/A N/A</v>
        <stp/>
        <stp>BDH|3578384968478727312</stp>
        <tr r="Z270" s="1"/>
      </tp>
      <tp t="s">
        <v>#N/A N/A</v>
        <stp/>
        <stp>BDH|1086269025939169525</stp>
        <tr r="Z643" s="1"/>
      </tp>
      <tp t="s">
        <v>#N/A N/A</v>
        <stp/>
        <stp>BDH|4286961771282079550</stp>
        <tr r="Z614" s="1"/>
      </tp>
      <tp t="s">
        <v>#N/A N/A</v>
        <stp/>
        <stp>BDH|8125353066453523378</stp>
        <tr r="Z508" s="1"/>
      </tp>
      <tp t="s">
        <v>#N/A N/A</v>
        <stp/>
        <stp>BDH|4102678285746071128</stp>
        <tr r="Z621" s="1"/>
      </tp>
      <tp t="s">
        <v>#N/A N/A</v>
        <stp/>
        <stp>BDH|9070170257522779262</stp>
        <tr r="Z110" s="1"/>
      </tp>
      <tp t="s">
        <v>#N/A N/A</v>
        <stp/>
        <stp>BDH|6693860658595932307</stp>
        <tr r="Z554" s="1"/>
        <tr r="Z93" s="3"/>
      </tp>
    </main>
    <main first="bloomberg.rtd">
      <tp t="s">
        <v>#N/A Requesting Data...</v>
        <stp/>
        <stp>##V3_BDPV12</stp>
        <stp>WW US Equity</stp>
        <stp>LAST_PRICE</stp>
        <stp>[Crispin Spreadsheet.xlsx]OEI!R823C7</stp>
        <tr r="G823" s="1"/>
      </tp>
      <tp t="s">
        <v>#N/A Requesting Data...</v>
        <stp/>
        <stp>##V3_BDPV12</stp>
        <stp>LR FP Equity</stp>
        <stp>LAST_PRICE</stp>
        <stp>[Crispin Spreadsheet.xlsx]OEI!R116C7</stp>
        <tr r="G116" s="1"/>
      </tp>
    </main>
    <main first="bofaddin.rtdserver">
      <tp t="s">
        <v>#N/A N/A</v>
        <stp/>
        <stp>BDH|6460911038786842720</stp>
        <tr r="Z147" s="1"/>
      </tp>
      <tp t="s">
        <v>#N/A N/A</v>
        <stp/>
        <stp>BDH|8583669826004553540</stp>
        <tr r="Z719" s="1"/>
      </tp>
    </main>
    <main first="bloomberg.rtd">
      <tp>
        <v>54</v>
        <stp/>
        <stp>##V3_BDPV12</stp>
        <stp>NHY NO Equity</stp>
        <stp>PX_YEST_CLOSE</stp>
        <stp>[Crispin Spreadsheet.xlsx]FDXC!R25C6</stp>
        <tr r="F25" s="8"/>
      </tp>
      <tp>
        <v>8.2899999999999991</v>
        <stp/>
        <stp>##V3_BDPV12</stp>
        <stp>SLCJY US Equity</stp>
        <stp>PX_YEST_CLOSE</stp>
        <stp>[Crispin Spreadsheet.xlsx]OPUS!R157C6</stp>
        <tr r="F157" s="6"/>
      </tp>
      <tp t="s">
        <v>USD</v>
        <stp/>
        <stp>##V3_BDPV12</stp>
        <stp>ARCH US Equity</stp>
        <stp>CRNCY</stp>
        <stp>[Crispin Spreadsheet.xlsx]SWAN!R120C4</stp>
        <tr r="D120" s="3"/>
      </tp>
      <tp t="s">
        <v>GBp</v>
        <stp/>
        <stp>##V3_BDPV12</stp>
        <stp>PFG LN Equity</stp>
        <stp>CRNCY</stp>
        <stp>[Crispin Spreadsheet.xlsx]FDXC!R124C4</stp>
        <tr r="D124" s="8"/>
      </tp>
      <tp>
        <v>22.76</v>
        <stp/>
        <stp>##V3_BDPV12</stp>
        <stp>ABX CN Equity</stp>
        <stp>PX_YEST_CLOSE</stp>
        <stp>[Crispin Spreadsheet.xlsx]SWAN!R13C6</stp>
        <tr r="F13" s="3"/>
      </tp>
      <tp t="s">
        <v>USD</v>
        <stp/>
        <stp>##V3_BDPV12</stp>
        <stp>TSLA US Equity</stp>
        <stp>CRNCY</stp>
        <stp>[Crispin Spreadsheet.xlsx]SWAN!R139C4</stp>
        <tr r="D139" s="3"/>
      </tp>
      <tp t="s">
        <v>USD</v>
        <stp/>
        <stp>##V3_BDPV12</stp>
        <stp>VSAT US Equity</stp>
        <stp>CRNCY</stp>
        <stp>[Crispin Spreadsheet.xlsx]OPUS!R160C4</stp>
        <tr r="D160" s="6"/>
      </tp>
      <tp>
        <v>21.7</v>
        <stp/>
        <stp>##V3_BDPV12</stp>
        <stp>PDG LN Equity</stp>
        <stp>PX_YEST_CLOSE</stp>
        <stp>[Crispin Spreadsheet.xlsx]FDXC!R58C6</stp>
        <tr r="F58" s="8"/>
      </tp>
      <tp>
        <v>0.82650000000000001</v>
        <stp/>
        <stp>##V3_BDPV12</stp>
        <stp>USDGBP Curncy</stp>
        <stp>PX_YEST_CLOSE</stp>
        <stp>[Crispin Spreadsheet.xlsx]OEI!R903C30</stp>
        <tr r="AD903" s="1"/>
      </tp>
      <tp>
        <v>0.82650000000000001</v>
        <stp/>
        <stp>##V3_BDPV12</stp>
        <stp>USDGBP Curncy</stp>
        <stp>PX_YEST_CLOSE</stp>
        <stp>[Crispin Spreadsheet.xlsx]OEI!R902C30</stp>
        <tr r="AD902" s="1"/>
      </tp>
      <tp>
        <v>0.82650000000000001</v>
        <stp/>
        <stp>##V3_BDPV12</stp>
        <stp>USDGBP Curncy</stp>
        <stp>PX_YEST_CLOSE</stp>
        <stp>[Crispin Spreadsheet.xlsx]OEI!R909C30</stp>
        <tr r="AD909" s="1"/>
      </tp>
      <tp>
        <v>1</v>
        <stp/>
        <stp>##V3_BDPV12</stp>
        <stp>EURCHF Curncy</stp>
        <stp>QUOTE_FACTOR</stp>
        <stp>[Crispin Spreadsheet.xlsx]SWAN!R67C12</stp>
        <tr r="L67" s="3"/>
      </tp>
      <tp>
        <v>1</v>
        <stp/>
        <stp>##V3_BDPV12</stp>
        <stp>EURCHF Curncy</stp>
        <stp>QUOTE_FACTOR</stp>
        <stp>[Crispin Spreadsheet.xlsx]SWAN!R68C12</stp>
        <tr r="L68" s="3"/>
      </tp>
      <tp>
        <v>1</v>
        <stp/>
        <stp>##V3_BDPV12</stp>
        <stp>EURCHF Curncy</stp>
        <stp>QUOTE_FACTOR</stp>
        <stp>[Crispin Spreadsheet.xlsx]SWAN!R69C12</stp>
        <tr r="L69" s="3"/>
      </tp>
      <tp>
        <v>9.9961000000000002</v>
        <stp/>
        <stp>##V3_BDPV12</stp>
        <stp>USDNOK Curncy</stp>
        <stp>PX_YEST_CLOSE</stp>
        <stp>[Crispin Spreadsheet.xlsx]OEI!R904C30</stp>
        <tr r="AD904" s="1"/>
      </tp>
      <tp t="s">
        <v>#N/A Requesting Data...</v>
        <stp/>
        <stp>##V3_BDPV12</stp>
        <stp>EBRO SQ Equity</stp>
        <stp>LAST_PRICE</stp>
        <stp>[Crispin Spreadsheet.xlsx]OPE!R26C7</stp>
        <tr r="G26" s="7"/>
      </tp>
      <tp t="s">
        <v>#N/A Requesting Data...</v>
        <stp/>
        <stp>##V3_BDPV12</stp>
        <stp>COLR BB Equity</stp>
        <stp>LAST_PRICE</stp>
        <stp>[Crispin Spreadsheet.xlsx]OEI!R37C7</stp>
        <tr r="G37" s="1"/>
      </tp>
    </main>
    <main first="bofaddin.rtdserver">
      <tp t="s">
        <v>#N/A N/A</v>
        <stp/>
        <stp>BDH|3419740816702875947</stp>
        <tr r="Z685" s="1"/>
      </tp>
      <tp t="s">
        <v>#N/A N/A</v>
        <stp/>
        <stp>BDH|4870454107009463755</stp>
        <tr r="Z153" s="1"/>
      </tp>
    </main>
    <main first="bloomberg.rtd">
      <tp t="s">
        <v>GBP</v>
        <stp/>
        <stp>##V3_BDPV12</stp>
        <stp>GB00BL68HG94 Govt</stp>
        <stp>CRNCY</stp>
        <stp>[Crispin Spreadsheet.xlsx]OEI!R866C4</stp>
        <tr r="D866" s="1"/>
      </tp>
    </main>
    <main first="bofaddin.rtdserver">
      <tp t="s">
        <v>#N/A N/A</v>
        <stp/>
        <stp>BDH|6286031428778514220</stp>
        <tr r="Z729" s="1"/>
      </tp>
      <tp t="s">
        <v>#N/A N/A</v>
        <stp/>
        <stp>BDH|2643160511789545585</stp>
        <tr r="Z754" s="1"/>
      </tp>
      <tp t="s">
        <v>#N/A N/A</v>
        <stp/>
        <stp>BDH|3332996359357728672</stp>
        <tr r="Z505" s="1"/>
      </tp>
    </main>
    <main first="bloomberg.rtd">
      <tp t="s">
        <v>#N/A Requesting Data...</v>
        <stp/>
        <stp>##V3_BDPV12</stp>
        <stp>GB00BM8Z2W66 Govt</stp>
        <stp>PX_YEST_CLOSE</stp>
        <stp>[Crispin Spreadsheet.xlsx]OEI!R869C6</stp>
        <tr r="F869" s="1"/>
      </tp>
    </main>
    <main first="bofaddin.rtdserver">
      <tp t="s">
        <v>#N/A N/A</v>
        <stp/>
        <stp>BDH|8303274547824164422</stp>
        <tr r="Z610" s="1"/>
        <tr r="Z110" s="3"/>
      </tp>
      <tp t="s">
        <v>#N/A N/A</v>
        <stp/>
        <stp>BDH|8174382569695304626</stp>
        <tr r="Z437" s="1"/>
      </tp>
      <tp t="s">
        <v>#N/A N/A</v>
        <stp/>
        <stp>BDH|4239192280986935531</stp>
        <tr r="Z292" s="1"/>
      </tp>
      <tp t="s">
        <v>#N/A N/A</v>
        <stp/>
        <stp>BDH|3613992658119288839</stp>
        <tr r="Z138" s="1"/>
      </tp>
      <tp t="s">
        <v>#N/A N/A</v>
        <stp/>
        <stp>BDH|6498916332307480550</stp>
        <tr r="Z633" s="1"/>
      </tp>
      <tp t="s">
        <v>#N/A N/A</v>
        <stp/>
        <stp>BDH|9209481007092906127</stp>
        <tr r="Z824" s="1"/>
      </tp>
      <tp t="s">
        <v>#N/A N/A</v>
        <stp/>
        <stp>BDH|7779702983121332719</stp>
        <tr r="Z262" s="1"/>
      </tp>
    </main>
    <main first="bloomberg.rtd">
      <tp t="s">
        <v>#N/A Requesting Data...</v>
        <stp/>
        <stp>##V3_BDPV12</stp>
        <stp>SQ US Equity</stp>
        <stp>LAST_PRICE</stp>
        <stp>[Crispin Spreadsheet.xlsx]OEI!R796C7</stp>
        <tr r="G796" s="1"/>
      </tp>
      <tp t="s">
        <v>#N/A Requesting Data...</v>
        <stp/>
        <stp>##V3_BDPV12</stp>
        <stp>GS US Equity</stp>
        <stp>LAST_PRICE</stp>
        <stp>[Crispin Spreadsheet.xlsx]OEI!R724C7</stp>
        <tr r="G724" s="1"/>
      </tp>
    </main>
    <main first="bofaddin.rtdserver">
      <tp t="s">
        <v>#N/A N/A</v>
        <stp/>
        <stp>BDH|3355416982413069271</stp>
        <tr r="Z522" s="1"/>
      </tp>
      <tp t="s">
        <v>#N/A N/A</v>
        <stp/>
        <stp>BDH|2671296748479940392</stp>
        <tr r="Z257" s="1"/>
      </tp>
      <tp t="s">
        <v>#N/A N/A</v>
        <stp/>
        <stp>BDH|8730570234932071209</stp>
        <tr r="Z617" s="1"/>
      </tp>
      <tp t="s">
        <v>#N/A N/A</v>
        <stp/>
        <stp>BDH|8988359048033802287</stp>
        <tr r="Z724" s="1"/>
      </tp>
      <tp t="s">
        <v>#N/A N/A</v>
        <stp/>
        <stp>BDH|8068838280677330143</stp>
        <tr r="Z97" s="1"/>
      </tp>
      <tp t="s">
        <v>#N/A N/A</v>
        <stp/>
        <stp>BDH|7874260612938800201</stp>
        <tr r="Z674" s="1"/>
      </tp>
    </main>
    <main first="bloomberg.rtd">
      <tp t="s">
        <v>GBp</v>
        <stp/>
        <stp>##V3_BDPV12</stp>
        <stp>SRP LN Equity</stp>
        <stp>CRNCY</stp>
        <stp>[Crispin Spreadsheet.xlsx]FDXC!R63C4</stp>
        <tr r="D63" s="8"/>
      </tp>
      <tp t="s">
        <v>USD</v>
        <stp/>
        <stp>##V3_BDPV12</stp>
        <stp>IGLN LN Equity</stp>
        <stp>CRNCY</stp>
        <stp>[Crispin Spreadsheet.xlsx]SWAN!R155C4</stp>
        <tr r="D155" s="3"/>
      </tp>
      <tp>
        <v>9.4600000000000009</v>
        <stp/>
        <stp>##V3_BDPV12</stp>
        <stp>NEX US Equity</stp>
        <stp>PX_YEST_CLOSE</stp>
        <stp>[Crispin Spreadsheet.xlsx]SWAN!R134C6</stp>
        <tr r="F134" s="3"/>
      </tp>
      <tp t="s">
        <v>USD</v>
        <stp/>
        <stp>##V3_BDPV12</stp>
        <stp>CDZI US Equity</stp>
        <stp>CRNCY</stp>
        <stp>[Crispin Spreadsheet.xlsx]SWAN!R122C4</stp>
        <tr r="D122" s="3"/>
      </tp>
      <tp t="s">
        <v>GBp</v>
        <stp/>
        <stp>##V3_BDPV12</stp>
        <stp>FRAS LN Equity</stp>
        <stp>CRNCY</stp>
        <stp>[Crispin Spreadsheet.xlsx]OPUS!R134C4</stp>
        <tr r="D134" s="6"/>
      </tp>
      <tp>
        <v>8282</v>
        <stp/>
        <stp>##V3_BDPV12</stp>
        <stp>FLTR LN Equity</stp>
        <stp>PX_YEST_CLOSE</stp>
        <stp>[Crispin Spreadsheet.xlsx]FDXC!R115C6</stp>
        <tr r="F115" s="8"/>
      </tp>
      <tp t="s">
        <v>MYR</v>
        <stp/>
        <stp>##V3_BDPV12</stp>
        <stp>KLK MK Equity</stp>
        <stp>CRNCY</stp>
        <stp>[Crispin Spreadsheet.xlsx]OPUS!R28C4</stp>
        <tr r="D28" s="6"/>
      </tp>
      <tp t="s">
        <v>GBp</v>
        <stp/>
        <stp>##V3_BDPV12</stp>
        <stp>JSE LN Equity</stp>
        <stp>CRNCY</stp>
        <stp>[Crispin Spreadsheet.xlsx]FDXC!R52C4</stp>
        <tr r="D52" s="8"/>
      </tp>
      <tp t="s">
        <v>GBp</v>
        <stp/>
        <stp>##V3_BDPV12</stp>
        <stp>LRE LN Equity</stp>
        <stp>CRNCY</stp>
        <stp>[Crispin Spreadsheet.xlsx]FDXC!R53C4</stp>
        <tr r="D53" s="8"/>
      </tp>
      <tp t="s">
        <v>GBp</v>
        <stp/>
        <stp>##V3_BDPV12</stp>
        <stp>PLUS LN Equity</stp>
        <stp>CRNCY</stp>
        <stp>[Crispin Spreadsheet.xlsx]OPUS!R144C4</stp>
        <tr r="D144" s="6"/>
      </tp>
      <tp>
        <v>1102</v>
        <stp/>
        <stp>##V3_BDPV12</stp>
        <stp>III LN Equity</stp>
        <stp>PX_YEST_CLOSE</stp>
        <stp>[Crispin Spreadsheet.xlsx]FDXC!R110C6</stp>
        <tr r="F110" s="8"/>
      </tp>
      <tp t="s">
        <v>GBp</v>
        <stp/>
        <stp>##V3_BDPV12</stp>
        <stp>TCAP LN Equity</stp>
        <stp>CRNCY</stp>
        <stp>[Crispin Spreadsheet.xlsx]OPUS!R147C4</stp>
        <tr r="D147" s="6"/>
      </tp>
      <tp t="s">
        <v>HKD</v>
        <stp/>
        <stp>##V3_BDPV12</stp>
        <stp>857 HK Equity</stp>
        <stp>CRNCY</stp>
        <stp>[Crispin Spreadsheet.xlsx]OEI!R213C4</stp>
        <tr r="D213" s="1"/>
      </tp>
    </main>
    <main first="bloomberg.rtd">
      <tp t="s">
        <v>#N/A Requesting Data...</v>
        <stp/>
        <stp>##V3_BDPV12</stp>
        <stp>TUNG LN Equity</stp>
        <stp>LAST_PRICE</stp>
        <stp>[Crispin Spreadsheet.xlsx]OPE!R56C7</stp>
        <tr r="G56" s="7"/>
      </tp>
      <tp t="s">
        <v>#N/A Requesting Data...</v>
        <stp/>
        <stp>##V3_BDPV12</stp>
        <stp>CNHI IM Equity</stp>
        <stp>LAST_PRICE</stp>
        <stp>[Crispin Spreadsheet.xlsx]OPE!R13C7</stp>
        <tr r="G13" s="7"/>
      </tp>
      <tp>
        <v>580</v>
        <stp/>
        <stp>##V3_BDPV12</stp>
        <stp>MC FP Equity</stp>
        <stp>PX_YEST_CLOSE</stp>
        <stp>[Crispin Spreadsheet.xlsx]SWAN!R23C6</stp>
        <tr r="F23" s="3"/>
      </tp>
      <tp t="s">
        <v>#N/A Requesting Data...</v>
        <stp/>
        <stp>##V3_BDPV12</stp>
        <stp>ERICB SS Equity</stp>
        <stp>LAST_PRICE</stp>
        <stp>[Crispin Spreadsheet.xlsx]OPE!R29C7</stp>
        <tr r="G29" s="7"/>
      </tp>
      <tp t="s">
        <v>#N/A Requesting Data...</v>
        <stp/>
        <stp>##V3_BDPV12</stp>
        <stp>DLAR LN Equity</stp>
        <stp>LAST_PRICE</stp>
        <stp>[Crispin Spreadsheet.xlsx]OPE!R39C7</stp>
        <tr r="G39" s="7"/>
      </tp>
      <tp t="s">
        <v>#N/A Requesting Data...</v>
        <stp/>
        <stp>##V3_BDPV12</stp>
        <stp>AMBUB DC Equity</stp>
        <stp>LAST_PRICE</stp>
        <stp>[Crispin Spreadsheet.xlsx]OEI!R63C7</stp>
        <tr r="G63" s="1"/>
      </tp>
      <tp t="s">
        <v>#N/A Requesting Data...</v>
        <stp/>
        <stp>##V3_BDPV12</stp>
        <stp>SLCJY US Equity</stp>
        <stp>LAST_PRICE</stp>
        <stp>[Crispin Spreadsheet.xlsx]OPE!R60C7</stp>
        <tr r="G60" s="7"/>
      </tp>
    </main>
    <main first="bofaddin.rtdserver">
      <tp t="s">
        <v>#N/A N/A</v>
        <stp/>
        <stp>BDH|3007391981444408367</stp>
        <tr r="Z566" s="1"/>
      </tp>
      <tp t="s">
        <v>#N/A N/A</v>
        <stp/>
        <stp>BDH|4604655368613689870</stp>
        <tr r="Z368" s="1"/>
      </tp>
      <tp t="s">
        <v>#N/A N/A</v>
        <stp/>
        <stp>BDH|2643134609414482839</stp>
        <tr r="Z282" s="1"/>
      </tp>
      <tp t="s">
        <v>#N/A N/A</v>
        <stp/>
        <stp>BDH|9278444408686280448</stp>
        <tr r="Z405" s="1"/>
      </tp>
      <tp t="s">
        <v>#N/A N/A</v>
        <stp/>
        <stp>BDH|2376572143374687894</stp>
        <tr r="Z161" s="1"/>
      </tp>
      <tp t="s">
        <v>#N/A N/A</v>
        <stp/>
        <stp>BDH|2816246474091090902</stp>
        <tr r="Z255" s="1"/>
      </tp>
      <tp t="s">
        <v>#N/A N/A</v>
        <stp/>
        <stp>BDH|6152235128301242811</stp>
        <tr r="Z59" s="1"/>
      </tp>
      <tp t="s">
        <v>#N/A N/A</v>
        <stp/>
        <stp>BDH|6870689989942397531</stp>
        <tr r="Z759" s="1"/>
      </tp>
      <tp t="s">
        <v>#N/A N/A</v>
        <stp/>
        <stp>BDH|4204454699547408144</stp>
        <tr r="Z827" s="1"/>
      </tp>
      <tp t="s">
        <v>#N/A N/A</v>
        <stp/>
        <stp>BDH|9605798587781645818</stp>
        <tr r="Z259" s="1"/>
      </tp>
      <tp t="s">
        <v>#N/A N/A</v>
        <stp/>
        <stp>BDH|1879299869829447335</stp>
        <tr r="Z237" s="1"/>
        <tr r="Z28" s="3"/>
      </tp>
      <tp t="s">
        <v>#N/A N/A</v>
        <stp/>
        <stp>BDH|4343824801481835249</stp>
        <tr r="Z354" s="1"/>
        <tr r="Z49" s="3"/>
      </tp>
      <tp t="s">
        <v>#N/A N/A</v>
        <stp/>
        <stp>BDH|9364504111774735683</stp>
        <tr r="Z721" s="1"/>
      </tp>
      <tp t="s">
        <v>#N/A N/A</v>
        <stp/>
        <stp>BDH|9305292227436502050</stp>
        <tr r="Z799" s="1"/>
      </tp>
      <tp t="s">
        <v>#N/A N/A</v>
        <stp/>
        <stp>BDH|8814606685521488847</stp>
        <tr r="Z229" s="1"/>
      </tp>
      <tp t="s">
        <v>#N/A N/A</v>
        <stp/>
        <stp>BDH|5575228585871199107</stp>
        <tr r="Z88" s="1"/>
      </tp>
      <tp t="s">
        <v>#N/A N/A</v>
        <stp/>
        <stp>BDH|9364041204112344407</stp>
        <tr r="Z760" s="1"/>
      </tp>
      <tp t="s">
        <v>#N/A N/A</v>
        <stp/>
        <stp>BDH|9651188916514028280</stp>
        <tr r="Z313" s="1"/>
        <tr r="Z36" s="3"/>
        <tr r="V28" s="6"/>
      </tp>
      <tp t="s">
        <v>#N/A N/A</v>
        <stp/>
        <stp>BDH|8013820636649452513</stp>
        <tr r="Z487" s="1"/>
      </tp>
      <tp t="s">
        <v>#N/A N/A</v>
        <stp/>
        <stp>BDH|3873794103109164259</stp>
        <tr r="Z449" s="1"/>
        <tr r="Z72" s="3"/>
      </tp>
      <tp t="s">
        <v>#N/A N/A</v>
        <stp/>
        <stp>BDH|2472524594755766422</stp>
        <tr r="Z434" s="1"/>
      </tp>
      <tp t="s">
        <v>#N/A N/A</v>
        <stp/>
        <stp>BDH|3168675984076651435</stp>
        <tr r="Z603" s="1"/>
      </tp>
      <tp t="s">
        <v>#N/A N/A</v>
        <stp/>
        <stp>BDH|8748145193308461701</stp>
        <tr r="Z613" s="1"/>
        <tr r="V134" s="6"/>
      </tp>
      <tp t="s">
        <v>#N/A N/A</v>
        <stp/>
        <stp>BDH|4667272491952402209</stp>
        <tr r="Z747" s="1"/>
      </tp>
      <tp t="s">
        <v>#N/A N/A</v>
        <stp/>
        <stp>BDH|3781720863749576475</stp>
        <tr r="Z768" s="1"/>
      </tp>
      <tp t="s">
        <v>#N/A N/A</v>
        <stp/>
        <stp>BDH|1151637591689468826</stp>
        <tr r="Z667" s="1"/>
      </tp>
    </main>
    <main first="bloomberg.rtd">
      <tp t="s">
        <v>CAD</v>
        <stp/>
        <stp>##V3_BDPV12</stp>
        <stp>ABX CN Equity</stp>
        <stp>CRNCY</stp>
        <stp>[Crispin Spreadsheet.xlsx]OPUS!R12C4</stp>
        <tr r="D12" s="6"/>
      </tp>
      <tp t="s">
        <v>CAD</v>
        <stp/>
        <stp>##V3_BDPV12</stp>
        <stp>PEY CN Equity</stp>
        <stp>CRNCY</stp>
        <stp>[Crispin Spreadsheet.xlsx]OPUS!R15C4</stp>
        <tr r="D15" s="6"/>
      </tp>
      <tp t="s">
        <v>EUR</v>
        <stp/>
        <stp>##V3_BDPV12</stp>
        <stp>SRS IM Equity</stp>
        <stp>CRNCY</stp>
        <stp>[Crispin Spreadsheet.xlsx]FDXC!R91C4</stp>
        <tr r="D91" s="8"/>
      </tp>
      <tp t="s">
        <v>USD</v>
        <stp/>
        <stp>##V3_BDPV12</stp>
        <stp>SLCJY US Equity</stp>
        <stp>CRNCY</stp>
        <stp>[Crispin Spreadsheet.xlsx]FDXC!R135C4</stp>
        <tr r="D135" s="8"/>
      </tp>
      <tp>
        <v>138.19999999999999</v>
        <stp/>
        <stp>##V3_BDPV12</stp>
        <stp>MKS LN Equity</stp>
        <stp>PX_YEST_CLOSE</stp>
        <stp>[Crispin Spreadsheet.xlsx]FDXC!R55C6</stp>
        <tr r="F55" s="8"/>
      </tp>
      <tp>
        <v>1102</v>
        <stp/>
        <stp>##V3_BDPV12</stp>
        <stp>III LN Equity</stp>
        <stp>PX_YEST_CLOSE</stp>
        <stp>[Crispin Spreadsheet.xlsx]OPUS!R128C6</stp>
        <tr r="F128" s="6"/>
      </tp>
      <tp t="s">
        <v>#N/A N/A</v>
        <stp/>
        <stp>##V3_BDPV12</stp>
        <stp>TUNG LN Equity</stp>
        <stp>PX_YEST_CLOSE</stp>
        <stp>[Crispin Spreadsheet.xlsx]SWAN!R114C6</stp>
        <tr r="F114" s="3"/>
      </tp>
      <tp t="s">
        <v>USD</v>
        <stp/>
        <stp>##V3_BDPV12</stp>
        <stp>SONY US Equity</stp>
        <stp>CRNCY</stp>
        <stp>[Crispin Spreadsheet.xlsx]FDXC!R136C4</stp>
        <tr r="D136" s="8"/>
      </tp>
      <tp t="s">
        <v>HKD</v>
        <stp/>
        <stp>##V3_BDPV12</stp>
        <stp>939 HK Equity</stp>
        <stp>CRNCY</stp>
        <stp>[Crispin Spreadsheet.xlsx]OEI!R204C4</stp>
        <tr r="D204" s="1"/>
      </tp>
      <tp>
        <v>160.03</v>
        <stp/>
        <stp>##V3_BDPV12</stp>
        <stp>META US Equity</stp>
        <stp>PX_YEST_CLOSE</stp>
        <stp>[Crispin Spreadsheet.xlsx]SWAN!R132C6</stp>
        <tr r="F132" s="3"/>
      </tp>
      <tp t="s">
        <v>GBp</v>
        <stp/>
        <stp>##V3_BDPV12</stp>
        <stp>TLW LN Equity</stp>
        <stp>CRNCY</stp>
        <stp>[Crispin Spreadsheet.xlsx]SWAN!R113C4</stp>
        <tr r="D113" s="3"/>
      </tp>
      <tp t="s">
        <v>GBp</v>
        <stp/>
        <stp>##V3_BDPV12</stp>
        <stp>ONT LN Equity</stp>
        <stp>CRNCY</stp>
        <stp>[Crispin Spreadsheet.xlsx]SWAN!R100C4</stp>
        <tr r="D100" s="3"/>
      </tp>
      <tp>
        <v>112.1</v>
        <stp/>
        <stp>##V3_BDPV12</stp>
        <stp>TCAP LN Equity</stp>
        <stp>PX_YEST_CLOSE</stp>
        <stp>[Crispin Spreadsheet.xlsx]FDXC!R126C6</stp>
        <tr r="F126" s="8"/>
      </tp>
      <tp t="s">
        <v>USD</v>
        <stp/>
        <stp>##V3_BDPV12</stp>
        <stp>POOL US Equity</stp>
        <stp>CRNCY</stp>
        <stp>[Crispin Spreadsheet.xlsx]SWAN!R136C4</stp>
        <tr r="D136" s="3"/>
      </tp>
      <tp t="s">
        <v>#N/A Requesting Data...</v>
        <stp/>
        <stp>##V3_BDPV12</stp>
        <stp>C US Equity</stp>
        <stp>LAST_PRICE</stp>
        <stp>[Crispin Spreadsheet.xlsx]OEI!R687C7</stp>
        <tr r="G687" s="1"/>
      </tp>
      <tp t="s">
        <v>USD</v>
        <stp/>
        <stp>##V3_BDPV12</stp>
        <stp>HURLN 7.5 07/24/22 Corp</stp>
        <stp>CRNCY</stp>
        <stp>[Crispin Spreadsheet.xlsx]FDXC!R117C4</stp>
        <tr r="D117" s="8"/>
      </tp>
      <tp>
        <v>1</v>
        <stp/>
        <stp>##V3_BDPV12</stp>
        <stp>EURUSD Curncy</stp>
        <stp>QUOTE_FACTOR</stp>
        <stp>[Crispin Spreadsheet.xlsx]SWAN!R49C12</stp>
        <tr r="L49" s="3"/>
      </tp>
      <tp t="s">
        <v>#N/A Requesting Data...</v>
        <stp/>
        <stp>##V3_BDPV12</stp>
        <stp>EURSGD Curncy</stp>
        <stp>QUOTE_FACTOR</stp>
        <stp>[Crispin Spreadsheet.xlsx]SWAN!R52C12</stp>
        <tr r="L52" s="3"/>
      </tp>
      <tp>
        <v>1</v>
        <stp/>
        <stp>##V3_BDPV12</stp>
        <stp>EURUSD Curncy</stp>
        <stp>QUOTE_FACTOR</stp>
        <stp>[Crispin Spreadsheet.xlsx]SWAN!R87C12</stp>
        <tr r="L87" s="3"/>
      </tp>
      <tp>
        <v>1</v>
        <stp/>
        <stp>##V3_BDPV12</stp>
        <stp>EURCAD Curncy</stp>
        <stp>QUOTE_FACTOR</stp>
        <stp>[Crispin Spreadsheet.xlsx]SWAN!R15C12</stp>
        <tr r="L15" s="3"/>
      </tp>
      <tp>
        <v>1</v>
        <stp/>
        <stp>##V3_BDPV12</stp>
        <stp>EURCAD Curncy</stp>
        <stp>QUOTE_FACTOR</stp>
        <stp>[Crispin Spreadsheet.xlsx]SWAN!R14C12</stp>
        <tr r="L14" s="3"/>
      </tp>
      <tp>
        <v>1</v>
        <stp/>
        <stp>##V3_BDPV12</stp>
        <stp>EURCAD Curncy</stp>
        <stp>QUOTE_FACTOR</stp>
        <stp>[Crispin Spreadsheet.xlsx]SWAN!R13C12</stp>
        <tr r="L13" s="3"/>
      </tp>
      <tp>
        <v>53.6</v>
        <stp/>
        <stp>##V3_BDPV12</stp>
        <stp>GB00BMBL1D50 Govt</stp>
        <stp>PX_YEST_CLOSE</stp>
        <stp>[Crispin Spreadsheet.xlsx]GILT!R6C6</stp>
        <tr r="F6" s="4"/>
      </tp>
      <tp t="s">
        <v>GBP</v>
        <stp/>
        <stp>##V3_BDPV12</stp>
        <stp>GB00BMBL1F74 Govt</stp>
        <stp>CRNCY</stp>
        <stp>[Crispin Spreadsheet.xlsx]OEI!R867C4</stp>
        <tr r="D867" s="1"/>
      </tp>
      <tp t="s">
        <v>GBP</v>
        <stp/>
        <stp>##V3_BDPV12</stp>
        <stp>GB00BMBL1D50 Govt</stp>
        <stp>CRNCY</stp>
        <stp>[Crispin Spreadsheet.xlsx]OEI!R865C4</stp>
        <tr r="D865" s="1"/>
      </tp>
      <tp>
        <v>241</v>
        <stp/>
        <stp>##V3_BDPV12</stp>
        <stp>8848 JT Equity</stp>
        <stp>PX_YEST_CLOSE</stp>
        <stp>[Crispin Spreadsheet.xlsx]OPE!R17C6</stp>
        <tr r="F17" s="7"/>
      </tp>
      <tp t="s">
        <v>#N/A N/A</v>
        <stp/>
        <stp>##V3_BDPV12</stp>
        <stp>AKERBP NO Equity</stp>
        <stp>PX_YEST_CLOSE</stp>
        <stp>[Crispin Spreadsheet.xlsx]OPUS!R116C6</stp>
        <tr r="F116" s="6"/>
      </tp>
      <tp t="s">
        <v>#N/A Requesting Data...</v>
        <stp/>
        <stp>##V3_BDPV12</stp>
        <stp>NESTE FH Equity</stp>
        <stp>LAST_PRICE</stp>
        <stp>[Crispin Spreadsheet.xlsx]OEI!R78C7</stp>
        <tr r="G78" s="1"/>
      </tp>
    </main>
    <main first="bofaddin.rtdserver">
      <tp t="s">
        <v>#N/A N/A</v>
        <stp/>
        <stp>BDH|6902351531656328845</stp>
        <tr r="Z51" s="1"/>
      </tp>
      <tp t="s">
        <v>#N/A N/A</v>
        <stp/>
        <stp>BDH|6046952629941191475</stp>
        <tr r="Z319" s="1"/>
      </tp>
      <tp t="s">
        <v>#N/A N/A</v>
        <stp/>
        <stp>BDH|7314703939678851383</stp>
        <tr r="Z465" s="1"/>
        <tr r="Z77" s="3"/>
        <tr r="V52" s="6"/>
        <tr r="V33" s="7"/>
        <tr r="V44" s="8"/>
      </tp>
      <tp t="s">
        <v>#N/A N/A</v>
        <stp/>
        <stp>BDH|7591908946781886317</stp>
        <tr r="Z720" s="1"/>
      </tp>
      <tp t="s">
        <v>#N/A N/A</v>
        <stp/>
        <stp>BDH|2469367488089627870</stp>
        <tr r="Z687" s="1"/>
      </tp>
      <tp t="s">
        <v>#N/A N/A</v>
        <stp/>
        <stp>BDH|9506301519350653315</stp>
        <tr r="Z497" s="1"/>
        <tr r="Z83" s="3"/>
        <tr r="V56" s="6"/>
        <tr r="V38" s="7"/>
        <tr r="V48" s="8"/>
      </tp>
      <tp t="s">
        <v>#N/A N/A</v>
        <stp/>
        <stp>BDH|1542841762501351687</stp>
        <tr r="Z498" s="1"/>
      </tp>
      <tp t="s">
        <v>#N/A N/A</v>
        <stp/>
        <stp>BDH|8242683753212050105</stp>
        <tr r="Z784" s="1"/>
      </tp>
      <tp t="s">
        <v>#N/A N/A</v>
        <stp/>
        <stp>BDH|8846305050675696373</stp>
        <tr r="Z287" s="1"/>
      </tp>
      <tp t="s">
        <v>#N/A N/A</v>
        <stp/>
        <stp>BDH|9080968199130192175</stp>
        <tr r="Z870" s="1"/>
        <tr r="Z11" s="4"/>
      </tp>
      <tp t="s">
        <v>#N/A N/A</v>
        <stp/>
        <stp>BDH|9078588842407326776</stp>
        <tr r="Z537" s="1"/>
      </tp>
      <tp t="s">
        <v>#N/A N/A</v>
        <stp/>
        <stp>BDH|9006126066736843032</stp>
        <tr r="Z126" s="1"/>
      </tp>
      <tp t="s">
        <v>#N/A N/A</v>
        <stp/>
        <stp>BDH|9846157390891649844</stp>
        <tr r="Z466" s="1"/>
      </tp>
      <tp t="s">
        <v>#N/A N/A</v>
        <stp/>
        <stp>BDH|1100311748799248761</stp>
        <tr r="Z25" s="1"/>
      </tp>
      <tp t="s">
        <v>#N/A N/A</v>
        <stp/>
        <stp>BDH|7089040268270783971</stp>
        <tr r="Z561" s="1"/>
      </tp>
      <tp t="s">
        <v>#N/A N/A</v>
        <stp/>
        <stp>BDH|5959542830338085311</stp>
        <tr r="Z72" s="1"/>
      </tp>
      <tp t="s">
        <v>#N/A N/A</v>
        <stp/>
        <stp>BDH|3255956606002551094</stp>
        <tr r="Z374" s="1"/>
      </tp>
      <tp t="s">
        <v>#N/A N/A</v>
        <stp/>
        <stp>BDH|9228557939714507395</stp>
        <tr r="Z704" s="1"/>
      </tp>
      <tp t="s">
        <v>#N/A N/A</v>
        <stp/>
        <stp>BDH|2568448242303226936</stp>
        <tr r="Z597" s="1"/>
      </tp>
      <tp t="s">
        <v>#N/A N/A</v>
        <stp/>
        <stp>BDH|6595081676569132080</stp>
        <tr r="Z569" s="1"/>
        <tr r="Z99" s="3"/>
      </tp>
      <tp t="s">
        <v>#N/A N/A</v>
        <stp/>
        <stp>BDH|2669928539936802662</stp>
        <tr r="Z362" s="1"/>
      </tp>
      <tp t="s">
        <v>#N/A N/A</v>
        <stp/>
        <stp>BDH|9689805844145720861</stp>
        <tr r="Z818" s="1"/>
      </tp>
      <tp t="s">
        <v>#N/A N/A</v>
        <stp/>
        <stp>BDH|5023420995508515831</stp>
        <tr r="Z571" s="1"/>
        <tr r="Z85" s="3"/>
        <tr r="V58" s="6"/>
        <tr r="V133" s="6"/>
        <tr r="V40" s="7"/>
        <tr r="V50" s="8"/>
        <tr r="V115" s="8"/>
      </tp>
      <tp t="s">
        <v>#N/A N/A</v>
        <stp/>
        <stp>BDH|5304984261126886432</stp>
        <tr r="Z404" s="1"/>
      </tp>
      <tp t="s">
        <v>#N/A N/A</v>
        <stp/>
        <stp>BDH|1946796846043903990</stp>
        <tr r="Z725" s="1"/>
      </tp>
      <tp t="s">
        <v>#N/A N/A</v>
        <stp/>
        <stp>BDH|3678218991847009703</stp>
        <tr r="Z615" s="1"/>
      </tp>
      <tp t="s">
        <v>#N/A N/A</v>
        <stp/>
        <stp>BDH|8564059211830605118</stp>
        <tr r="Z271" s="1"/>
      </tp>
      <tp t="s">
        <v>#N/A N/A</v>
        <stp/>
        <stp>BDH|6049275652039640046</stp>
        <tr r="Z318" s="1"/>
      </tp>
      <tp t="s">
        <v>#N/A N/A</v>
        <stp/>
        <stp>BDH|3387086248376120954</stp>
        <tr r="Z435" s="1"/>
        <tr r="Z68" s="3"/>
      </tp>
      <tp t="s">
        <v>#N/A N/A</v>
        <stp/>
        <stp>BDH|4350778251679583741</stp>
        <tr r="Z146" s="1"/>
      </tp>
      <tp t="s">
        <v>#N/A N/A</v>
        <stp/>
        <stp>BDH|9457810884094348563</stp>
        <tr r="Z163" s="1"/>
      </tp>
      <tp t="s">
        <v>#N/A N/A</v>
        <stp/>
        <stp>BDH|1134669676609409111</stp>
        <tr r="Z425" s="1"/>
      </tp>
      <tp t="s">
        <v>#N/A N/A</v>
        <stp/>
        <stp>BDH|8548446062731521332</stp>
        <tr r="Z269" s="1"/>
        <tr r="V112" s="6"/>
        <tr r="V94" s="8"/>
      </tp>
      <tp t="s">
        <v>#N/A N/A</v>
        <stp/>
        <stp>BDH|1291452142259578057</stp>
        <tr r="Z383" s="1"/>
      </tp>
    </main>
    <main first="bloomberg.rtd">
      <tp>
        <v>1.0414000000000001</v>
        <stp/>
        <stp>##V3_BDPV12</stp>
        <stp>EURUSD Curncy</stp>
        <stp>PX_YEST_CLOSE</stp>
        <stp>[Crispin Spreadsheet.xlsx]OPE!R41C26</stp>
        <tr r="Z41" s="7"/>
      </tp>
      <tp>
        <v>1.0414000000000001</v>
        <stp/>
        <stp>##V3_BDPV12</stp>
        <stp>EURUSD Curncy</stp>
        <stp>PX_YEST_CLOSE</stp>
        <stp>[Crispin Spreadsheet.xlsx]OPE!R53C26</stp>
        <tr r="Z53" s="7"/>
      </tp>
      <tp>
        <v>1.0414000000000001</v>
        <stp/>
        <stp>##V3_BDPV12</stp>
        <stp>EURUSD Curncy</stp>
        <stp>PX_YEST_CLOSE</stp>
        <stp>[Crispin Spreadsheet.xlsx]OPE!R60C26</stp>
        <tr r="Z60" s="7"/>
      </tp>
      <tp>
        <v>1.52858</v>
        <stp/>
        <stp>##V3_BDPV12</stp>
        <stp>EURAUD Curncy</stp>
        <stp>PX_YEST_CLOSE</stp>
        <stp>[Crispin Spreadsheet.xlsx]OEI!R24C30</stp>
        <tr r="AD24" s="1"/>
      </tp>
      <tp>
        <v>1.52858</v>
        <stp/>
        <stp>##V3_BDPV12</stp>
        <stp>EURAUD Curncy</stp>
        <stp>PX_YEST_CLOSE</stp>
        <stp>[Crispin Spreadsheet.xlsx]OEI!R25C30</stp>
        <tr r="AD25" s="1"/>
      </tp>
      <tp>
        <v>1.52858</v>
        <stp/>
        <stp>##V3_BDPV12</stp>
        <stp>EURAUD Curncy</stp>
        <stp>PX_YEST_CLOSE</stp>
        <stp>[Crispin Spreadsheet.xlsx]OEI!R26C30</stp>
        <tr r="AD26" s="1"/>
      </tp>
      <tp>
        <v>1.52858</v>
        <stp/>
        <stp>##V3_BDPV12</stp>
        <stp>EURAUD Curncy</stp>
        <stp>PX_YEST_CLOSE</stp>
        <stp>[Crispin Spreadsheet.xlsx]OEI!R27C30</stp>
        <tr r="AD27" s="1"/>
      </tp>
      <tp>
        <v>1.52858</v>
        <stp/>
        <stp>##V3_BDPV12</stp>
        <stp>EURAUD Curncy</stp>
        <stp>PX_YEST_CLOSE</stp>
        <stp>[Crispin Spreadsheet.xlsx]OEI!R20C30</stp>
        <tr r="AD20" s="1"/>
      </tp>
      <tp>
        <v>1.52858</v>
        <stp/>
        <stp>##V3_BDPV12</stp>
        <stp>EURAUD Curncy</stp>
        <stp>PX_YEST_CLOSE</stp>
        <stp>[Crispin Spreadsheet.xlsx]OEI!R21C30</stp>
        <tr r="AD21" s="1"/>
      </tp>
      <tp>
        <v>1.52858</v>
        <stp/>
        <stp>##V3_BDPV12</stp>
        <stp>EURAUD Curncy</stp>
        <stp>PX_YEST_CLOSE</stp>
        <stp>[Crispin Spreadsheet.xlsx]OEI!R22C30</stp>
        <tr r="AD22" s="1"/>
      </tp>
      <tp>
        <v>1.52858</v>
        <stp/>
        <stp>##V3_BDPV12</stp>
        <stp>EURAUD Curncy</stp>
        <stp>PX_YEST_CLOSE</stp>
        <stp>[Crispin Spreadsheet.xlsx]OEI!R23C30</stp>
        <tr r="AD23" s="1"/>
      </tp>
      <tp>
        <v>1.52858</v>
        <stp/>
        <stp>##V3_BDPV12</stp>
        <stp>EURAUD Curncy</stp>
        <stp>PX_YEST_CLOSE</stp>
        <stp>[Crispin Spreadsheet.xlsx]OEI!R18C30</stp>
        <tr r="AD18" s="1"/>
      </tp>
      <tp>
        <v>1.52858</v>
        <stp/>
        <stp>##V3_BDPV12</stp>
        <stp>EURAUD Curncy</stp>
        <stp>PX_YEST_CLOSE</stp>
        <stp>[Crispin Spreadsheet.xlsx]OEI!R19C30</stp>
        <tr r="AD19" s="1"/>
      </tp>
      <tp>
        <v>1.52858</v>
        <stp/>
        <stp>##V3_BDPV12</stp>
        <stp>EURAUD Curncy</stp>
        <stp>PX_YEST_CLOSE</stp>
        <stp>[Crispin Spreadsheet.xlsx]OEI!R15C30</stp>
        <tr r="AD15" s="1"/>
      </tp>
      <tp>
        <v>1.52858</v>
        <stp/>
        <stp>##V3_BDPV12</stp>
        <stp>EURAUD Curncy</stp>
        <stp>PX_YEST_CLOSE</stp>
        <stp>[Crispin Spreadsheet.xlsx]OEI!R16C30</stp>
        <tr r="AD16" s="1"/>
      </tp>
      <tp>
        <v>1.52858</v>
        <stp/>
        <stp>##V3_BDPV12</stp>
        <stp>EURAUD Curncy</stp>
        <stp>PX_YEST_CLOSE</stp>
        <stp>[Crispin Spreadsheet.xlsx]OEI!R17C30</stp>
        <tr r="AD17" s="1"/>
      </tp>
      <tp>
        <v>1.3427199999999999</v>
        <stp/>
        <stp>##V3_BDPV12</stp>
        <stp>EURCAD Curncy</stp>
        <stp>PX_YEST_CLOSE</stp>
        <stp>[Crispin Spreadsheet.xlsx]OEI!R58C30</stp>
        <tr r="AD58" s="1"/>
      </tp>
      <tp>
        <v>1.3427199999999999</v>
        <stp/>
        <stp>##V3_BDPV12</stp>
        <stp>EURCAD Curncy</stp>
        <stp>PX_YEST_CLOSE</stp>
        <stp>[Crispin Spreadsheet.xlsx]OEI!R59C30</stp>
        <tr r="AD59" s="1"/>
      </tp>
      <tp>
        <v>1.3427199999999999</v>
        <stp/>
        <stp>##V3_BDPV12</stp>
        <stp>EURCAD Curncy</stp>
        <stp>PX_YEST_CLOSE</stp>
        <stp>[Crispin Spreadsheet.xlsx]OEI!R50C30</stp>
        <tr r="AD50" s="1"/>
      </tp>
      <tp>
        <v>1.3427199999999999</v>
        <stp/>
        <stp>##V3_BDPV12</stp>
        <stp>EURCAD Curncy</stp>
        <stp>PX_YEST_CLOSE</stp>
        <stp>[Crispin Spreadsheet.xlsx]OEI!R51C30</stp>
        <tr r="AD51" s="1"/>
      </tp>
      <tp>
        <v>1.3427199999999999</v>
        <stp/>
        <stp>##V3_BDPV12</stp>
        <stp>EURCAD Curncy</stp>
        <stp>PX_YEST_CLOSE</stp>
        <stp>[Crispin Spreadsheet.xlsx]OEI!R52C30</stp>
        <tr r="AD52" s="1"/>
      </tp>
      <tp>
        <v>1.3427199999999999</v>
        <stp/>
        <stp>##V3_BDPV12</stp>
        <stp>EURCAD Curncy</stp>
        <stp>PX_YEST_CLOSE</stp>
        <stp>[Crispin Spreadsheet.xlsx]OEI!R53C30</stp>
        <tr r="AD53" s="1"/>
      </tp>
      <tp>
        <v>1.3427199999999999</v>
        <stp/>
        <stp>##V3_BDPV12</stp>
        <stp>EURCAD Curncy</stp>
        <stp>PX_YEST_CLOSE</stp>
        <stp>[Crispin Spreadsheet.xlsx]OEI!R54C30</stp>
        <tr r="AD54" s="1"/>
      </tp>
      <tp>
        <v>1.3427199999999999</v>
        <stp/>
        <stp>##V3_BDPV12</stp>
        <stp>EURCAD Curncy</stp>
        <stp>PX_YEST_CLOSE</stp>
        <stp>[Crispin Spreadsheet.xlsx]OEI!R55C30</stp>
        <tr r="AD55" s="1"/>
      </tp>
      <tp>
        <v>1.3427199999999999</v>
        <stp/>
        <stp>##V3_BDPV12</stp>
        <stp>EURCAD Curncy</stp>
        <stp>PX_YEST_CLOSE</stp>
        <stp>[Crispin Spreadsheet.xlsx]OEI!R56C30</stp>
        <tr r="AD56" s="1"/>
      </tp>
      <tp>
        <v>1.3427199999999999</v>
        <stp/>
        <stp>##V3_BDPV12</stp>
        <stp>EURCAD Curncy</stp>
        <stp>PX_YEST_CLOSE</stp>
        <stp>[Crispin Spreadsheet.xlsx]OEI!R57C30</stp>
        <tr r="AD57" s="1"/>
      </tp>
      <tp>
        <v>1.3427199999999999</v>
        <stp/>
        <stp>##V3_BDPV12</stp>
        <stp>EURCAD Curncy</stp>
        <stp>PX_YEST_CLOSE</stp>
        <stp>[Crispin Spreadsheet.xlsx]OEI!R60C30</stp>
        <tr r="AD60" s="1"/>
      </tp>
      <tp>
        <v>1.65</v>
        <stp/>
        <stp>##V3_BDPV12</stp>
        <stp>ADAP US Equity</stp>
        <stp>PX_YEST_CLOSE</stp>
        <stp>[Crispin Spreadsheet.xlsx]FDXC!R131C6</stp>
        <tr r="F131" s="8"/>
      </tp>
      <tp>
        <v>41.23</v>
        <stp/>
        <stp>##V3_BDPV12</stp>
        <stp>AER US Equity</stp>
        <stp>PX_YEST_CLOSE</stp>
        <stp>[Crispin Spreadsheet.xlsx]SWAN!R118C6</stp>
        <tr r="F118" s="3"/>
      </tp>
      <tp>
        <v>1589</v>
        <stp/>
        <stp>##V3_BDPV12</stp>
        <stp>ABF LN Equity</stp>
        <stp>PX_YEST_CLOSE</stp>
        <stp>[Crispin Spreadsheet.xlsx]SWAN!R76C6</stp>
        <tr r="F76" s="3"/>
      </tp>
      <tp>
        <v>24204</v>
        <stp/>
        <stp>##V3_BDPV12</stp>
        <stp>ANG SJ Equity</stp>
        <stp>PX_YEST_CLOSE</stp>
        <stp>[Crispin Spreadsheet.xlsx]OPUS!R121C6</stp>
        <tr r="F121" s="6"/>
      </tp>
      <tp t="s">
        <v>GBp</v>
        <stp/>
        <stp>##V3_BDPV12</stp>
        <stp>FLTR LN Equity</stp>
        <stp>CRNCY</stp>
        <stp>[Crispin Spreadsheet.xlsx]OPUS!R133C4</stp>
        <tr r="D133" s="6"/>
      </tp>
      <tp t="s">
        <v>CAD</v>
        <stp/>
        <stp>##V3_BDPV12</stp>
        <stp>EDV CN Equity</stp>
        <stp>CRNCY</stp>
        <stp>[Crispin Spreadsheet.xlsx]OPUS!R13C4</stp>
        <tr r="D13" s="6"/>
      </tp>
      <tp>
        <v>11.63</v>
        <stp/>
        <stp>##V3_BDPV12</stp>
        <stp>BMA US Equity</stp>
        <stp>PX_YEST_CLOSE</stp>
        <stp>[Crispin Spreadsheet.xlsx]OPUS!R79C6</stp>
        <tr r="F79" s="6"/>
      </tp>
      <tp t="s">
        <v>GBp</v>
        <stp/>
        <stp>##V3_BDPV12</stp>
        <stp>CPI LN Equity</stp>
        <stp>CRNCY</stp>
        <stp>[Crispin Spreadsheet.xlsx]FDXC!R47C4</stp>
        <tr r="D47" s="8"/>
      </tp>
      <tp t="s">
        <v>GBp</v>
        <stp/>
        <stp>##V3_BDPV12</stp>
        <stp>ABF LN Equity</stp>
        <stp>CRNCY</stp>
        <stp>[Crispin Spreadsheet.xlsx]OPUS!R129C4</stp>
        <tr r="D129" s="6"/>
      </tp>
      <tp t="s">
        <v>USD</v>
        <stp/>
        <stp>##V3_BDPV12</stp>
        <stp>GBS LN Equity</stp>
        <stp>CRNCY</stp>
        <stp>[Crispin Spreadsheet.xlsx]SWAN!R150C4</stp>
        <tr r="D150" s="3"/>
      </tp>
      <tp>
        <v>24204</v>
        <stp/>
        <stp>##V3_BDPV12</stp>
        <stp>ANG SJ Equity</stp>
        <stp>PX_YEST_CLOSE</stp>
        <stp>[Crispin Spreadsheet.xlsx]FDXC!R33C6</stp>
        <tr r="F33" s="8"/>
      </tp>
      <tp>
        <v>243.3</v>
        <stp/>
        <stp>##V3_BDPV12</stp>
        <stp>EMG LN Equity</stp>
        <stp>PX_YEST_CLOSE</stp>
        <stp>[Crispin Spreadsheet.xlsx]FDXC!R54C6</stp>
        <tr r="F54" s="8"/>
      </tp>
    </main>
    <main first="bofaddin.rtdserver">
      <tp t="s">
        <v>#N/A N/A</v>
        <stp/>
        <stp>BDH|63041388415252898</stp>
        <tr r="Z476" s="1"/>
      </tp>
      <tp t="s">
        <v>#N/A N/A</v>
        <stp/>
        <stp>BDH|6082771953864895973</stp>
        <tr r="Z611" s="1"/>
      </tp>
      <tp t="s">
        <v>#N/A N/A</v>
        <stp/>
        <stp>BDH|7588284562849732304</stp>
        <tr r="Z158" s="3"/>
      </tp>
      <tp t="s">
        <v>#N/A N/A</v>
        <stp/>
        <stp>BDH|7344430898185412646</stp>
        <tr r="Z208" s="1"/>
      </tp>
      <tp t="s">
        <v>#N/A N/A</v>
        <stp/>
        <stp>BDH|3870041383492602016</stp>
        <tr r="Z694" s="1"/>
      </tp>
      <tp t="s">
        <v>#N/A N/A</v>
        <stp/>
        <stp>BDH|8464254828255882496</stp>
        <tr r="Z831" s="1"/>
      </tp>
      <tp t="s">
        <v>#N/A N/A</v>
        <stp/>
        <stp>BDH|5796320789923286478</stp>
        <tr r="Z574" s="1"/>
        <tr r="Z101" s="3"/>
        <tr r="V142" s="6"/>
        <tr r="V67" s="6"/>
        <tr r="V48" s="7"/>
        <tr r="V57" s="8"/>
        <tr r="V121" s="8"/>
      </tp>
      <tp t="s">
        <v>#N/A N/A</v>
        <stp/>
        <stp>BDH|7804106685045539241</stp>
        <tr r="Z595" s="1"/>
        <tr r="Z107" s="3"/>
      </tp>
      <tp t="s">
        <v>#N/A N/A</v>
        <stp/>
        <stp>BDH|8546462560791875279</stp>
        <tr r="Z478" s="1"/>
      </tp>
      <tp t="s">
        <v>#N/A N/A</v>
        <stp/>
        <stp>BDH|6631133958983398831</stp>
        <tr r="Z644" s="1"/>
      </tp>
      <tp t="s">
        <v>#N/A N/A</v>
        <stp/>
        <stp>BDH|1468294061249337520</stp>
        <tr r="Z502" s="1"/>
      </tp>
      <tp t="s">
        <v>#N/A N/A</v>
        <stp/>
        <stp>BDH|8685927591676182776</stp>
        <tr r="Z206" s="1"/>
      </tp>
      <tp t="s">
        <v>#N/A N/A</v>
        <stp/>
        <stp>BDH|7434930401981678635</stp>
        <tr r="Z520" s="1"/>
      </tp>
      <tp t="s">
        <v>#N/A N/A</v>
        <stp/>
        <stp>BDH|6522796475046051980</stp>
        <tr r="Z187" s="1"/>
      </tp>
    </main>
    <main first="bofaddin.rtdserver">
      <tp t="s">
        <v>#N/A N/A</v>
        <stp/>
        <stp>BDH|9648315676112651617</stp>
        <tr r="Z401" s="1"/>
      </tp>
      <tp t="s">
        <v>#N/A N/A</v>
        <stp/>
        <stp>BDH|7700840856255571671</stp>
        <tr r="Z392" s="1"/>
      </tp>
      <tp t="s">
        <v>#N/A N/A</v>
        <stp/>
        <stp>BDH|8302301610143750033</stp>
        <tr r="Z230" s="1"/>
        <tr r="V105" s="6"/>
      </tp>
      <tp t="s">
        <v>#N/A N/A</v>
        <stp/>
        <stp>BDH|7584638800910043816</stp>
        <tr r="Z664" s="1"/>
        <tr r="Z120" s="3"/>
        <tr r="V78" s="6"/>
        <tr r="V67" s="8"/>
      </tp>
      <tp t="s">
        <v>#N/A N/A</v>
        <stp/>
        <stp>BDH|3996738802128859547</stp>
        <tr r="Z338" s="1"/>
      </tp>
      <tp t="s">
        <v>#N/A N/A</v>
        <stp/>
        <stp>BDH|9655907273848143603</stp>
        <tr r="Z193" s="1"/>
      </tp>
      <tp t="s">
        <v>#N/A N/A</v>
        <stp/>
        <stp>BDH|9032200656697646054</stp>
        <tr r="Z183" s="1"/>
      </tp>
      <tp t="s">
        <v>#N/A N/A</v>
        <stp/>
        <stp>BDH|9853494531580580700</stp>
        <tr r="Z124" s="1"/>
      </tp>
    </main>
    <main first="bloomberg.rtd">
      <tp>
        <v>5.64</v>
        <stp/>
        <stp>##V3_BDPV12</stp>
        <stp>IMM LN Equity</stp>
        <stp>PX_YEST_CLOSE</stp>
        <stp>[Crispin Spreadsheet.xlsx]SWAN!R88C6</stp>
        <tr r="F88" s="3"/>
      </tp>
      <tp t="s">
        <v>#N/A Requesting Data...</v>
        <stp/>
        <stp>##V3_BDPV12</stp>
        <stp>USDAUD Curncy</stp>
        <stp>QUOTE_FACTOR</stp>
        <stp>[Crispin Spreadsheet.xlsx]FDXC!R6C12</stp>
        <tr r="L6" s="8"/>
      </tp>
      <tp>
        <v>394.2</v>
        <stp/>
        <stp>##V3_BDPV12</stp>
        <stp>FDS US Equity</stp>
        <stp>PX_YEST_CLOSE</stp>
        <stp>[Crispin Spreadsheet.xlsx]SWAN!R128C6</stp>
        <tr r="F128" s="3"/>
      </tp>
      <tp>
        <v>76.459999999999994</v>
        <stp/>
        <stp>##V3_BDPV12</stp>
        <stp>ERICB SS Equity</stp>
        <stp>PX_YEST_CLOSE</stp>
        <stp>[Crispin Spreadsheet.xlsx]FDXC!R107C6</stp>
        <tr r="F107" s="8"/>
      </tp>
      <tp t="s">
        <v>USD</v>
        <stp/>
        <stp>##V3_BDPV12</stp>
        <stp>CZOO US Equity</stp>
        <stp>CRNCY</stp>
        <stp>[Crispin Spreadsheet.xlsx]SWAN!R123C4</stp>
        <tr r="D123" s="3"/>
      </tp>
      <tp>
        <v>266</v>
        <stp/>
        <stp>##V3_BDPV12</stp>
        <stp>ONT LN Equity</stp>
        <stp>PX_YEST_CLOSE</stp>
        <stp>[Crispin Spreadsheet.xlsx]FDXC!R56C6</stp>
        <tr r="F56" s="8"/>
      </tp>
      <tp t="s">
        <v>GBp</v>
        <stp/>
        <stp>##V3_BDPV12</stp>
        <stp>ABF LN Equity</stp>
        <stp>CRNCY</stp>
        <stp>[Crispin Spreadsheet.xlsx]FDXC!R111C4</stp>
        <tr r="D111" s="8"/>
      </tp>
      <tp t="s">
        <v>USD</v>
        <stp/>
        <stp>##V3_BDPV12</stp>
        <stp>FMC US Equity</stp>
        <stp>CRNCY</stp>
        <stp>[Crispin Spreadsheet.xlsx]FDXC!R134C4</stp>
        <tr r="D134" s="8"/>
      </tp>
      <tp t="s">
        <v>SGD</v>
        <stp/>
        <stp>##V3_BDPV12</stp>
        <stp>GGR SP Equity</stp>
        <stp>CRNCY</stp>
        <stp>[Crispin Spreadsheet.xlsx]SWAN!R52C4</stp>
        <tr r="D52" s="3"/>
      </tp>
      <tp t="s">
        <v>USD</v>
        <stp/>
        <stp>##V3_BDPV12</stp>
        <stp>XGLD LN Equity</stp>
        <stp>CRNCY</stp>
        <stp>[Crispin Spreadsheet.xlsx]SWAN!R148C4</stp>
        <tr r="D148" s="3"/>
      </tp>
      <tp>
        <v>1596</v>
        <stp/>
        <stp>##V3_BDPV12</stp>
        <stp>PLUS LN Equity</stp>
        <stp>PX_YEST_CLOSE</stp>
        <stp>[Crispin Spreadsheet.xlsx]FDXC!R123C6</stp>
        <tr r="F123" s="8"/>
      </tp>
      <tp t="s">
        <v>GBp</v>
        <stp/>
        <stp>##V3_BDPV12</stp>
        <stp>YCA LN Equity</stp>
        <stp>CRNCY</stp>
        <stp>[Crispin Spreadsheet.xlsx]OPUS!R75C4</stp>
        <tr r="D75" s="6"/>
      </tp>
      <tp>
        <v>243.3</v>
        <stp/>
        <stp>##V3_BDPV12</stp>
        <stp>EMG LN Equity</stp>
        <stp>PX_YEST_CLOSE</stp>
        <stp>[Crispin Spreadsheet.xlsx]FDXC!R119C6</stp>
        <tr r="F119" s="8"/>
      </tp>
      <tp t="s">
        <v>GBp</v>
        <stp/>
        <stp>##V3_BDPV12</stp>
        <stp>EMG LN Equity</stp>
        <stp>CRNCY</stp>
        <stp>[Crispin Spreadsheet.xlsx]OPUS!R139C4</stp>
        <tr r="D139" s="6"/>
      </tp>
      <tp t="s">
        <v>HKD</v>
        <stp/>
        <stp>##V3_BDPV12</stp>
        <stp>317 HK Equity</stp>
        <stp>CRNCY</stp>
        <stp>[Crispin Spreadsheet.xlsx]OEI!R210C4</stp>
        <tr r="D210" s="1"/>
      </tp>
      <tp>
        <v>282.60000000000002</v>
        <stp/>
        <stp>##V3_BDPV12</stp>
        <stp>DRLCO DC Equity</stp>
        <stp>PX_YEST_CLOSE</stp>
        <stp>[Crispin Spreadsheet.xlsx]OPUS!R102C6</stp>
        <tr r="F102" s="6"/>
      </tp>
      <tp t="s">
        <v>GBp</v>
        <stp/>
        <stp>##V3_BDPV12</stp>
        <stp>PFG LN Equity</stp>
        <stp>CRNCY</stp>
        <stp>[Crispin Spreadsheet.xlsx]OPUS!R70C4</stp>
        <tr r="D70" s="6"/>
      </tp>
    </main>
    <main first="bofaddin.rtdserver">
      <tp t="s">
        <v>#N/A N/A</v>
        <stp/>
        <stp>BDH|66630630071739081</stp>
        <tr r="Z452" s="1"/>
        <tr r="Z73" s="3"/>
      </tp>
    </main>
    <main first="bloomberg.rtd">
      <tp t="s">
        <v>#N/A Requesting Data...</v>
        <stp/>
        <stp>##V3_BDPV12</stp>
        <stp>GBPZAr Curncy</stp>
        <stp>PX_YEST_CLOSE</stp>
        <stp>[Crispin Spreadsheet.xlsx]OPUS!R121C26</stp>
        <tr r="Z121" s="6"/>
      </tp>
      <tp t="s">
        <v>#N/A Requesting Data...</v>
        <stp/>
        <stp>##V3_BDPV12</stp>
        <stp>GBPZAr Curncy</stp>
        <stp>PX_YEST_CLOSE</stp>
        <stp>[Crispin Spreadsheet.xlsx]OPUS!R122C26</stp>
        <tr r="Z122" s="6"/>
      </tp>
    </main>
    <main first="bofaddin.rtdserver">
      <tp t="s">
        <v>#N/A N/A</v>
        <stp/>
        <stp>BDH|3341784456649660213</stp>
        <tr r="Z453" s="1"/>
      </tp>
    </main>
    <main first="bloomberg.rtd">
      <tp t="s">
        <v>#N/A Requesting Data...</v>
        <stp/>
        <stp>##V3_BDPV12</stp>
        <stp>VALE3 BS Equity</stp>
        <stp>LAST_PRICE</stp>
        <stp>[Crispin Spreadsheet.xlsx]OEI!R47C7</stp>
        <tr r="G47" s="1"/>
      </tp>
    </main>
    <main first="bofaddin.rtdserver">
      <tp t="s">
        <v>#N/A N/A</v>
        <stp/>
        <stp>BDH|7275835859345774540</stp>
        <tr r="Z619" s="1"/>
      </tp>
      <tp t="s">
        <v>#N/A N/A</v>
        <stp/>
        <stp>BDH|5258895758113852130</stp>
        <tr r="Z244" s="1"/>
      </tp>
      <tp t="s">
        <v>#N/A N/A</v>
        <stp/>
        <stp>BDH|7277473715458936003</stp>
        <tr r="Z546" s="1"/>
      </tp>
      <tp t="s">
        <v>#N/A N/A</v>
        <stp/>
        <stp>BDH|6044795490401548351</stp>
        <tr r="Z817" s="1"/>
      </tp>
    </main>
    <main first="bloomberg.rtd">
      <tp>
        <v>9.9961000000000002</v>
        <stp/>
        <stp>##V3_BDPV12</stp>
        <stp>USDNOK Curncy</stp>
        <stp>PX_YEST_CLOSE</stp>
        <stp>[Crispin Spreadsheet.xlsx]FDXC!R100C26</stp>
        <tr r="Z100" s="8"/>
      </tp>
    </main>
    <main first="bofaddin.rtdserver">
      <tp t="s">
        <v>#N/A N/A</v>
        <stp/>
        <stp>BDH|3534410086833440689</stp>
        <tr r="Z181" s="1"/>
      </tp>
      <tp t="s">
        <v>#N/A N/A</v>
        <stp/>
        <stp>BDH|9674385941511518550</stp>
        <tr r="Z555" s="1"/>
        <tr r="Z94" s="3"/>
      </tp>
      <tp t="s">
        <v>#N/A N/A</v>
        <stp/>
        <stp>BDH|3208443179718186210</stp>
        <tr r="Z260" s="1"/>
      </tp>
      <tp t="s">
        <v>#N/A N/A</v>
        <stp/>
        <stp>BDH|3429468486776957319</stp>
        <tr r="Z215" s="1"/>
      </tp>
      <tp t="s">
        <v>#N/A N/A</v>
        <stp/>
        <stp>BDH|5755131847713611991</stp>
        <tr r="Z479" s="1"/>
      </tp>
      <tp t="s">
        <v>#N/A N/A</v>
        <stp/>
        <stp>BDH|9527201455541919552</stp>
        <tr r="Z391" s="1"/>
      </tp>
      <tp t="s">
        <v>#N/A N/A</v>
        <stp/>
        <stp>BDH|2769872449716135258</stp>
        <tr r="Z256" s="1"/>
      </tp>
      <tp t="s">
        <v>#N/A N/A</v>
        <stp/>
        <stp>BDH|8002006864377553336</stp>
        <tr r="Z865" s="1"/>
        <tr r="Z156" s="3"/>
        <tr r="Z6" s="4"/>
        <tr r="Z14" s="4"/>
      </tp>
      <tp t="s">
        <v>#N/A N/A</v>
        <stp/>
        <stp>BDH|4462105398772750498</stp>
        <tr r="Z373" s="1"/>
      </tp>
      <tp t="s">
        <v>#N/A N/A</v>
        <stp/>
        <stp>BDH|9260765266542782071</stp>
        <tr r="Z93" s="1"/>
      </tp>
      <tp t="s">
        <v>#N/A N/A</v>
        <stp/>
        <stp>BDH|5612080006478370782</stp>
        <tr r="Z702" s="1"/>
      </tp>
      <tp t="s">
        <v>#N/A N/A</v>
        <stp/>
        <stp>BDH|5823081071111464969</stp>
        <tr r="Z630" s="1"/>
        <tr r="Z113" s="3"/>
      </tp>
      <tp t="s">
        <v>#N/A N/A</v>
        <stp/>
        <stp>BDH|5416247896351311554</stp>
        <tr r="Z511" s="1"/>
      </tp>
      <tp t="s">
        <v>#N/A N/A</v>
        <stp/>
        <stp>BDH|9508460560308047931</stp>
        <tr r="Z162" s="1"/>
      </tp>
      <tp t="s">
        <v>#N/A N/A</v>
        <stp/>
        <stp>BDH|8290208864510786615</stp>
        <tr r="Z250" s="1"/>
      </tp>
      <tp t="s">
        <v>#N/A N/A</v>
        <stp/>
        <stp>BDH|9597945410393134818</stp>
        <tr r="Z98" s="1"/>
      </tp>
      <tp t="s">
        <v>#N/A N/A</v>
        <stp/>
        <stp>BDH|2581314986345799649</stp>
        <tr r="Z533" s="1"/>
      </tp>
      <tp t="s">
        <v>#N/A N/A</v>
        <stp/>
        <stp>BDH|1029312367836359842</stp>
        <tr r="Z787" s="1"/>
      </tp>
    </main>
    <main first="bloomberg.rtd">
      <tp t="s">
        <v>#N/A Requesting Data...</v>
        <stp/>
        <stp>##V3_BDPV12</stp>
        <stp>SU FP Equity</stp>
        <stp>LAST_PRICE</stp>
        <stp>[Crispin Spreadsheet.xlsx]OEI!R126C7</stp>
        <tr r="G126" s="1"/>
      </tp>
    </main>
    <main first="bofaddin.rtdserver">
      <tp t="s">
        <v>#N/A N/A</v>
        <stp/>
        <stp>BDH|1942184791440631333</stp>
        <tr r="Z668" s="1"/>
      </tp>
      <tp t="s">
        <v>#N/A N/A</v>
        <stp/>
        <stp>BDH|1028559571821071819</stp>
        <tr r="Z105" s="1"/>
      </tp>
    </main>
    <main first="bloomberg.rtd">
      <tp t="s">
        <v>GBp</v>
        <stp/>
        <stp>##V3_BDPV12</stp>
        <stp>MPE LN Equity</stp>
        <stp>CRNCY</stp>
        <stp>[Crispin Spreadsheet.xlsx]SWAN!R98C4</stp>
        <tr r="D98" s="3"/>
      </tp>
      <tp t="s">
        <v>#N/A N/A</v>
        <stp/>
        <stp>##V3_BDPV12</stp>
        <stp>ROSN LI Equity</stp>
        <stp>PX_YEST_CLOSE</stp>
        <stp>[Crispin Spreadsheet.xlsx]SWAN!R108C6</stp>
        <tr r="F108" s="3"/>
      </tp>
      <tp t="s">
        <v>USD</v>
        <stp/>
        <stp>##V3_BDPV12</stp>
        <stp>ADAP US Equity</stp>
        <stp>CRNCY</stp>
        <stp>[Crispin Spreadsheet.xlsx]OPUS!R153C4</stp>
        <tr r="D153" s="6"/>
      </tp>
      <tp t="s">
        <v>NOK</v>
        <stp/>
        <stp>##V3_BDPV12</stp>
        <stp>YAR NO Equity</stp>
        <stp>CRNCY</stp>
        <stp>[Crispin Spreadsheet.xlsx]OPUS!R35C4</stp>
        <tr r="D35" s="6"/>
      </tp>
      <tp>
        <v>21.04</v>
        <stp/>
        <stp>##V3_BDPV12</stp>
        <stp>BTU US Equity</stp>
        <stp>PX_YEST_CLOSE</stp>
        <stp>[Crispin Spreadsheet.xlsx]FDXC!R72C6</stp>
        <tr r="F72" s="8"/>
      </tp>
      <tp>
        <v>11.63</v>
        <stp/>
        <stp>##V3_BDPV12</stp>
        <stp>BMA US Equity</stp>
        <stp>PX_YEST_CLOSE</stp>
        <stp>[Crispin Spreadsheet.xlsx]OPUS!R155C6</stp>
        <tr r="F155" s="6"/>
      </tp>
      <tp>
        <v>127.36</v>
        <stp/>
        <stp>##V3_BDPV12</stp>
        <stp>VOD LN Equity</stp>
        <stp>PX_YEST_CLOSE</stp>
        <stp>[Crispin Spreadsheet.xlsx]OPUS!R150C6</stp>
        <tr r="F150" s="6"/>
      </tp>
      <tp>
        <v>21.7</v>
        <stp/>
        <stp>##V3_BDPV12</stp>
        <stp>PDG LN Equity</stp>
        <stp>PX_YEST_CLOSE</stp>
        <stp>[Crispin Spreadsheet.xlsx]OPUS!R143C6</stp>
        <tr r="F143" s="6"/>
      </tp>
      <tp t="s">
        <v>ZAr</v>
        <stp/>
        <stp>##V3_BDPV12</stp>
        <stp>ANG SJ Equity</stp>
        <stp>CRNCY</stp>
        <stp>[Crispin Spreadsheet.xlsx]FDXC!R103C4</stp>
        <tr r="D103" s="8"/>
      </tp>
      <tp>
        <v>495.71</v>
        <stp/>
        <stp>##V3_BDPV12</stp>
        <stp>CACC US Equity</stp>
        <stp>PX_YEST_CLOSE</stp>
        <stp>[Crispin Spreadsheet.xlsx]SWAN!R125C6</stp>
        <tr r="F125" s="3"/>
      </tp>
      <tp>
        <v>81</v>
        <stp/>
        <stp>##V3_BDPV12</stp>
        <stp>JSE LN Equity</stp>
        <stp>PX_YEST_CLOSE</stp>
        <stp>[Crispin Spreadsheet.xlsx]FDXC!R118C6</stp>
        <tr r="F118" s="8"/>
      </tp>
      <tp t="s">
        <v>GBp</v>
        <stp/>
        <stp>##V3_BDPV12</stp>
        <stp>JSE LN Equity</stp>
        <stp>CRNCY</stp>
        <stp>[Crispin Spreadsheet.xlsx]OPUS!R138C4</stp>
        <tr r="D138" s="6"/>
      </tp>
      <tp t="s">
        <v>USD</v>
        <stp/>
        <stp>##V3_BDPV12</stp>
        <stp>SNE US Equity</stp>
        <stp>CRNCY</stp>
        <stp>[Crispin Spreadsheet.xlsx]OPUS!R158C4</stp>
        <tr r="D158" s="6"/>
      </tp>
      <tp t="s">
        <v>USD</v>
        <stp/>
        <stp>##V3_BDPV12</stp>
        <stp>TWLO US Equity</stp>
        <stp>CRNCY</stp>
        <stp>[Crispin Spreadsheet.xlsx]SWAN!R140C4</stp>
        <tr r="D140" s="3"/>
      </tp>
      <tp t="s">
        <v>GBp</v>
        <stp/>
        <stp>##V3_BDPV12</stp>
        <stp>RMV LN Equity</stp>
        <stp>CRNCY</stp>
        <stp>[Crispin Spreadsheet.xlsx]SWAN!R107C4</stp>
        <tr r="D107" s="3"/>
      </tp>
      <tp t="s">
        <v>HKD</v>
        <stp/>
        <stp>##V3_BDPV12</stp>
        <stp>656 HK Equity</stp>
        <stp>CRNCY</stp>
        <stp>[Crispin Spreadsheet.xlsx]OEI!R207C4</stp>
        <tr r="D207" s="1"/>
      </tp>
      <tp>
        <v>42.85</v>
        <stp/>
        <stp>##V3_BDPV12</stp>
        <stp>VAL US Equity</stp>
        <stp>PX_YEST_CLOSE</stp>
        <stp>[Crispin Spreadsheet.xlsx]OPUS!R87C6</stp>
        <tr r="F87" s="6"/>
      </tp>
      <tp>
        <v>792</v>
        <stp/>
        <stp>##V3_BDPV12</stp>
        <stp>AEP LN Equity</stp>
        <stp>PX_YEST_CLOSE</stp>
        <stp>[Crispin Spreadsheet.xlsx]SWAN!R73C6</stp>
        <tr r="F73" s="3"/>
      </tp>
      <tp t="s">
        <v>GBp</v>
        <stp/>
        <stp>##V3_BDPV12</stp>
        <stp>PSON LN Equity</stp>
        <stp>CRNCY</stp>
        <stp>[Crispin Spreadsheet.xlsx]SWAN!R101C4</stp>
        <tr r="D101" s="3"/>
      </tp>
      <tp>
        <v>416.3</v>
        <stp/>
        <stp>##V3_BDPV12</stp>
        <stp>YAR NO Equity</stp>
        <stp>PX_YEST_CLOSE</stp>
        <stp>[Crispin Spreadsheet.xlsx]SWAN!R46C6</stp>
        <tr r="F46" s="3"/>
      </tp>
      <tp>
        <v>838.4</v>
        <stp/>
        <stp>##V3_BDPV12</stp>
        <stp>BA/ LN Equity</stp>
        <stp>PX_YEST_CLOSE</stp>
        <stp>[Crispin Spreadsheet.xlsx]SWAN!R77C6</stp>
        <tr r="F77" s="3"/>
      </tp>
      <tp t="s">
        <v>#N/A Requesting Data...</v>
        <stp/>
        <stp>##V3_BDPV12</stp>
        <stp>REDFTPB GU Equity</stp>
        <stp>LAST_PRICE</stp>
        <stp>[Crispin Spreadsheet.xlsx]OEI!R199C7</stp>
        <tr r="G199" s="1"/>
      </tp>
      <tp t="s">
        <v>#N/A Requesting Data...</v>
        <stp/>
        <stp>##V3_BDPV12</stp>
        <stp>USDEUR Curncy</stp>
        <stp>QUOTE_FACTOR</stp>
        <stp>[Crispin Spreadsheet.xlsx]FDXC!R90C12</stp>
        <tr r="L90" s="8"/>
      </tp>
      <tp t="s">
        <v>#N/A Requesting Data...</v>
        <stp/>
        <stp>##V3_BDPV12</stp>
        <stp>USDEUR Curncy</stp>
        <stp>QUOTE_FACTOR</stp>
        <stp>[Crispin Spreadsheet.xlsx]FDXC!R91C12</stp>
        <tr r="L91" s="8"/>
      </tp>
      <tp t="s">
        <v>#N/A Requesting Data...</v>
        <stp/>
        <stp>##V3_BDPV12</stp>
        <stp>USDEUR Curncy</stp>
        <stp>QUOTE_FACTOR</stp>
        <stp>[Crispin Spreadsheet.xlsx]FDXC!R81C12</stp>
        <tr r="L81" s="8"/>
      </tp>
      <tp t="s">
        <v>#N/A Requesting Data...</v>
        <stp/>
        <stp>##V3_BDPV12</stp>
        <stp>USDEUR Curncy</stp>
        <stp>QUOTE_FACTOR</stp>
        <stp>[Crispin Spreadsheet.xlsx]FDXC!R37C12</stp>
        <tr r="L37" s="8"/>
      </tp>
      <tp t="s">
        <v>#N/A Requesting Data...</v>
        <stp/>
        <stp>##V3_BDPV12</stp>
        <stp>USDEUR Curncy</stp>
        <stp>QUOTE_FACTOR</stp>
        <stp>[Crispin Spreadsheet.xlsx]FDXC!R17C12</stp>
        <tr r="L17" s="8"/>
      </tp>
      <tp t="s">
        <v>#N/A Requesting Data...</v>
        <stp/>
        <stp>##V3_BDPV12</stp>
        <stp>USDEUR Curncy</stp>
        <stp>QUOTE_FACTOR</stp>
        <stp>[Crispin Spreadsheet.xlsx]FDXC!R14C12</stp>
        <tr r="L14" s="8"/>
      </tp>
      <tp t="s">
        <v>#N/A Requesting Data...</v>
        <stp/>
        <stp>##V3_BDPV12</stp>
        <stp>USDEUR Curncy</stp>
        <stp>QUOTE_FACTOR</stp>
        <stp>[Crispin Spreadsheet.xlsx]FDXC!R18C12</stp>
        <tr r="L18" s="8"/>
      </tp>
      <tp>
        <v>301.63</v>
        <stp/>
        <stp>##V3_BDPV12</stp>
        <stp>DE US Equity</stp>
        <stp>PX_YEST_CLOSE</stp>
        <stp>[Crispin Spreadsheet.xlsx]FDXC!R70C6</stp>
        <tr r="F70" s="8"/>
      </tp>
      <tp t="s">
        <v>#N/A Requesting Data...</v>
        <stp/>
        <stp>##V3_BDPV12</stp>
        <stp>ORSTED DC Equity</stp>
        <stp>LAST_PRICE</stp>
        <stp>[Crispin Spreadsheet.xlsx]OEI!R69C7</stp>
        <tr r="G69" s="1"/>
      </tp>
    </main>
    <main first="bofaddin.rtdserver">
      <tp t="s">
        <v>#N/A N/A</v>
        <stp/>
        <stp>BDH|8750208509492084345</stp>
        <tr r="Z837" s="1"/>
      </tp>
      <tp t="s">
        <v>#N/A N/A</v>
        <stp/>
        <stp>BDH|6706477839563182939</stp>
        <tr r="Z185" s="1"/>
      </tp>
      <tp t="s">
        <v>#N/A N/A</v>
        <stp/>
        <stp>BDH|6895656727609579047</stp>
        <tr r="Z761" s="1"/>
        <tr r="Z133" s="3"/>
      </tp>
      <tp t="s">
        <v>#N/A N/A</v>
        <stp/>
        <stp>BDH|2841431062292074928</stp>
        <tr r="Z826" s="1"/>
      </tp>
    </main>
    <main first="bloomberg.rtd">
      <tp t="s">
        <v>#N/A Requesting Data...</v>
        <stp/>
        <stp>##V3_BDPV12</stp>
        <stp>SLCE3 BS Equity</stp>
        <stp>LAST_PRICE</stp>
        <stp>[Crispin Spreadsheet.xlsx]OEI!R46C7</stp>
        <tr r="G46" s="1"/>
      </tp>
    </main>
    <main first="bofaddin.rtdserver">
      <tp t="s">
        <v>#N/A N/A</v>
        <stp/>
        <stp>BDH|3409096655488595533</stp>
        <tr r="Z626" s="1"/>
        <tr r="V147" s="6"/>
        <tr r="V126" s="8"/>
      </tp>
      <tp t="s">
        <v>#N/A N/A</v>
        <stp/>
        <stp>BDH|6915803806565442058</stp>
        <tr r="Z249" s="1"/>
      </tp>
      <tp t="s">
        <v>#N/A N/A</v>
        <stp/>
        <stp>BDH|7768573667079117688</stp>
        <tr r="Z484" s="1"/>
      </tp>
      <tp t="s">
        <v>#N/A N/A</v>
        <stp/>
        <stp>BDH|9956558133410191415</stp>
        <tr r="Z447" s="1"/>
      </tp>
      <tp t="s">
        <v>#N/A N/A</v>
        <stp/>
        <stp>BDH|6493562337923213887</stp>
        <tr r="Z527" s="1"/>
      </tp>
      <tp t="s">
        <v>#N/A N/A</v>
        <stp/>
        <stp>BDH|5110737998692017264</stp>
        <tr r="Z756" s="1"/>
      </tp>
      <tp t="s">
        <v>#N/A N/A</v>
        <stp/>
        <stp>BDH|9903971574535398954</stp>
        <tr r="Z82" s="1"/>
      </tp>
      <tp t="s">
        <v>#N/A N/A</v>
        <stp/>
        <stp>BDH|7724827465976592476</stp>
        <tr r="Z242" s="1"/>
      </tp>
      <tp t="s">
        <v>#N/A N/A</v>
        <stp/>
        <stp>BDH|5227038766808003058</stp>
        <tr r="Z701" s="1"/>
      </tp>
      <tp t="s">
        <v>#N/A N/A</v>
        <stp/>
        <stp>BDH|4601363674788650310</stp>
        <tr r="Z717" s="1"/>
      </tp>
      <tp t="s">
        <v>#N/A N/A</v>
        <stp/>
        <stp>BDH|1283845733903714216</stp>
        <tr r="Z631" s="1"/>
        <tr r="Z114" s="3"/>
        <tr r="V149" s="6"/>
        <tr r="V56" s="7"/>
        <tr r="V127" s="8"/>
      </tp>
      <tp t="s">
        <v>#N/A N/A</v>
        <stp/>
        <stp>BDH|7468281701969758797</stp>
        <tr r="Z752" s="1"/>
      </tp>
      <tp t="s">
        <v>#N/A N/A</v>
        <stp/>
        <stp>BDH|4886982414436541111</stp>
        <tr r="Z531" s="1"/>
        <tr r="V137" s="6"/>
        <tr r="V61" s="6"/>
        <tr r="V42" s="7"/>
      </tp>
      <tp t="s">
        <v>#N/A N/A</v>
        <stp/>
        <stp>BDH|9962470918074435329</stp>
        <tr r="Z46" s="1"/>
        <tr r="Z10" s="3"/>
        <tr r="V95" s="6"/>
        <tr r="V9" s="6"/>
      </tp>
      <tp t="s">
        <v>#N/A N/A</v>
        <stp/>
        <stp>BDH|2676702786265114307</stp>
        <tr r="Z268" s="1"/>
      </tp>
      <tp t="s">
        <v>#N/A N/A</v>
        <stp/>
        <stp>BDH|7297872022944624202</stp>
        <tr r="Z207" s="1"/>
      </tp>
      <tp t="s">
        <v>#N/A N/A</v>
        <stp/>
        <stp>BDH|1684447897883365473</stp>
        <tr r="Z245" s="1"/>
      </tp>
      <tp t="s">
        <v>#N/A N/A</v>
        <stp/>
        <stp>BDH|2651374380634625613</stp>
        <tr r="Z513" s="1"/>
      </tp>
      <tp t="s">
        <v>#N/A N/A</v>
        <stp/>
        <stp>BDH|9104138131004154445</stp>
        <tr r="Z422" s="1"/>
      </tp>
    </main>
    <main first="bloomberg.rtd">
      <tp t="s">
        <v>#N/A Requesting Data...</v>
        <stp/>
        <stp>##V3_BDPV12</stp>
        <stp>MU US Equity</stp>
        <stp>LAST_PRICE</stp>
        <stp>[Crispin Spreadsheet.xlsx]OEI!R757C7</stp>
        <tr r="G757" s="1"/>
      </tp>
      <tp t="s">
        <v>#N/A Requesting Data...</v>
        <stp/>
        <stp>##V3_BDPV12</stp>
        <stp>AR US Equity</stp>
        <stp>LAST_PRICE</stp>
        <stp>[Crispin Spreadsheet.xlsx]OEI!R660C7</stp>
        <tr r="G660" s="1"/>
      </tp>
      <tp t="s">
        <v>#N/A Requesting Data...</v>
        <stp/>
        <stp>##V3_BDPV12</stp>
        <stp>VZ US Equity</stp>
        <stp>LAST_PRICE</stp>
        <stp>[Crispin Spreadsheet.xlsx]OEI!R818C7</stp>
        <tr r="G818" s="1"/>
      </tp>
    </main>
    <main first="bofaddin.rtdserver">
      <tp t="s">
        <v>#N/A N/A</v>
        <stp/>
        <stp>BDH|6252626520018513113</stp>
        <tr r="Z868" s="1"/>
        <tr r="Z160" s="3"/>
        <tr r="Z9" s="4"/>
      </tp>
      <tp t="s">
        <v>#N/A N/A</v>
        <stp/>
        <stp>BDH|9234069839672895314</stp>
        <tr r="Z470" s="1"/>
      </tp>
      <tp t="s">
        <v>#N/A N/A</v>
        <stp/>
        <stp>BDH|3290249771068362501</stp>
        <tr r="Z297" s="1"/>
      </tp>
      <tp t="s">
        <v>#N/A N/A</v>
        <stp/>
        <stp>BDH|4559246565988553359</stp>
        <tr r="Z540" s="1"/>
      </tp>
      <tp t="s">
        <v>#N/A N/A</v>
        <stp/>
        <stp>BDH|9970291157392777750</stp>
        <tr r="Z486" s="1"/>
      </tp>
    </main>
    <main first="bloomberg.rtd">
      <tp t="s">
        <v>SEK</v>
        <stp/>
        <stp>##V3_BDPV12</stp>
        <stp>ERICB SS Equity</stp>
        <stp>CRNCY</stp>
        <stp>[Crispin Spreadsheet.xlsx]OPUS!R125C4</stp>
        <tr r="D125" s="6"/>
      </tp>
      <tp>
        <v>172.5</v>
        <stp/>
        <stp>##V3_BDPV12</stp>
        <stp>SRP LN Equity</stp>
        <stp>PX_YEST_CLOSE</stp>
        <stp>[Crispin Spreadsheet.xlsx]SWAN!R109C6</stp>
        <tr r="F109" s="3"/>
      </tp>
      <tp>
        <v>1835.5</v>
        <stp/>
        <stp>##V3_BDPV12</stp>
        <stp>IMB LN Equity</stp>
        <stp>PX_YEST_CLOSE</stp>
        <stp>[Crispin Spreadsheet.xlsx]OPUS!R137C6</stp>
        <tr r="F137" s="6"/>
      </tp>
      <tp>
        <v>107.5</v>
        <stp/>
        <stp>##V3_BDPV12</stp>
        <stp>FMC US Equity</stp>
        <stp>PX_YEST_CLOSE</stp>
        <stp>[Crispin Spreadsheet.xlsx]OPUS!R156C6</stp>
        <tr r="F156" s="6"/>
      </tp>
      <tp t="s">
        <v>GBp</v>
        <stp/>
        <stp>##V3_BDPV12</stp>
        <stp>PDG LN Equity</stp>
        <stp>CRNCY</stp>
        <stp>[Crispin Spreadsheet.xlsx]FDXC!R122C4</stp>
        <tr r="D122" s="8"/>
      </tp>
      <tp>
        <v>191.04</v>
        <stp/>
        <stp>##V3_BDPV12</stp>
        <stp>ILMN US Equity</stp>
        <stp>PX_YEST_CLOSE</stp>
        <stp>[Crispin Spreadsheet.xlsx]SWAN!R129C6</stp>
        <tr r="F129" s="3"/>
      </tp>
      <tp t="s">
        <v>EUR</v>
        <stp/>
        <stp>##V3_BDPV12</stp>
        <stp>KER FP Equity</stp>
        <stp>CRNCY</stp>
        <stp>[Crispin Spreadsheet.xlsx]SWAN!R22C4</stp>
        <tr r="D22" s="3"/>
      </tp>
      <tp t="s">
        <v>CHF</v>
        <stp/>
        <stp>##V3_BDPV12</stp>
        <stp>UHR SW Equity</stp>
        <stp>CRNCY</stp>
        <stp>[Crispin Spreadsheet.xlsx]SWAN!R68C4</stp>
        <tr r="D68" s="3"/>
      </tp>
      <tp>
        <v>127.36</v>
        <stp/>
        <stp>##V3_BDPV12</stp>
        <stp>VOD LN Equity</stp>
        <stp>PX_YEST_CLOSE</stp>
        <stp>[Crispin Spreadsheet.xlsx]FDXC!R128C6</stp>
        <tr r="F128" s="8"/>
      </tp>
      <tp t="s">
        <v>#N/A Requesting Data...</v>
        <stp/>
        <stp>##V3_BDPV12</stp>
        <stp>GBPAUD Curncy</stp>
        <stp>QUOTE_FACTOR</stp>
        <stp>[Crispin Spreadsheet.xlsx]OPUS!R6C12</stp>
        <tr r="L6" s="6"/>
      </tp>
      <tp t="s">
        <v>USD</v>
        <stp/>
        <stp>##V3_BDPV12</stp>
        <stp>BTU US Equity</stp>
        <stp>CRNCY</stp>
        <stp>[Crispin Spreadsheet.xlsx]SWAN!R135C4</stp>
        <tr r="D135" s="3"/>
      </tp>
      <tp t="s">
        <v>GBP</v>
        <stp/>
        <stp>##V3_BDPV12</stp>
        <stp>GB00BMBL1F74 Govt</stp>
        <stp>CRNCY</stp>
        <stp>[Crispin Spreadsheet.xlsx]GILT!R8C4</stp>
        <tr r="D8" s="4"/>
      </tp>
      <tp t="s">
        <v>GBp</v>
        <stp/>
        <stp>##V3_BDPV12</stp>
        <stp>RE/ LN Equity</stp>
        <stp>CRNCY</stp>
        <stp>[Crispin Spreadsheet.xlsx]OPUS!R71C4</stp>
        <tr r="D71" s="6"/>
      </tp>
      <tp>
        <v>98.281999999999996</v>
        <stp/>
        <stp>##V3_BDPV12</stp>
        <stp>USG9460GAA97 Corp</stp>
        <stp>LAST_PRICE</stp>
        <stp>[Crispin Spreadsheet.xlsx]SWAN!R49C7</stp>
        <tr r="G49" s="3"/>
      </tp>
      <tp t="s">
        <v>#N/A Requesting Data...</v>
        <stp/>
        <stp>##V3_BDPV12</stp>
        <stp>GBPNOK Curncy</stp>
        <stp>QUOTE_FACTOR</stp>
        <stp>[Crispin Spreadsheet.xlsx]OPUS!R34C12</stp>
        <tr r="L34" s="6"/>
      </tp>
      <tp t="s">
        <v>#N/A Requesting Data...</v>
        <stp/>
        <stp>##V3_BDPV12</stp>
        <stp>GBPNOK Curncy</stp>
        <stp>QUOTE_FACTOR</stp>
        <stp>[Crispin Spreadsheet.xlsx]OPUS!R35C12</stp>
        <tr r="L35" s="6"/>
      </tp>
      <tp t="s">
        <v>#N/A Requesting Data...</v>
        <stp/>
        <stp>##V3_BDPV12</stp>
        <stp>GBPNOK Curncy</stp>
        <stp>QUOTE_FACTOR</stp>
        <stp>[Crispin Spreadsheet.xlsx]OPUS!R32C12</stp>
        <tr r="L32" s="6"/>
      </tp>
      <tp t="s">
        <v>#N/A Requesting Data...</v>
        <stp/>
        <stp>##V3_BDPV12</stp>
        <stp>GBPNOK Curncy</stp>
        <stp>QUOTE_FACTOR</stp>
        <stp>[Crispin Spreadsheet.xlsx]OPUS!R33C12</stp>
        <tr r="L33" s="6"/>
      </tp>
      <tp t="s">
        <v>#N/A Requesting Data...</v>
        <stp/>
        <stp>##V3_BDPV12</stp>
        <stp>GBPSEK Curncy</stp>
        <stp>QUOTE_FACTOR</stp>
        <stp>[Crispin Spreadsheet.xlsx]OPUS!R48C12</stp>
        <tr r="L48" s="6"/>
      </tp>
      <tp t="s">
        <v>#N/A Requesting Data...</v>
        <stp/>
        <stp>##V3_BDPV12</stp>
        <stp>WEED CN Equity</stp>
        <stp>LAST_PRICE</stp>
        <stp>[Crispin Spreadsheet.xlsx]OEI!R54C7</stp>
        <tr r="G54" s="1"/>
      </tp>
      <tp t="s">
        <v>#N/A Requesting Data...</v>
        <stp/>
        <stp>##V3_BDPV12</stp>
        <stp>SOLB BB Equity</stp>
        <stp>LAST_PRICE</stp>
        <stp>[Crispin Spreadsheet.xlsx]OEI!R41C7</stp>
        <tr r="G41" s="1"/>
      </tp>
    </main>
    <main first="bofaddin.rtdserver">
      <tp t="s">
        <v>#N/A N/A</v>
        <stp/>
        <stp>BDH|42006478748880912</stp>
        <tr r="Z419" s="1"/>
      </tp>
    </main>
    <main first="bofaddin.rtdserver">
      <tp t="s">
        <v>#N/A N/A</v>
        <stp/>
        <stp>BDH|6785498024143321738</stp>
        <tr r="Z737" s="1"/>
      </tp>
      <tp t="s">
        <v>#N/A N/A</v>
        <stp/>
        <stp>BDH|5267380733790587163</stp>
        <tr r="Z686" s="1"/>
      </tp>
      <tp t="s">
        <v>#N/A N/A</v>
        <stp/>
        <stp>BDH|5947701675606201753</stp>
        <tr r="Z246" s="1"/>
      </tp>
      <tp t="s">
        <v>#N/A N/A</v>
        <stp/>
        <stp>BDH|6817665944611676175</stp>
        <tr r="Z791" s="1"/>
      </tp>
      <tp t="s">
        <v>#N/A N/A</v>
        <stp/>
        <stp>BDH|8631144954930614886</stp>
        <tr r="Z225" s="1"/>
      </tp>
      <tp t="s">
        <v>#N/A N/A</v>
        <stp/>
        <stp>BDH|9904825035565755319</stp>
        <tr r="Z339" s="1"/>
      </tp>
      <tp t="s">
        <v>#N/A N/A</v>
        <stp/>
        <stp>BDH|9732123288566040217</stp>
        <tr r="Z636" s="1"/>
      </tp>
      <tp t="s">
        <v>#N/A N/A</v>
        <stp/>
        <stp>BDH|8618060799732096751</stp>
        <tr r="Z68" s="1"/>
      </tp>
      <tp t="s">
        <v>#N/A N/A</v>
        <stp/>
        <stp>BDH|3026687566546980155</stp>
        <tr r="Z473" s="1"/>
      </tp>
      <tp t="s">
        <v>#N/A N/A</v>
        <stp/>
        <stp>BDH|8253107173132670843</stp>
        <tr r="Z79" s="1"/>
      </tp>
      <tp t="s">
        <v>#N/A N/A</v>
        <stp/>
        <stp>BDH|9364950863917341552</stp>
        <tr r="Z825" s="1"/>
      </tp>
      <tp t="s">
        <v>#N/A N/A</v>
        <stp/>
        <stp>BDH|3605963387183265554</stp>
        <tr r="Z251" s="1"/>
      </tp>
      <tp t="s">
        <v>#N/A N/A</v>
        <stp/>
        <stp>BDH|1507113330856677124</stp>
        <tr r="Z500" s="1"/>
      </tp>
      <tp t="s">
        <v>#N/A N/A</v>
        <stp/>
        <stp>BDH|2427649901849386927</stp>
        <tr r="Z65" s="1"/>
      </tp>
      <tp t="s">
        <v>#N/A N/A</v>
        <stp/>
        <stp>BDH|8643740993574559655</stp>
        <tr r="Z113" s="1"/>
      </tp>
      <tp t="s">
        <v>#N/A N/A</v>
        <stp/>
        <stp>BDH|7094384241175079188</stp>
        <tr r="Z580" s="1"/>
        <tr r="Z103" s="3"/>
        <tr r="V69" s="6"/>
        <tr r="V144" s="6"/>
        <tr r="V50" s="7"/>
        <tr r="V59" s="8"/>
        <tr r="V123" s="8"/>
      </tp>
      <tp t="s">
        <v>#N/A N/A</v>
        <stp/>
        <stp>BDH|3421132803686549007</stp>
        <tr r="Z851" s="1"/>
      </tp>
      <tp t="s">
        <v>#N/A N/A</v>
        <stp/>
        <stp>BDH|4530367872367376339</stp>
        <tr r="Z294" s="1"/>
      </tp>
      <tp t="s">
        <v>#N/A N/A</v>
        <stp/>
        <stp>BDH|2375472820117549772</stp>
        <tr r="Z380" s="1"/>
      </tp>
      <tp t="s">
        <v>#N/A N/A</v>
        <stp/>
        <stp>BDH|1575746912691508215</stp>
        <tr r="Z182" s="1"/>
      </tp>
      <tp t="s">
        <v>#N/A N/A</v>
        <stp/>
        <stp>BDH|7083063411420243224</stp>
        <tr r="Z672" s="1"/>
      </tp>
      <tp t="s">
        <v>#N/A N/A</v>
        <stp/>
        <stp>BDH|4183642797536029962</stp>
        <tr r="Z203" s="1"/>
      </tp>
      <tp t="s">
        <v>#N/A N/A</v>
        <stp/>
        <stp>BDH|9318942445726783612</stp>
        <tr r="Z507" s="1"/>
      </tp>
      <tp t="s">
        <v>#N/A N/A</v>
        <stp/>
        <stp>BDH|4290222395512257924</stp>
        <tr r="Z393" s="1"/>
      </tp>
    </main>
    <main first="bloomberg.rtd">
      <tp>
        <v>4006</v>
        <stp/>
        <stp>##V3_BDPV12</stp>
        <stp>SSW SJ Equity</stp>
        <stp>PX_YEST_CLOSE</stp>
        <stp>[Crispin Spreadsheet.xlsx]OPUS!R42C6</stp>
        <tr r="F42" s="6"/>
      </tp>
      <tp>
        <v>243.3</v>
        <stp/>
        <stp>##V3_BDPV12</stp>
        <stp>EMG LN Equity</stp>
        <stp>PX_YEST_CLOSE</stp>
        <stp>[Crispin Spreadsheet.xlsx]SWAN!R95C6</stp>
        <tr r="F95" s="3"/>
      </tp>
      <tp>
        <v>28.15</v>
        <stp/>
        <stp>##V3_BDPV12</stp>
        <stp>VSAT US Equity</stp>
        <stp>PX_YEST_CLOSE</stp>
        <stp>[Crispin Spreadsheet.xlsx]OPUS!R160C6</stp>
        <tr r="F160" s="6"/>
      </tp>
      <tp t="s">
        <v>USD</v>
        <stp/>
        <stp>##V3_BDPV12</stp>
        <stp>GBS LN Equity</stp>
        <stp>CRNCY</stp>
        <stp>[Crispin Spreadsheet.xlsx]OPUS!R59C4</stp>
        <tr r="D59" s="6"/>
      </tp>
      <tp>
        <v>681.79</v>
        <stp/>
        <stp>##V3_BDPV12</stp>
        <stp>TSLA US Equity</stp>
        <stp>PX_YEST_CLOSE</stp>
        <stp>[Crispin Spreadsheet.xlsx]SWAN!R139C6</stp>
        <tr r="F139" s="3"/>
      </tp>
      <tp t="s">
        <v>USD</v>
        <stp/>
        <stp>##V3_BDPV12</stp>
        <stp>SLCJY US Equity</stp>
        <stp>CRNCY</stp>
        <stp>[Crispin Spreadsheet.xlsx]OPUS!R157C4</stp>
        <tr r="D157" s="6"/>
      </tp>
      <tp>
        <v>25.6</v>
        <stp/>
        <stp>##V3_BDPV12</stp>
        <stp>CPI LN Equity</stp>
        <stp>PX_YEST_CLOSE</stp>
        <stp>[Crispin Spreadsheet.xlsx]OPUS!R55C6</stp>
        <tr r="F55" s="6"/>
      </tp>
      <tp>
        <v>199.4</v>
        <stp/>
        <stp>##V3_BDPV12</stp>
        <stp>PFG LN Equity</stp>
        <stp>PX_YEST_CLOSE</stp>
        <stp>[Crispin Spreadsheet.xlsx]FDXC!R124C6</stp>
        <tr r="F124" s="8"/>
      </tp>
      <tp>
        <v>143.80000000000001</v>
        <stp/>
        <stp>##V3_BDPV12</stp>
        <stp>ARCH US Equity</stp>
        <stp>PX_YEST_CLOSE</stp>
        <stp>[Crispin Spreadsheet.xlsx]SWAN!R120C6</stp>
        <tr r="F120" s="3"/>
      </tp>
      <tp t="s">
        <v>ZAr</v>
        <stp/>
        <stp>##V3_BDPV12</stp>
        <stp>ANG SJ Equity</stp>
        <stp>CRNCY</stp>
        <stp>[Crispin Spreadsheet.xlsx]OPUS!R41C4</stp>
        <tr r="D41" s="6"/>
      </tp>
      <tp>
        <v>838.4</v>
        <stp/>
        <stp>##V3_BDPV12</stp>
        <stp>BA/ LN Equity</stp>
        <stp>PX_YEST_CLOSE</stp>
        <stp>[Crispin Spreadsheet.xlsx]FDXC!R44C6</stp>
        <tr r="F44" s="8"/>
      </tp>
      <tp>
        <v>1</v>
        <stp/>
        <stp>##V3_BDPV12</stp>
        <stp>GBPCAD Curncy</stp>
        <stp>QUOTE_FACTOR</stp>
        <stp>[Crispin Spreadsheet.xlsx]OPUS!R12C12</stp>
        <tr r="L12" s="6"/>
      </tp>
      <tp>
        <v>1</v>
        <stp/>
        <stp>##V3_BDPV12</stp>
        <stp>GBPCAD Curncy</stp>
        <stp>QUOTE_FACTOR</stp>
        <stp>[Crispin Spreadsheet.xlsx]OPUS!R13C12</stp>
        <tr r="L13" s="6"/>
      </tp>
      <tp>
        <v>1</v>
        <stp/>
        <stp>##V3_BDPV12</stp>
        <stp>GBPCAD Curncy</stp>
        <stp>QUOTE_FACTOR</stp>
        <stp>[Crispin Spreadsheet.xlsx]OPUS!R14C12</stp>
        <tr r="L14" s="6"/>
      </tp>
      <tp>
        <v>1</v>
        <stp/>
        <stp>##V3_BDPV12</stp>
        <stp>GBPCAD Curncy</stp>
        <stp>QUOTE_FACTOR</stp>
        <stp>[Crispin Spreadsheet.xlsx]OPUS!R15C12</stp>
        <tr r="L15" s="6"/>
      </tp>
      <tp>
        <v>1</v>
        <stp/>
        <stp>##V3_BDPV12</stp>
        <stp>GBPCAD Curncy</stp>
        <stp>QUOTE_FACTOR</stp>
        <stp>[Crispin Spreadsheet.xlsx]OPUS!R98C12</stp>
        <tr r="L98" s="6"/>
      </tp>
      <tp>
        <v>1</v>
        <stp/>
        <stp>##V3_BDPV12</stp>
        <stp>GBPCAD Curncy</stp>
        <stp>QUOTE_FACTOR</stp>
        <stp>[Crispin Spreadsheet.xlsx]OPUS!R99C12</stp>
        <tr r="L99" s="6"/>
      </tp>
      <tp t="s">
        <v>#N/A Requesting Data...</v>
        <stp/>
        <stp>##V3_BDPV12</stp>
        <stp>GBPUSD Curncy</stp>
        <stp>QUOTE_FACTOR</stp>
        <stp>[Crispin Spreadsheet.xlsx]OPUS!R60C12</stp>
        <tr r="L60" s="6"/>
      </tp>
      <tp t="s">
        <v>#N/A Requesting Data...</v>
        <stp/>
        <stp>##V3_BDPV12</stp>
        <stp>GBPUSD Curncy</stp>
        <stp>QUOTE_FACTOR</stp>
        <stp>[Crispin Spreadsheet.xlsx]OPUS!R72C12</stp>
        <tr r="L72" s="6"/>
      </tp>
      <tp t="s">
        <v>#N/A Requesting Data...</v>
        <stp/>
        <stp>##V3_BDPV12</stp>
        <stp>GBPUSD Curncy</stp>
        <stp>QUOTE_FACTOR</stp>
        <stp>[Crispin Spreadsheet.xlsx]OPUS!R78C12</stp>
        <tr r="L78" s="6"/>
      </tp>
      <tp t="s">
        <v>#N/A Requesting Data...</v>
        <stp/>
        <stp>##V3_BDPV12</stp>
        <stp>GBPUSD Curncy</stp>
        <stp>QUOTE_FACTOR</stp>
        <stp>[Crispin Spreadsheet.xlsx]OPUS!R79C12</stp>
        <tr r="L79" s="6"/>
      </tp>
      <tp t="s">
        <v>#N/A Requesting Data...</v>
        <stp/>
        <stp>##V3_BDPV12</stp>
        <stp>GBPSGD Curncy</stp>
        <stp>QUOTE_FACTOR</stp>
        <stp>[Crispin Spreadsheet.xlsx]OPUS!R38C12</stp>
        <tr r="L38" s="6"/>
      </tp>
      <tp t="s">
        <v>#N/A Requesting Data...</v>
        <stp/>
        <stp>##V3_BDPV12</stp>
        <stp>GBPUSD Curncy</stp>
        <stp>QUOTE_FACTOR</stp>
        <stp>[Crispin Spreadsheet.xlsx]OPUS!R59C12</stp>
        <tr r="L59" s="6"/>
      </tp>
      <tp t="s">
        <v>#N/A Requesting Data...</v>
        <stp/>
        <stp>##V3_BDPV12</stp>
        <stp>GBPUSD Curncy</stp>
        <stp>QUOTE_FACTOR</stp>
        <stp>[Crispin Spreadsheet.xlsx]OPUS!R82C12</stp>
        <tr r="L82" s="6"/>
      </tp>
      <tp t="s">
        <v>#N/A Requesting Data...</v>
        <stp/>
        <stp>##V3_BDPV12</stp>
        <stp>GBPUSD Curncy</stp>
        <stp>QUOTE_FACTOR</stp>
        <stp>[Crispin Spreadsheet.xlsx]OPUS!R83C12</stp>
        <tr r="L83" s="6"/>
      </tp>
      <tp t="s">
        <v>#N/A Requesting Data...</v>
        <stp/>
        <stp>##V3_BDPV12</stp>
        <stp>GBPUSD Curncy</stp>
        <stp>QUOTE_FACTOR</stp>
        <stp>[Crispin Spreadsheet.xlsx]OPUS!R80C12</stp>
        <tr r="L80" s="6"/>
      </tp>
      <tp t="s">
        <v>#N/A Requesting Data...</v>
        <stp/>
        <stp>##V3_BDPV12</stp>
        <stp>GBPUSD Curncy</stp>
        <stp>QUOTE_FACTOR</stp>
        <stp>[Crispin Spreadsheet.xlsx]OPUS!R81C12</stp>
        <tr r="L81" s="6"/>
      </tp>
      <tp t="s">
        <v>#N/A Requesting Data...</v>
        <stp/>
        <stp>##V3_BDPV12</stp>
        <stp>GBPUSD Curncy</stp>
        <stp>QUOTE_FACTOR</stp>
        <stp>[Crispin Spreadsheet.xlsx]OPUS!R86C12</stp>
        <tr r="L86" s="6"/>
      </tp>
      <tp t="s">
        <v>#N/A Requesting Data...</v>
        <stp/>
        <stp>##V3_BDPV12</stp>
        <stp>GBPUSD Curncy</stp>
        <stp>QUOTE_FACTOR</stp>
        <stp>[Crispin Spreadsheet.xlsx]OPUS!R87C12</stp>
        <tr r="L87" s="6"/>
      </tp>
      <tp t="s">
        <v>#N/A Requesting Data...</v>
        <stp/>
        <stp>##V3_BDPV12</stp>
        <stp>GBPUSD Curncy</stp>
        <stp>QUOTE_FACTOR</stp>
        <stp>[Crispin Spreadsheet.xlsx]OPUS!R84C12</stp>
        <tr r="L84" s="6"/>
      </tp>
      <tp t="s">
        <v>#N/A Requesting Data...</v>
        <stp/>
        <stp>##V3_BDPV12</stp>
        <stp>GBPUSD Curncy</stp>
        <stp>QUOTE_FACTOR</stp>
        <stp>[Crispin Spreadsheet.xlsx]OPUS!R85C12</stp>
        <tr r="L85" s="6"/>
      </tp>
      <tp>
        <v>85.28</v>
        <stp/>
        <stp>##V3_BDPV12</stp>
        <stp>CF US Equity</stp>
        <stp>PX_YEST_CLOSE</stp>
        <stp>[Crispin Spreadsheet.xlsx]FDXC!R69C6</stp>
        <tr r="F69" s="8"/>
      </tp>
      <tp t="s">
        <v>#N/A Requesting Data...</v>
        <stp/>
        <stp>##V3_BDPV12</stp>
        <stp>AGFB BB Equity</stp>
        <stp>LAST_PRICE</stp>
        <stp>[Crispin Spreadsheet.xlsx]OEI!R34C7</stp>
        <tr r="G34" s="1"/>
      </tp>
    </main>
    <main first="bofaddin.rtdserver">
      <tp t="s">
        <v>#N/A N/A</v>
        <stp/>
        <stp>BDH|2949387723035228397</stp>
        <tr r="Z267" s="1"/>
      </tp>
      <tp t="s">
        <v>#N/A N/A</v>
        <stp/>
        <stp>BDH|8871396014956361983</stp>
        <tr r="Z233" s="1"/>
      </tp>
      <tp t="s">
        <v>#N/A N/A</v>
        <stp/>
        <stp>BDH|7760547103287710081</stp>
        <tr r="Z782" s="1"/>
        <tr r="Z136" s="3"/>
      </tp>
      <tp t="s">
        <v>#N/A N/A</v>
        <stp/>
        <stp>BDH|7273404348420447222</stp>
        <tr r="Z693" s="1"/>
        <tr r="Z125" s="3"/>
      </tp>
      <tp t="s">
        <v>#N/A N/A</v>
        <stp/>
        <stp>BDH|8104327688352555423</stp>
        <tr r="Z472" s="1"/>
      </tp>
      <tp t="s">
        <v>#N/A N/A</v>
        <stp/>
        <stp>BDH|6262802674414369894</stp>
        <tr r="Z100" s="1"/>
      </tp>
      <tp t="s">
        <v>#N/A N/A</v>
        <stp/>
        <stp>BDH|7466196318936044499</stp>
        <tr r="Z111" s="1"/>
        <tr r="V18" s="6"/>
        <tr r="V10" s="7"/>
        <tr r="V14" s="8"/>
      </tp>
      <tp t="s">
        <v>#N/A N/A</v>
        <stp/>
        <stp>BDH|6255251160312215590</stp>
        <tr r="Z415" s="1"/>
      </tp>
      <tp t="s">
        <v>#N/A N/A</v>
        <stp/>
        <stp>BDH|6686662617645943120</stp>
        <tr r="Z474" s="1"/>
      </tp>
    </main>
    <main first="bloomberg.rtd">
      <tp t="s">
        <v>#N/A Requesting Data...</v>
        <stp/>
        <stp>##V3_BDPV12</stp>
        <stp>GBPUSD Curncy</stp>
        <stp>PX_YEST_CLOSE</stp>
        <stp>[Crispin Spreadsheet.xlsx]OPUS!R155C26</stp>
        <tr r="Z155" s="6"/>
      </tp>
      <tp t="s">
        <v>#N/A Requesting Data...</v>
        <stp/>
        <stp>##V3_BDPV12</stp>
        <stp>GBPUSD Curncy</stp>
        <stp>PX_YEST_CLOSE</stp>
        <stp>[Crispin Spreadsheet.xlsx]OPUS!R154C26</stp>
        <tr r="Z154" s="6"/>
      </tp>
      <tp t="s">
        <v>#N/A Requesting Data...</v>
        <stp/>
        <stp>##V3_BDPV12</stp>
        <stp>GBPUSD Curncy</stp>
        <stp>PX_YEST_CLOSE</stp>
        <stp>[Crispin Spreadsheet.xlsx]OPUS!R157C26</stp>
        <tr r="Z157" s="6"/>
      </tp>
      <tp t="s">
        <v>#N/A Requesting Data...</v>
        <stp/>
        <stp>##V3_BDPV12</stp>
        <stp>GBPUSD Curncy</stp>
        <stp>PX_YEST_CLOSE</stp>
        <stp>[Crispin Spreadsheet.xlsx]OPUS!R156C26</stp>
        <tr r="Z156" s="6"/>
      </tp>
      <tp t="s">
        <v>#N/A Requesting Data...</v>
        <stp/>
        <stp>##V3_BDPV12</stp>
        <stp>GBPUSD Curncy</stp>
        <stp>PX_YEST_CLOSE</stp>
        <stp>[Crispin Spreadsheet.xlsx]OPUS!R153C26</stp>
        <tr r="Z153" s="6"/>
      </tp>
      <tp t="s">
        <v>#N/A Requesting Data...</v>
        <stp/>
        <stp>##V3_BDPV12</stp>
        <stp>GBPUSD Curncy</stp>
        <stp>PX_YEST_CLOSE</stp>
        <stp>[Crispin Spreadsheet.xlsx]OPUS!R159C26</stp>
        <tr r="Z159" s="6"/>
      </tp>
      <tp t="s">
        <v>#N/A Requesting Data...</v>
        <stp/>
        <stp>##V3_BDPV12</stp>
        <stp>GBPUSD Curncy</stp>
        <stp>PX_YEST_CLOSE</stp>
        <stp>[Crispin Spreadsheet.xlsx]OPUS!R158C26</stp>
        <tr r="Z158" s="6"/>
      </tp>
      <tp t="s">
        <v>#N/A Requesting Data...</v>
        <stp/>
        <stp>##V3_BDPV12</stp>
        <stp>GBPUSD Curncy</stp>
        <stp>PX_YEST_CLOSE</stp>
        <stp>[Crispin Spreadsheet.xlsx]OPUS!R160C26</stp>
        <tr r="Z160" s="6"/>
      </tp>
      <tp t="s">
        <v>#N/A Requesting Data...</v>
        <stp/>
        <stp>##V3_BDPV12</stp>
        <stp>GBPUSD Curncy</stp>
        <stp>PX_YEST_CLOSE</stp>
        <stp>[Crispin Spreadsheet.xlsx]OPUS!R136C26</stp>
        <tr r="Z136" s="6"/>
      </tp>
    </main>
    <main first="bofaddin.rtdserver">
      <tp t="s">
        <v>#N/A N/A</v>
        <stp/>
        <stp>BDH|3968869345038170269</stp>
        <tr r="Z312" s="1"/>
      </tp>
      <tp t="s">
        <v>#N/A N/A</v>
        <stp/>
        <stp>BDH|6972781020865626353</stp>
        <tr r="Z669" s="1"/>
      </tp>
      <tp t="s">
        <v>#N/A N/A</v>
        <stp/>
        <stp>BDH|3997186595968401632</stp>
        <tr r="Z286" s="1"/>
      </tp>
      <tp t="s">
        <v>#N/A N/A</v>
        <stp/>
        <stp>BDH|7702058296112652912</stp>
        <tr r="Z117" s="1"/>
      </tp>
      <tp t="s">
        <v>#N/A N/A</v>
        <stp/>
        <stp>BDH|5402208935456653770</stp>
        <tr r="Z176" s="1"/>
      </tp>
      <tp t="s">
        <v>#N/A N/A</v>
        <stp/>
        <stp>BDH|8979212979258111061</stp>
        <tr r="Z357" s="1"/>
      </tp>
      <tp t="s">
        <v>#N/A N/A</v>
        <stp/>
        <stp>BDH|2948184170151167073</stp>
        <tr r="Z337" s="1"/>
      </tp>
      <tp t="s">
        <v>#N/A N/A</v>
        <stp/>
        <stp>BDH|1143475116446683716</stp>
        <tr r="Z263" s="1"/>
      </tp>
      <tp t="s">
        <v>#N/A N/A</v>
        <stp/>
        <stp>BDH|6557597806596582082</stp>
        <tr r="V87" s="6"/>
        <tr r="V76" s="8"/>
      </tp>
      <tp t="s">
        <v>#N/A N/A</v>
        <stp/>
        <stp>BDH|2856195940102117052</stp>
        <tr r="Z697" s="1"/>
      </tp>
    </main>
    <main first="bloomberg.rtd">
      <tp t="s">
        <v>CAD</v>
        <stp/>
        <stp>##V3_BDPV12</stp>
        <stp>ABX CN Equity</stp>
        <stp>CRNCY</stp>
        <stp>[Crispin Spreadsheet.xlsx]OPUS!R98C4</stp>
        <tr r="D98" s="6"/>
      </tp>
      <tp t="s">
        <v>NOK</v>
        <stp/>
        <stp>##V3_BDPV12</stp>
        <stp>NHY NO Equity</stp>
        <stp>CRNCY</stp>
        <stp>[Crispin Spreadsheet.xlsx]OPUS!R33C4</stp>
        <tr r="D33" s="6"/>
      </tp>
      <tp>
        <v>12.04</v>
        <stp/>
        <stp>##V3_BDPV12</stp>
        <stp>PEY CN Equity</stp>
        <stp>PX_YEST_CLOSE</stp>
        <stp>[Crispin Spreadsheet.xlsx]FDXC!R11C6</stp>
        <tr r="F11" s="8"/>
      </tp>
      <tp t="s">
        <v>EUR</v>
        <stp/>
        <stp>##V3_BDPV12</stp>
        <stp>WLN FP Equity</stp>
        <stp>CRNCY</stp>
        <stp>[Crispin Spreadsheet.xlsx]SWAN!R25C4</stp>
        <tr r="D25" s="3"/>
      </tp>
      <tp t="s">
        <v>USD</v>
        <stp/>
        <stp>##V3_BDPV12</stp>
        <stp>BTU US Equity</stp>
        <stp>CRNCY</stp>
        <stp>[Crispin Spreadsheet.xlsx]OPUS!R83C4</stp>
        <tr r="D83" s="6"/>
      </tp>
      <tp>
        <v>26.63</v>
        <stp/>
        <stp>##V3_BDPV12</stp>
        <stp>EDV CN Equity</stp>
        <stp>PX_YEST_CLOSE</stp>
        <stp>[Crispin Spreadsheet.xlsx]FDXC!R10C6</stp>
        <tr r="F10" s="8"/>
      </tp>
      <tp t="s">
        <v>#N/A Requesting Data...</v>
        <stp/>
        <stp>##V3_BDPV12</stp>
        <stp>BTSA Comdty</stp>
        <stp>LAST_PRICE</stp>
        <stp>[Crispin Spreadsheet.xlsx]OEI!R841C7</stp>
        <tr r="G841" s="1"/>
      </tp>
      <tp>
        <v>11.63</v>
        <stp/>
        <stp>##V3_BDPV12</stp>
        <stp>BMA US Equity</stp>
        <stp>PX_YEST_CLOSE</stp>
        <stp>[Crispin Spreadsheet.xlsx]FDXC!R133C6</stp>
        <tr r="F133" s="8"/>
      </tp>
      <tp t="s">
        <v>EUR</v>
        <stp/>
        <stp>##V3_BDPV12</stp>
        <stp>SKG ID Equity</stp>
        <stp>CRNCY</stp>
        <stp>[Crispin Spreadsheet.xlsx]OPUS!R105C4</stp>
        <tr r="D105" s="6"/>
      </tp>
      <tp t="s">
        <v>GBp</v>
        <stp/>
        <stp>##V3_BDPV12</stp>
        <stp>PFG LN Equity</stp>
        <stp>CRNCY</stp>
        <stp>[Crispin Spreadsheet.xlsx]OPUS!R145C4</stp>
        <tr r="D145" s="6"/>
      </tp>
      <tp t="s">
        <v>HKD</v>
        <stp/>
        <stp>##V3_BDPV12</stp>
        <stp>880 HK Equity</stp>
        <stp>CRNCY</stp>
        <stp>[Crispin Spreadsheet.xlsx]OEI!R215C4</stp>
        <tr r="D215" s="1"/>
      </tp>
      <tp t="s">
        <v>USD</v>
        <stp/>
        <stp>##V3_BDPV12</stp>
        <stp>VAL US Equity</stp>
        <stp>CRNCY</stp>
        <stp>[Crispin Spreadsheet.xlsx]FDXC!R76C4</stp>
        <tr r="D76" s="8"/>
      </tp>
      <tp>
        <v>28.15</v>
        <stp/>
        <stp>##V3_BDPV12</stp>
        <stp>VSAT US Equity</stp>
        <stp>PX_YEST_CLOSE</stp>
        <stp>[Crispin Spreadsheet.xlsx]FDXC!R138C6</stp>
        <tr r="F138" s="8"/>
      </tp>
      <tp t="s">
        <v>GBP</v>
        <stp/>
        <stp>##V3_BDPV12</stp>
        <stp>GB00BMBL1D50 Govt</stp>
        <stp>CRNCY</stp>
        <stp>[Crispin Spreadsheet.xlsx]GILT!R6C4</stp>
        <tr r="D6" s="4"/>
      </tp>
      <tp>
        <v>124</v>
        <stp/>
        <stp>##V3_BDPV12</stp>
        <stp>RE/ LN Equity</stp>
        <stp>PX_YEST_CLOSE</stp>
        <stp>[Crispin Spreadsheet.xlsx]FDXC!R61C6</stp>
        <tr r="F61" s="8"/>
      </tp>
    </main>
    <main first="bloomberg.rtd">
      <tp t="s">
        <v>USD</v>
        <stp/>
        <stp>##V3_BDPV12</stp>
        <stp>DE US Equity</stp>
        <stp>CRNCY</stp>
        <stp>[Crispin Spreadsheet.xlsx]OPUS!R81C4</stp>
        <tr r="D81" s="6"/>
      </tp>
    </main>
    <main first="bloomberg.rtd">
      <tp t="s">
        <v>JPY</v>
        <stp/>
        <stp>##V3_BDPV12</stp>
        <stp>8848 JT Equity</stp>
        <stp>CRNCY</stp>
        <stp>[Crispin Spreadsheet.xlsx]OPE!R17C4</stp>
        <tr r="D17" s="7"/>
      </tp>
    </main>
    <main first="bofaddin.rtdserver">
      <tp t="s">
        <v>#N/A N/A</v>
        <stp/>
        <stp>BDH|2127729162564895120</stp>
        <tr r="Z715" s="1"/>
        <tr r="V156" s="6"/>
        <tr r="V134" s="8"/>
      </tp>
      <tp t="s">
        <v>#N/A N/A</v>
        <stp/>
        <stp>BDH|4058397882460477949</stp>
        <tr r="Z155" s="3"/>
      </tp>
      <tp t="s">
        <v>#N/A N/A</v>
        <stp/>
        <stp>BDH|1789339539782701520</stp>
        <tr r="Z591" s="1"/>
      </tp>
      <tp t="s">
        <v>#N/A N/A</v>
        <stp/>
        <stp>BDH|3885137502784917082</stp>
        <tr r="Z727" s="1"/>
      </tp>
      <tp t="s">
        <v>#N/A N/A</v>
        <stp/>
        <stp>BDH|8163544883230856371</stp>
        <tr r="Z639" s="1"/>
        <tr r="Z115" s="3"/>
        <tr r="V75" s="6"/>
        <tr r="V57" s="7"/>
        <tr r="V64" s="8"/>
      </tp>
      <tp t="s">
        <v>#N/A N/A</v>
        <stp/>
        <stp>BDH|4680436180687857934</stp>
        <tr r="Z216" s="1"/>
      </tp>
      <tp t="s">
        <v>#N/A N/A</v>
        <stp/>
        <stp>BDH|9408392105209754501</stp>
        <tr r="Z732" s="1"/>
      </tp>
      <tp t="s">
        <v>#N/A N/A</v>
        <stp/>
        <stp>BDH|5968671052680345003</stp>
        <tr r="Z204" s="1"/>
      </tp>
      <tp t="s">
        <v>#N/A N/A</v>
        <stp/>
        <stp>BDH|5142883216248343200</stp>
        <tr r="Z518" s="1"/>
      </tp>
      <tp t="s">
        <v>#N/A N/A</v>
        <stp/>
        <stp>BDH|3602473255497800306</stp>
        <tr r="Z266" s="1"/>
      </tp>
      <tp t="s">
        <v>#N/A N/A</v>
        <stp/>
        <stp>BDH|5293755638287375009</stp>
        <tr r="Z758" s="1"/>
      </tp>
      <tp t="s">
        <v>#N/A N/A</v>
        <stp/>
        <stp>BDH|1475332159603033227</stp>
        <tr r="Z517" s="1"/>
      </tp>
      <tp t="s">
        <v>#N/A N/A</v>
        <stp/>
        <stp>BDH|2519886702209660554</stp>
        <tr r="Z718" s="1"/>
      </tp>
      <tp t="s">
        <v>#N/A N/A</v>
        <stp/>
        <stp>BDH|7862578208102856632</stp>
        <tr r="Z695" s="1"/>
        <tr r="Z126" s="3"/>
        <tr r="V81" s="6"/>
        <tr r="V70" s="8"/>
      </tp>
      <tp t="s">
        <v>#N/A N/A</v>
        <stp/>
        <stp>BDH|2671426336282953179</stp>
        <tr r="Z284" s="1"/>
      </tp>
      <tp t="s">
        <v>#N/A N/A</v>
        <stp/>
        <stp>BDH|7587089202591906065</stp>
        <tr r="Z572" s="1"/>
        <tr r="Z86" s="3"/>
      </tp>
      <tp t="s">
        <v>#N/A N/A</v>
        <stp/>
        <stp>BDH|3105605517986733416</stp>
        <tr r="Z37" s="1"/>
      </tp>
      <tp t="s">
        <v>#N/A N/A</v>
        <stp/>
        <stp>BDH|8443456823278342004</stp>
        <tr r="Z458" s="1"/>
      </tp>
      <tp t="s">
        <v>#N/A N/A</v>
        <stp/>
        <stp>BDH|8127213183114793057</stp>
        <tr r="Z265" s="1"/>
      </tp>
      <tp t="s">
        <v>#N/A N/A</v>
        <stp/>
        <stp>BDH|3591760405983529153</stp>
        <tr r="Z377" s="1"/>
      </tp>
      <tp t="s">
        <v>#N/A N/A</v>
        <stp/>
        <stp>BDH|2573060432151727604</stp>
        <tr r="Z600" s="1"/>
      </tp>
      <tp t="s">
        <v>#N/A N/A</v>
        <stp/>
        <stp>BDH|7029299542530543783</stp>
        <tr r="Z323" s="1"/>
      </tp>
      <tp t="s">
        <v>#N/A N/A</v>
        <stp/>
        <stp>BDH|7121334338438848952</stp>
        <tr r="Z757" s="1"/>
      </tp>
      <tp t="s">
        <v>#N/A N/A</v>
        <stp/>
        <stp>BDH|7044862895679456902</stp>
        <tr r="Z332" s="1"/>
      </tp>
      <tp t="s">
        <v>#N/A N/A</v>
        <stp/>
        <stp>BDH|2777530827596700502</stp>
        <tr r="Z410" s="1"/>
      </tp>
      <tp t="s">
        <v>#N/A N/A</v>
        <stp/>
        <stp>BDH|5382077131653647379</stp>
        <tr r="Z792" s="1"/>
      </tp>
      <tp t="s">
        <v>#N/A N/A</v>
        <stp/>
        <stp>BDH|6191630747175452759</stp>
        <tr r="Z593" s="1"/>
      </tp>
      <tp t="s">
        <v>#N/A N/A</v>
        <stp/>
        <stp>BDH|6625083437623460082</stp>
        <tr r="Z682" s="1"/>
      </tp>
      <tp t="s">
        <v>#N/A N/A</v>
        <stp/>
        <stp>BDH|1143468638575965536</stp>
        <tr r="Z722" s="1"/>
      </tp>
      <tp t="s">
        <v>#N/A N/A</v>
        <stp/>
        <stp>BDH|1645137164841532110</stp>
        <tr r="Z386" s="1"/>
      </tp>
    </main>
    <main first="bloomberg.rtd">
      <tp t="s">
        <v>USD</v>
        <stp/>
        <stp>##V3_BDPV12</stp>
        <stp>META US Equity</stp>
        <stp>CRNCY</stp>
        <stp>[Crispin Spreadsheet.xlsx]SWAN!R132C4</stp>
        <tr r="D132" s="3"/>
      </tp>
      <tp t="s">
        <v>EUR</v>
        <stp/>
        <stp>##V3_BDPV12</stp>
        <stp>SRS IM Equity</stp>
        <stp>CRNCY</stp>
        <stp>[Crispin Spreadsheet.xlsx]FDXC!R18C4</stp>
        <tr r="D18" s="8"/>
      </tp>
      <tp t="s">
        <v>SGD</v>
        <stp/>
        <stp>##V3_BDPV12</stp>
        <stp>GGR SP Equity</stp>
        <stp>CRNCY</stp>
        <stp>[Crispin Spreadsheet.xlsx]FDXC!R30C4</stp>
        <tr r="D30" s="8"/>
      </tp>
      <tp t="s">
        <v>GBp</v>
        <stp/>
        <stp>##V3_BDPV12</stp>
        <stp>TCAP LN Equity</stp>
        <stp>CRNCY</stp>
        <stp>[Crispin Spreadsheet.xlsx]FDXC!R126C4</stp>
        <tr r="D126" s="8"/>
      </tp>
      <tp>
        <v>43.52</v>
        <stp/>
        <stp>##V3_BDPV12</stp>
        <stp>TLW LN Equity</stp>
        <stp>PX_YEST_CLOSE</stp>
        <stp>[Crispin Spreadsheet.xlsx]SWAN!R113C6</stp>
        <tr r="F113" s="3"/>
      </tp>
      <tp>
        <v>266</v>
        <stp/>
        <stp>##V3_BDPV12</stp>
        <stp>ONT LN Equity</stp>
        <stp>PX_YEST_CLOSE</stp>
        <stp>[Crispin Spreadsheet.xlsx]SWAN!R100C6</stp>
        <tr r="F100" s="3"/>
      </tp>
      <tp>
        <v>351.92</v>
        <stp/>
        <stp>##V3_BDPV12</stp>
        <stp>POOL US Equity</stp>
        <stp>PX_YEST_CLOSE</stp>
        <stp>[Crispin Spreadsheet.xlsx]SWAN!R136C6</stp>
        <tr r="F136" s="3"/>
      </tp>
      <tp>
        <v>416.3</v>
        <stp/>
        <stp>##V3_BDPV12</stp>
        <stp>YAR NO Equity</stp>
        <stp>PX_YEST_CLOSE</stp>
        <stp>[Crispin Spreadsheet.xlsx]FDXC!R27C6</stp>
        <tr r="F27" s="8"/>
      </tp>
      <tp t="s">
        <v>GBp</v>
        <stp/>
        <stp>##V3_BDPV12</stp>
        <stp>AVO LN Equity</stp>
        <stp>CRNCY</stp>
        <stp>[Crispin Spreadsheet.xlsx]SWAN!R72C4</stp>
        <tr r="D72" s="3"/>
      </tp>
      <tp>
        <v>8.2899999999999991</v>
        <stp/>
        <stp>##V3_BDPV12</stp>
        <stp>SLCJY US Equity</stp>
        <stp>PX_YEST_CLOSE</stp>
        <stp>[Crispin Spreadsheet.xlsx]FDXC!R135C6</stp>
        <tr r="F135" s="8"/>
      </tp>
      <tp>
        <v>327.8</v>
        <stp/>
        <stp>##V3_BDPV12</stp>
        <stp>YCA LN Equity</stp>
        <stp>PX_YEST_CLOSE</stp>
        <stp>[Crispin Spreadsheet.xlsx]FDXC!R64C6</stp>
        <tr r="F64" s="8"/>
      </tp>
      <tp>
        <v>81.680000000000007</v>
        <stp/>
        <stp>##V3_BDPV12</stp>
        <stp>SONY US Equity</stp>
        <stp>PX_YEST_CLOSE</stp>
        <stp>[Crispin Spreadsheet.xlsx]FDXC!R136C6</stp>
        <tr r="F136" s="8"/>
      </tp>
      <tp t="s">
        <v>GBp</v>
        <stp/>
        <stp>##V3_BDPV12</stp>
        <stp>III LN Equity</stp>
        <stp>CRNCY</stp>
        <stp>[Crispin Spreadsheet.xlsx]OPUS!R128C4</stp>
        <tr r="D128" s="6"/>
      </tp>
      <tp t="s">
        <v>GBp</v>
        <stp/>
        <stp>##V3_BDPV12</stp>
        <stp>TUNG LN Equity</stp>
        <stp>CRNCY</stp>
        <stp>[Crispin Spreadsheet.xlsx]SWAN!R114C4</stp>
        <tr r="D114" s="3"/>
      </tp>
      <tp>
        <v>1316.5</v>
        <stp/>
        <stp>##V3_BDPV12</stp>
        <stp>ICP LN Equity</stp>
        <stp>PX_YEST_CLOSE</stp>
        <stp>[Crispin Spreadsheet.xlsx]SWAN!R89C6</stp>
        <tr r="F89" s="3"/>
      </tp>
      <tp t="s">
        <v>GBp</v>
        <stp/>
        <stp>##V3_BDPV12</stp>
        <stp>EMG LN Equity</stp>
        <stp>CRNCY</stp>
        <stp>[Crispin Spreadsheet.xlsx]OPUS!R64C4</stp>
        <tr r="D64" s="6"/>
      </tp>
    </main>
    <main first="bloomberg.rtd">
      <tp t="s">
        <v>NOK</v>
        <stp/>
        <stp>##V3_BDPV12</stp>
        <stp>AKERBP NO Equity</stp>
        <stp>CRNCY</stp>
        <stp>[Crispin Spreadsheet.xlsx]OPUS!R116C4</stp>
        <tr r="D116" s="6"/>
      </tp>
      <tp t="s">
        <v>USD</v>
        <stp/>
        <stp>##V3_BDPV12</stp>
        <stp>USG9460GAA97 Corp</stp>
        <stp>CRNCY</stp>
        <stp>[Crispin Spreadsheet.xlsx]SWAN!R49C4</stp>
        <tr r="D49" s="3"/>
      </tp>
      <tp t="s">
        <v>EUR</v>
        <stp/>
        <stp>##V3_BDPV12</stp>
        <stp>VGA Index</stp>
        <stp>CRNCY</stp>
        <stp>[Crispin Spreadsheet.xlsx]OEI!R86C4</stp>
        <tr r="D86" s="1"/>
      </tp>
    </main>
    <main first="bofaddin.rtdserver">
      <tp t="s">
        <v>#N/A N/A</v>
        <stp/>
        <stp>BDH|5033097094022053974</stp>
        <tr r="Z36" s="1"/>
      </tp>
      <tp t="s">
        <v>#N/A N/A</v>
        <stp/>
        <stp>BDH|6741738936373053693</stp>
        <tr r="Z654" s="1"/>
      </tp>
      <tp t="s">
        <v>#N/A N/A</v>
        <stp/>
        <stp>BDH|2888711563626427255</stp>
        <tr r="Z766" s="1"/>
      </tp>
      <tp t="s">
        <v>#N/A N/A</v>
        <stp/>
        <stp>BDH|3162710229583682240</stp>
        <tr r="Z543" s="1"/>
      </tp>
      <tp t="s">
        <v>#N/A N/A</v>
        <stp/>
        <stp>BDH|5652736442604696595</stp>
        <tr r="Z342" s="1"/>
      </tp>
      <tp t="s">
        <v>#N/A N/A</v>
        <stp/>
        <stp>BDH|6049420806707304293</stp>
        <tr r="Z58" s="1"/>
      </tp>
      <tp t="s">
        <v>#N/A N/A</v>
        <stp/>
        <stp>BDH|1123810413126974940</stp>
        <tr r="Z850" s="1"/>
      </tp>
      <tp t="s">
        <v>#N/A N/A</v>
        <stp/>
        <stp>BDH|4733782071622835197</stp>
        <tr r="Z841" s="1"/>
      </tp>
      <tp t="s">
        <v>#N/A N/A</v>
        <stp/>
        <stp>BDH|8081514048018607634</stp>
        <tr r="Z550" s="1"/>
      </tp>
      <tp t="s">
        <v>#N/A N/A</v>
        <stp/>
        <stp>BDH|3777049592475553884</stp>
        <tr r="Z604" s="1"/>
      </tp>
      <tp t="s">
        <v>#N/A N/A</v>
        <stp/>
        <stp>BDH|6383625545265008684</stp>
        <tr r="Z128" s="1"/>
      </tp>
      <tp t="s">
        <v>#N/A N/A</v>
        <stp/>
        <stp>BDH|3821549272561300714</stp>
        <tr r="Z625" s="1"/>
        <tr r="Z111" s="3"/>
      </tp>
      <tp t="s">
        <v>#N/A N/A</v>
        <stp/>
        <stp>BDH|7055782545603662079</stp>
        <tr r="Z779" s="1"/>
      </tp>
      <tp t="s">
        <v>#N/A N/A</v>
        <stp/>
        <stp>BDH|5683280371707293018</stp>
        <tr r="Z395" s="1"/>
        <tr r="Z62" s="3"/>
      </tp>
      <tp t="s">
        <v>#N/A N/A</v>
        <stp/>
        <stp>BDH|7921587979391653331</stp>
        <tr r="Z326" s="1"/>
      </tp>
      <tp t="s">
        <v>#N/A N/A</v>
        <stp/>
        <stp>BDH|2541601978965939190</stp>
        <tr r="Z651" s="1"/>
        <tr r="V154" s="6"/>
        <tr r="V132" s="8"/>
      </tp>
      <tp t="s">
        <v>#N/A N/A</v>
        <stp/>
        <stp>BDH|3455211143651292368</stp>
        <tr r="Z179" s="1"/>
      </tp>
      <tp t="s">
        <v>#N/A N/A</v>
        <stp/>
        <stp>BDH|2216312933067302202</stp>
        <tr r="Z568" s="1"/>
      </tp>
      <tp t="s">
        <v>#N/A N/A</v>
        <stp/>
        <stp>BDH|3077093317176577382</stp>
        <tr r="Z387" s="1"/>
      </tp>
      <tp t="s">
        <v>#N/A N/A</v>
        <stp/>
        <stp>BDH|1035438985432147848</stp>
        <tr r="Z261" s="1"/>
      </tp>
      <tp t="s">
        <v>#N/A N/A</v>
        <stp/>
        <stp>BDH|5099370835446749463</stp>
        <tr r="Z101" s="1"/>
      </tp>
      <tp t="s">
        <v>#N/A N/A</v>
        <stp/>
        <stp>BDH|7910294923089421976</stp>
        <tr r="Z451" s="1"/>
      </tp>
      <tp t="s">
        <v>#N/A N/A</v>
        <stp/>
        <stp>BDH|7897847996931316085</stp>
        <tr r="Z165" s="1"/>
      </tp>
      <tp t="s">
        <v>#N/A N/A</v>
        <stp/>
        <stp>BDH|9626861156867772408</stp>
        <tr r="Z159" s="1"/>
      </tp>
      <tp t="s">
        <v>#N/A N/A</v>
        <stp/>
        <stp>BDH|7336416547443033345</stp>
        <tr r="Z634" s="1"/>
      </tp>
      <tp t="s">
        <v>#N/A N/A</v>
        <stp/>
        <stp>BDH|1832501868641231431</stp>
        <tr r="Z811" s="1"/>
      </tp>
      <tp t="s">
        <v>#N/A N/A</v>
        <stp/>
        <stp>BDH|5012712928863610498</stp>
        <tr r="Z627" s="1"/>
      </tp>
      <tp t="s">
        <v>#N/A N/A</v>
        <stp/>
        <stp>BDH|3892586432053407106</stp>
        <tr r="Z829" s="1"/>
      </tp>
      <tp t="s">
        <v>#N/A N/A</v>
        <stp/>
        <stp>BDH|7761096740527935308</stp>
        <tr r="Z812" s="1"/>
        <tr r="Z140" s="3"/>
      </tp>
      <tp t="s">
        <v>#N/A N/A</v>
        <stp/>
        <stp>BDH|3406664214463620050</stp>
        <tr r="Z258" s="1"/>
      </tp>
    </main>
    <main first="bloomberg.rtd">
      <tp>
        <v>22.76</v>
        <stp/>
        <stp>##V3_BDPV12</stp>
        <stp>ABX CN Equity</stp>
        <stp>PX_YEST_CLOSE</stp>
        <stp>[Crispin Spreadsheet.xlsx]FDXC!R84C6</stp>
        <tr r="F84" s="8"/>
      </tp>
      <tp t="s">
        <v>ISHARES MSCI EMERGING MARKET</v>
        <stp/>
        <stp>##V3_BDPV12</stp>
        <stp>EEM US Equity</stp>
        <stp>NAME</stp>
        <stp>[Crispin Spreadsheet.xlsx]OEI!R850C5</stp>
        <tr r="E850" s="1"/>
      </tp>
      <tp>
        <v>10.3965</v>
        <stp/>
        <stp>##V3_BDPV12</stp>
        <stp>EURNOK Curncy</stp>
        <stp>PX_YEST_CLOSE</stp>
        <stp>[Crispin Spreadsheet.xlsx]OPE!R22C26</stp>
        <tr r="Z22" s="7"/>
      </tp>
      <tp>
        <v>10.3965</v>
        <stp/>
        <stp>##V3_BDPV12</stp>
        <stp>EURNOK Curncy</stp>
        <stp>PX_YEST_CLOSE</stp>
        <stp>[Crispin Spreadsheet.xlsx]OPE!R23C26</stp>
        <tr r="Z23" s="7"/>
      </tp>
      <tp>
        <v>10.3965</v>
        <stp/>
        <stp>##V3_BDPV12</stp>
        <stp>EURNOK Curncy</stp>
        <stp>PX_YEST_CLOSE</stp>
        <stp>[Crispin Spreadsheet.xlsx]OPE!R20C26</stp>
        <tr r="Z20" s="7"/>
      </tp>
      <tp>
        <v>10.3965</v>
        <stp/>
        <stp>##V3_BDPV12</stp>
        <stp>EURNOK Curncy</stp>
        <stp>PX_YEST_CLOSE</stp>
        <stp>[Crispin Spreadsheet.xlsx]OPE!R21C26</stp>
        <tr r="Z21" s="7"/>
      </tp>
      <tp>
        <v>10.762600000000001</v>
        <stp/>
        <stp>##V3_BDPV12</stp>
        <stp>EURSEK Curncy</stp>
        <stp>PX_YEST_CLOSE</stp>
        <stp>[Crispin Spreadsheet.xlsx]OPE!R29C26</stp>
        <tr r="Z29" s="7"/>
      </tp>
      <tp t="s">
        <v>#N/A Requesting Data...</v>
        <stp/>
        <stp>##V3_BDPV12</stp>
        <stp>EURDKK Curncy</stp>
        <stp>PX_YEST_CLOSE</stp>
        <stp>[Crispin Spreadsheet.xlsx]OEI!R63C30</stp>
        <tr r="AD63" s="1"/>
      </tp>
      <tp t="s">
        <v>#N/A Requesting Data...</v>
        <stp/>
        <stp>##V3_BDPV12</stp>
        <stp>EURDKK Curncy</stp>
        <stp>PX_YEST_CLOSE</stp>
        <stp>[Crispin Spreadsheet.xlsx]OEI!R66C30</stp>
        <tr r="AD66" s="1"/>
      </tp>
      <tp t="s">
        <v>#N/A Requesting Data...</v>
        <stp/>
        <stp>##V3_BDPV12</stp>
        <stp>EURDKK Curncy</stp>
        <stp>PX_YEST_CLOSE</stp>
        <stp>[Crispin Spreadsheet.xlsx]OEI!R67C30</stp>
        <tr r="AD67" s="1"/>
      </tp>
      <tp t="s">
        <v>#N/A Requesting Data...</v>
        <stp/>
        <stp>##V3_BDPV12</stp>
        <stp>EURDKK Curncy</stp>
        <stp>PX_YEST_CLOSE</stp>
        <stp>[Crispin Spreadsheet.xlsx]OEI!R64C30</stp>
        <tr r="AD64" s="1"/>
      </tp>
      <tp t="s">
        <v>#N/A Requesting Data...</v>
        <stp/>
        <stp>##V3_BDPV12</stp>
        <stp>EURDKK Curncy</stp>
        <stp>PX_YEST_CLOSE</stp>
        <stp>[Crispin Spreadsheet.xlsx]OEI!R65C30</stp>
        <tr r="AD65" s="1"/>
      </tp>
      <tp t="s">
        <v>#N/A Requesting Data...</v>
        <stp/>
        <stp>##V3_BDPV12</stp>
        <stp>EURDKK Curncy</stp>
        <stp>PX_YEST_CLOSE</stp>
        <stp>[Crispin Spreadsheet.xlsx]OEI!R68C30</stp>
        <tr r="AD68" s="1"/>
      </tp>
      <tp t="s">
        <v>#N/A Requesting Data...</v>
        <stp/>
        <stp>##V3_BDPV12</stp>
        <stp>EURDKK Curncy</stp>
        <stp>PX_YEST_CLOSE</stp>
        <stp>[Crispin Spreadsheet.xlsx]OEI!R69C30</stp>
        <tr r="AD69" s="1"/>
      </tp>
      <tp t="s">
        <v>#N/A Requesting Data...</v>
        <stp/>
        <stp>##V3_BDPV12</stp>
        <stp>EURDKK Curncy</stp>
        <stp>PX_YEST_CLOSE</stp>
        <stp>[Crispin Spreadsheet.xlsx]OEI!R72C30</stp>
        <tr r="AD72" s="1"/>
      </tp>
      <tp t="s">
        <v>#N/A Requesting Data...</v>
        <stp/>
        <stp>##V3_BDPV12</stp>
        <stp>EURDKK Curncy</stp>
        <stp>PX_YEST_CLOSE</stp>
        <stp>[Crispin Spreadsheet.xlsx]OEI!R70C30</stp>
        <tr r="AD70" s="1"/>
      </tp>
      <tp t="s">
        <v>#N/A Requesting Data...</v>
        <stp/>
        <stp>##V3_BDPV12</stp>
        <stp>EURDKK Curncy</stp>
        <stp>PX_YEST_CLOSE</stp>
        <stp>[Crispin Spreadsheet.xlsx]OEI!R71C30</stp>
        <tr r="AD71" s="1"/>
      </tp>
      <tp>
        <v>112.1</v>
        <stp/>
        <stp>##V3_BDPV12</stp>
        <stp>TCAP LN Equity</stp>
        <stp>PX_YEST_CLOSE</stp>
        <stp>[Crispin Spreadsheet.xlsx]OPUS!R147C6</stp>
        <tr r="F147" s="6"/>
      </tp>
      <tp>
        <v>13.85</v>
        <stp/>
        <stp>##V3_BDPV12</stp>
        <stp>OBD LN Equity</stp>
        <stp>PX_YEST_CLOSE</stp>
        <stp>[Crispin Spreadsheet.xlsx]SWAN!R99C6</stp>
        <tr r="F99" s="3"/>
      </tp>
      <tp>
        <v>175</v>
        <stp/>
        <stp>##V3_BDPV12</stp>
        <stp>HDG NA Equity</stp>
        <stp>PX_YEST_CLOSE</stp>
        <stp>[Crispin Spreadsheet.xlsx]SWAN!R40C6</stp>
        <tr r="F40" s="3"/>
      </tp>
      <tp t="s">
        <v>GBp</v>
        <stp/>
        <stp>##V3_BDPV12</stp>
        <stp>ONT LN Equity</stp>
        <stp>CRNCY</stp>
        <stp>[Crispin Spreadsheet.xlsx]OPUS!R66C4</stp>
        <tr r="D66" s="6"/>
      </tp>
      <tp>
        <v>1596</v>
        <stp/>
        <stp>##V3_BDPV12</stp>
        <stp>PLUS LN Equity</stp>
        <stp>PX_YEST_CLOSE</stp>
        <stp>[Crispin Spreadsheet.xlsx]OPUS!R144C6</stp>
        <tr r="F144" s="6"/>
      </tp>
      <tp t="s">
        <v>GBp</v>
        <stp/>
        <stp>##V3_BDPV12</stp>
        <stp>III LN Equity</stp>
        <stp>CRNCY</stp>
        <stp>[Crispin Spreadsheet.xlsx]FDXC!R110C4</stp>
        <tr r="D110" s="8"/>
      </tp>
      <tp t="s">
        <v>USD</v>
        <stp/>
        <stp>##V3_BDPV12</stp>
        <stp>BMA US Equity</stp>
        <stp>CRNCY</stp>
        <stp>[Crispin Spreadsheet.xlsx]FDXC!R68C4</stp>
        <tr r="D68" s="8"/>
      </tp>
      <tp>
        <v>35.202500000000001</v>
        <stp/>
        <stp>##V3_BDPV12</stp>
        <stp>IGLN LN Equity</stp>
        <stp>PX_YEST_CLOSE</stp>
        <stp>[Crispin Spreadsheet.xlsx]SWAN!R155C6</stp>
        <tr r="F155" s="3"/>
      </tp>
      <tp t="s">
        <v>USD</v>
        <stp/>
        <stp>##V3_BDPV12</stp>
        <stp>HURLN 7.5 07/24/22 Corp</stp>
        <stp>CRNCY</stp>
        <stp>[Crispin Spreadsheet.xlsx]FDXC!R51C4</stp>
        <tr r="D51" s="8"/>
      </tp>
      <tp>
        <v>2.5</v>
        <stp/>
        <stp>##V3_BDPV12</stp>
        <stp>CDZI US Equity</stp>
        <stp>PX_YEST_CLOSE</stp>
        <stp>[Crispin Spreadsheet.xlsx]SWAN!R122C6</stp>
        <tr r="F122" s="3"/>
      </tp>
      <tp t="s">
        <v>GBp</v>
        <stp/>
        <stp>##V3_BDPV12</stp>
        <stp>FLTR LN Equity</stp>
        <stp>CRNCY</stp>
        <stp>[Crispin Spreadsheet.xlsx]FDXC!R115C4</stp>
        <tr r="D115" s="8"/>
      </tp>
      <tp>
        <v>665</v>
        <stp/>
        <stp>##V3_BDPV12</stp>
        <stp>FRAS LN Equity</stp>
        <stp>PX_YEST_CLOSE</stp>
        <stp>[Crispin Spreadsheet.xlsx]OPUS!R134C6</stp>
        <tr r="F134" s="6"/>
      </tp>
      <tp t="s">
        <v>USD</v>
        <stp/>
        <stp>##V3_BDPV12</stp>
        <stp>NEX US Equity</stp>
        <stp>CRNCY</stp>
        <stp>[Crispin Spreadsheet.xlsx]SWAN!R134C4</stp>
        <tr r="D134" s="3"/>
      </tp>
      <tp t="s">
        <v>HKD</v>
        <stp/>
        <stp>##V3_BDPV12</stp>
        <stp>175 HK Equity</stp>
        <stp>CRNCY</stp>
        <stp>[Crispin Spreadsheet.xlsx]OEI!R208C4</stp>
        <tr r="D208" s="1"/>
      </tp>
      <tp>
        <v>199.4</v>
        <stp/>
        <stp>##V3_BDPV12</stp>
        <stp>PFG LN Equity</stp>
        <stp>PX_YEST_CLOSE</stp>
        <stp>[Crispin Spreadsheet.xlsx]FDXC!R60C6</stp>
        <tr r="F60" s="8"/>
      </tp>
      <tp t="s">
        <v>#N/A Requesting Data...</v>
        <stp/>
        <stp>##V3_BDPV12</stp>
        <stp>K US Equity</stp>
        <stp>LAST_PRICE</stp>
        <stp>[Crispin Spreadsheet.xlsx]OEI!R737C7</stp>
        <tr r="G737" s="1"/>
      </tp>
      <tp>
        <v>68</v>
        <stp/>
        <stp>##V3_BDPV12</stp>
        <stp>AO/ LN Equity</stp>
        <stp>PX_YEST_CLOSE</stp>
        <stp>[Crispin Spreadsheet.xlsx]SWAN!R74C6</stp>
        <tr r="F74" s="3"/>
      </tp>
      <tp t="s">
        <v>USD</v>
        <stp/>
        <stp>##V3_BDPV12</stp>
        <stp>HURLN 7.5 07/24/22 Corp</stp>
        <stp>CRNCY</stp>
        <stp>[Crispin Spreadsheet.xlsx]OPUS!R136C4</stp>
        <tr r="D136" s="6"/>
      </tp>
      <tp t="s">
        <v>#N/A Requesting Data...</v>
        <stp/>
        <stp>##V3_BDPV12</stp>
        <stp>EURBRL Curncy</stp>
        <stp>QUOTE_FACTOR</stp>
        <stp>[Crispin Spreadsheet.xlsx]SWAN!R10C12</stp>
        <tr r="L10" s="3"/>
      </tp>
    </main>
    <main first="bofaddin.rtdserver">
      <tp t="s">
        <v>#N/A N/A</v>
        <stp/>
        <stp>BDH|6384248334340831713</stp>
        <tr r="Z327" s="1"/>
      </tp>
      <tp t="s">
        <v>#N/A N/A</v>
        <stp/>
        <stp>BDH|9436423260938885348</stp>
        <tr r="Z196" s="1"/>
      </tp>
      <tp t="s">
        <v>#N/A N/A</v>
        <stp/>
        <stp>BDH|1397287513746324405</stp>
        <tr r="Z738" s="1"/>
      </tp>
      <tp t="s">
        <v>#N/A N/A</v>
        <stp/>
        <stp>BDH|9272515191876998338</stp>
        <tr r="Z575" s="1"/>
        <tr r="Z102" s="3"/>
        <tr r="V68" s="6"/>
        <tr r="V143" s="6"/>
        <tr r="V49" s="7"/>
        <tr r="V122" s="8"/>
        <tr r="V58" s="8"/>
      </tp>
      <tp t="s">
        <v>#N/A N/A</v>
        <stp/>
        <stp>BDH|4966450141072121654</stp>
        <tr r="Z134" s="1"/>
      </tp>
      <tp t="s">
        <v>#N/A N/A</v>
        <stp/>
        <stp>BDH|6033095507426379046</stp>
        <tr r="Z838" s="1"/>
      </tp>
      <tp t="s">
        <v>#N/A N/A</v>
        <stp/>
        <stp>BDH|6602798315430007043</stp>
        <tr r="Z501" s="1"/>
      </tp>
      <tp t="s">
        <v>#N/A N/A</v>
        <stp/>
        <stp>BDH|8197206089611466339</stp>
        <tr r="Z867" s="1"/>
        <tr r="Z157" s="3"/>
        <tr r="Z8" s="4"/>
        <tr r="Z15" s="4"/>
      </tp>
      <tp t="s">
        <v>#N/A N/A</v>
        <stp/>
        <stp>BDH|4300475248444680072</stp>
        <tr r="Z622" s="1"/>
      </tp>
      <tp t="s">
        <v>#N/A N/A</v>
        <stp/>
        <stp>BDH|6011073546340409270</stp>
        <tr r="Z341" s="1"/>
        <tr r="Z45" s="3"/>
        <tr r="V117" s="6"/>
        <tr r="V34" s="6"/>
        <tr r="V22" s="7"/>
        <tr r="V26" s="8"/>
        <tr r="V99" s="8"/>
      </tp>
      <tp t="s">
        <v>#N/A N/A</v>
        <stp/>
        <stp>BDH|1216274836602583249</stp>
        <tr r="Z299" s="1"/>
      </tp>
      <tp t="s">
        <v>#N/A N/A</v>
        <stp/>
        <stp>BDH|8519604291062345557</stp>
        <tr r="Z726" s="1"/>
      </tp>
      <tp t="s">
        <v>#N/A N/A</v>
        <stp/>
        <stp>BDH|9574601731548244451</stp>
        <tr r="Z794" s="1"/>
        <tr r="Z138" s="3"/>
      </tp>
      <tp t="s">
        <v>#N/A N/A</v>
        <stp/>
        <stp>BDH|4628476612523188211</stp>
        <tr r="Z361" s="1"/>
        <tr r="Z52" s="3"/>
        <tr r="V38" s="6"/>
        <tr r="V30" s="8"/>
      </tp>
      <tp t="s">
        <v>#N/A N/A</v>
        <stp/>
        <stp>BDH|6120934780881466652</stp>
        <tr r="Z499" s="1"/>
      </tp>
      <tp t="s">
        <v>#N/A N/A</v>
        <stp/>
        <stp>BDH|8221762264489832097</stp>
        <tr r="Z798" s="1"/>
      </tp>
      <tp t="s">
        <v>#N/A N/A</v>
        <stp/>
        <stp>BDH|3142709767422585040</stp>
        <tr r="Z446" s="1"/>
        <tr r="V128" s="6"/>
        <tr r="V110" s="8"/>
      </tp>
      <tp t="s">
        <v>#N/A N/A</v>
        <stp/>
        <stp>BDH|1463287459386597073</stp>
        <tr r="Z755" s="1"/>
        <tr r="Z131" s="3"/>
      </tp>
      <tp t="s">
        <v>#N/A N/A</v>
        <stp/>
        <stp>BDH|4259767230343715369</stp>
        <tr r="Z745" s="1"/>
      </tp>
    </main>
    <main first="bloomberg.rtd">
      <tp t="s">
        <v>GBp</v>
        <stp/>
        <stp>##V3_BDPV12</stp>
        <stp>JSE LN Equity</stp>
        <stp>CRNCY</stp>
        <stp>[Crispin Spreadsheet.xlsx]SWAN!R91C4</stp>
        <tr r="D91" s="3"/>
      </tp>
      <tp>
        <v>172.5</v>
        <stp/>
        <stp>##V3_BDPV12</stp>
        <stp>SRP LN Equity</stp>
        <stp>PX_YEST_CLOSE</stp>
        <stp>[Crispin Spreadsheet.xlsx]OPUS!R73C6</stp>
        <tr r="F73" s="6"/>
      </tp>
      <tp>
        <v>174.79</v>
        <stp/>
        <stp>##V3_BDPV12</stp>
        <stp>XGLD LN Equity</stp>
        <stp>PX_YEST_CLOSE</stp>
        <stp>[Crispin Spreadsheet.xlsx]SWAN!R148C6</stp>
        <tr r="F148" s="3"/>
      </tp>
      <tp t="s">
        <v>GBp</v>
        <stp/>
        <stp>##V3_BDPV12</stp>
        <stp>CPG LN Equity</stp>
        <stp>CRNCY</stp>
        <stp>[Crispin Spreadsheet.xlsx]SWAN!R82C4</stp>
        <tr r="D82" s="3"/>
      </tp>
      <tp>
        <v>0.245</v>
        <stp/>
        <stp>##V3_BDPV12</stp>
        <stp>GGR SP Equity</stp>
        <stp>PX_YEST_CLOSE</stp>
        <stp>[Crispin Spreadsheet.xlsx]OPUS!R38C6</stp>
        <tr r="F38" s="6"/>
      </tp>
      <tp t="s">
        <v>#N/A Requesting Data...</v>
        <stp/>
        <stp>##V3_BDPV12</stp>
        <stp>GCQ2 Comdty</stp>
        <stp>LAST_PRICE</stp>
        <stp>[Crispin Spreadsheet.xlsx]OEI!R851C7</stp>
        <tr r="G851" s="1"/>
      </tp>
      <tp t="s">
        <v>EUR</v>
        <stp/>
        <stp>##V3_BDPV12</stp>
        <stp>GET FP Equity</stp>
        <stp>CRNCY</stp>
        <stp>[Crispin Spreadsheet.xlsx]FDXC!R14C4</stp>
        <tr r="D14" s="8"/>
      </tp>
      <tp t="s">
        <v>#N/A Requesting Data...</v>
        <stp/>
        <stp>##V3_BDPV12</stp>
        <stp>EURBRL Curncy</stp>
        <stp>PX_YEST_CLOSE</stp>
        <stp>[Crispin Spreadsheet.xlsx]OEI!R47C30</stp>
        <tr r="AD47" s="1"/>
      </tp>
      <tp t="s">
        <v>#N/A Requesting Data...</v>
        <stp/>
        <stp>##V3_BDPV12</stp>
        <stp>EURBRL Curncy</stp>
        <stp>PX_YEST_CLOSE</stp>
        <stp>[Crispin Spreadsheet.xlsx]OEI!R46C30</stp>
        <tr r="AD46" s="1"/>
      </tp>
      <tp t="s">
        <v>DKK</v>
        <stp/>
        <stp>##V3_BDPV12</stp>
        <stp>DRLCO DC Equity</stp>
        <stp>CRNCY</stp>
        <stp>[Crispin Spreadsheet.xlsx]OPUS!R102C4</stp>
        <tr r="D102" s="6"/>
      </tp>
      <tp t="s">
        <v>GBp</v>
        <stp/>
        <stp>##V3_BDPV12</stp>
        <stp>PLUS LN Equity</stp>
        <stp>CRNCY</stp>
        <stp>[Crispin Spreadsheet.xlsx]FDXC!R123C4</stp>
        <tr r="D123" s="8"/>
      </tp>
      <tp>
        <v>243.3</v>
        <stp/>
        <stp>##V3_BDPV12</stp>
        <stp>EMG LN Equity</stp>
        <stp>PX_YEST_CLOSE</stp>
        <stp>[Crispin Spreadsheet.xlsx]OPUS!R139C6</stp>
        <tr r="F139" s="6"/>
      </tp>
      <tp t="s">
        <v>GBp</v>
        <stp/>
        <stp>##V3_BDPV12</stp>
        <stp>EMG LN Equity</stp>
        <stp>CRNCY</stp>
        <stp>[Crispin Spreadsheet.xlsx]FDXC!R119C4</stp>
        <tr r="D119" s="8"/>
      </tp>
      <tp>
        <v>393.8</v>
        <stp/>
        <stp>##V3_BDPV12</stp>
        <stp>LRE LN Equity</stp>
        <stp>PX_YEST_CLOSE</stp>
        <stp>[Crispin Spreadsheet.xlsx]OPUS!R63C6</stp>
        <tr r="F63" s="6"/>
      </tp>
      <tp>
        <v>81</v>
        <stp/>
        <stp>##V3_BDPV12</stp>
        <stp>JSE LN Equity</stp>
        <stp>PX_YEST_CLOSE</stp>
        <stp>[Crispin Spreadsheet.xlsx]OPUS!R62C6</stp>
        <tr r="F62" s="6"/>
      </tp>
      <tp>
        <v>0.7369</v>
        <stp/>
        <stp>##V3_BDPV12</stp>
        <stp>CZOO US Equity</stp>
        <stp>PX_YEST_CLOSE</stp>
        <stp>[Crispin Spreadsheet.xlsx]SWAN!R123C6</stp>
        <tr r="F123" s="3"/>
      </tp>
      <tp>
        <v>1589</v>
        <stp/>
        <stp>##V3_BDPV12</stp>
        <stp>ABF LN Equity</stp>
        <stp>PX_YEST_CLOSE</stp>
        <stp>[Crispin Spreadsheet.xlsx]FDXC!R111C6</stp>
        <tr r="F111" s="8"/>
      </tp>
      <tp>
        <v>107.5</v>
        <stp/>
        <stp>##V3_BDPV12</stp>
        <stp>FMC US Equity</stp>
        <stp>PX_YEST_CLOSE</stp>
        <stp>[Crispin Spreadsheet.xlsx]FDXC!R134C6</stp>
        <tr r="F134" s="8"/>
      </tp>
      <tp t="s">
        <v>USD</v>
        <stp/>
        <stp>##V3_BDPV12</stp>
        <stp>FDS US Equity</stp>
        <stp>CRNCY</stp>
        <stp>[Crispin Spreadsheet.xlsx]SWAN!R128C4</stp>
        <tr r="D128" s="3"/>
      </tp>
      <tp t="s">
        <v>SEK</v>
        <stp/>
        <stp>##V3_BDPV12</stp>
        <stp>ERICB SS Equity</stp>
        <stp>CRNCY</stp>
        <stp>[Crispin Spreadsheet.xlsx]FDXC!R107C4</stp>
        <tr r="D107" s="8"/>
      </tp>
      <tp>
        <v>1589</v>
        <stp/>
        <stp>##V3_BDPV12</stp>
        <stp>ABF LN Equity</stp>
        <stp>PX_YEST_CLOSE</stp>
        <stp>[Crispin Spreadsheet.xlsx]FDXC!R43C6</stp>
        <tr r="F43" s="8"/>
      </tp>
      <tp t="s">
        <v>#N/A Requesting Data...</v>
        <stp/>
        <stp>##V3_BDPV12</stp>
        <stp>EMBRACB SS Equity</stp>
        <stp>LAST_PRICE</stp>
        <stp>[Crispin Spreadsheet.xlsx]OEI!R395C7</stp>
        <tr r="G395" s="1"/>
      </tp>
      <tp t="s">
        <v>#N/A Requesting Data...</v>
        <stp/>
        <stp>##V3_BDPV12</stp>
        <stp>CFA Index</stp>
        <stp>LAST_PRICE</stp>
        <stp>[Crispin Spreadsheet.xlsx]OEI!R85C7</stp>
        <tr r="G85" s="1"/>
      </tp>
      <tp>
        <v>1</v>
        <stp/>
        <stp>##V3_BDPV12</stp>
        <stp>EURSEK Curncy</stp>
        <stp>QUOTE_FACTOR</stp>
        <stp>[Crispin Spreadsheet.xlsx]SWAN!R63C12</stp>
        <tr r="L63" s="3"/>
      </tp>
      <tp>
        <v>1</v>
        <stp/>
        <stp>##V3_BDPV12</stp>
        <stp>EURSEK Curncy</stp>
        <stp>QUOTE_FACTOR</stp>
        <stp>[Crispin Spreadsheet.xlsx]SWAN!R62C12</stp>
        <tr r="L62" s="3"/>
      </tp>
      <tp>
        <v>1</v>
        <stp/>
        <stp>##V3_BDPV12</stp>
        <stp>EURSEK Curncy</stp>
        <stp>QUOTE_FACTOR</stp>
        <stp>[Crispin Spreadsheet.xlsx]SWAN!R64C12</stp>
        <tr r="L64" s="3"/>
      </tp>
      <tp t="s">
        <v>#N/A Requesting Data...</v>
        <stp/>
        <stp>##V3_BDPV12</stp>
        <stp>EURDKK Curncy</stp>
        <stp>QUOTE_FACTOR</stp>
        <stp>[Crispin Spreadsheet.xlsx]SWAN!R18C12</stp>
        <tr r="L18" s="3"/>
      </tp>
      <tp>
        <v>1</v>
        <stp/>
        <stp>##V3_BDPV12</stp>
        <stp>EURNOK Curncy</stp>
        <stp>QUOTE_FACTOR</stp>
        <stp>[Crispin Spreadsheet.xlsx]SWAN!R43C12</stp>
        <tr r="L43" s="3"/>
      </tp>
      <tp>
        <v>1</v>
        <stp/>
        <stp>##V3_BDPV12</stp>
        <stp>EURNOK Curncy</stp>
        <stp>QUOTE_FACTOR</stp>
        <stp>[Crispin Spreadsheet.xlsx]SWAN!R45C12</stp>
        <tr r="L45" s="3"/>
      </tp>
      <tp>
        <v>1</v>
        <stp/>
        <stp>##V3_BDPV12</stp>
        <stp>EURNOK Curncy</stp>
        <stp>QUOTE_FACTOR</stp>
        <stp>[Crispin Spreadsheet.xlsx]SWAN!R44C12</stp>
        <tr r="L44" s="3"/>
      </tp>
      <tp>
        <v>1</v>
        <stp/>
        <stp>##V3_BDPV12</stp>
        <stp>EURNOK Curncy</stp>
        <stp>QUOTE_FACTOR</stp>
        <stp>[Crispin Spreadsheet.xlsx]SWAN!R46C12</stp>
        <tr r="L46" s="3"/>
      </tp>
    </main>
    <main first="bloomberg.rtd">
      <tp>
        <v>1801.5</v>
        <stp/>
        <stp>##V3_BDPV12</stp>
        <stp>GCQ2 Comdty</stp>
        <stp>PX_YEST_CLOSE</stp>
        <stp>[Crispin Spreadsheet.xlsx]OEI!R851C6</stp>
        <tr r="F851" s="1"/>
      </tp>
      <tp t="s">
        <v>#N/A Requesting Data...</v>
        <stp/>
        <stp>##V3_BDPV12</stp>
        <stp>GB00BNNGP882 Govt</stp>
        <stp>CRNCY</stp>
        <stp>[Crispin Spreadsheet.xlsx]GILT!R11C4</stp>
        <tr r="D11" s="4"/>
      </tp>
    </main>
    <main first="bofaddin.rtdserver">
      <tp t="s">
        <v>#N/A N/A</v>
        <stp/>
        <stp>BDH|1730317430682549297</stp>
        <tr r="Z309" s="1"/>
      </tp>
      <tp t="s">
        <v>#N/A N/A</v>
        <stp/>
        <stp>BDH|3119161276317980312</stp>
        <tr r="V158" s="6"/>
      </tp>
      <tp t="s">
        <v>#N/A N/A</v>
        <stp/>
        <stp>BDH|8030488227876022969</stp>
        <tr r="Z122" s="1"/>
      </tp>
      <tp t="s">
        <v>#N/A N/A</v>
        <stp/>
        <stp>BDH|7113572541674834314</stp>
        <tr r="Z816" s="1"/>
      </tp>
      <tp t="s">
        <v>#N/A N/A</v>
        <stp/>
        <stp>BDH|2726556369673239374</stp>
        <tr r="Z330" s="1"/>
      </tp>
      <tp t="s">
        <v>#N/A N/A</v>
        <stp/>
        <stp>BDH|2531618734813789592</stp>
        <tr r="Z551" s="1"/>
      </tp>
      <tp t="s">
        <v>#N/A N/A</v>
        <stp/>
        <stp>BDH|5059175595488865453</stp>
        <tr r="Z684" s="1"/>
      </tp>
      <tp t="s">
        <v>#N/A N/A</v>
        <stp/>
        <stp>BDH|6829337435796344120</stp>
        <tr r="Z30" s="1"/>
      </tp>
      <tp t="s">
        <v>#N/A N/A</v>
        <stp/>
        <stp>BDH|8014016409579646025</stp>
        <tr r="Z562" s="1"/>
      </tp>
      <tp t="s">
        <v>#N/A N/A</v>
        <stp/>
        <stp>BDH|4409811881004396146</stp>
        <tr r="Z532" s="1"/>
      </tp>
      <tp t="s">
        <v>#N/A N/A</v>
        <stp/>
        <stp>BDH|1311626766248758801</stp>
        <tr r="Z400" s="1"/>
      </tp>
      <tp t="s">
        <v>#N/A N/A</v>
        <stp/>
        <stp>BDH|9022317961219634404</stp>
        <tr r="Z624" s="1"/>
      </tp>
      <tp t="s">
        <v>#N/A N/A</v>
        <stp/>
        <stp>BDH|5728288998308634778</stp>
        <tr r="Z573" s="1"/>
      </tp>
      <tp t="s">
        <v>#N/A N/A</v>
        <stp/>
        <stp>BDH|8583799130394307983</stp>
        <tr r="Z746" s="1"/>
      </tp>
      <tp t="s">
        <v>#N/A N/A</v>
        <stp/>
        <stp>BDH|5657453152814461126</stp>
        <tr r="Z325" s="1"/>
        <tr r="Z40" s="3"/>
      </tp>
      <tp t="s">
        <v>#N/A N/A</v>
        <stp/>
        <stp>BDH|3016493538421396466</stp>
        <tr r="Z523" s="1"/>
      </tp>
      <tp t="s">
        <v>#N/A N/A</v>
        <stp/>
        <stp>BDH|5526322731895150137</stp>
        <tr r="Z329" s="1"/>
      </tp>
      <tp t="s">
        <v>#N/A N/A</v>
        <stp/>
        <stp>BDH|4424364993929158659</stp>
        <tr r="Z431" s="1"/>
      </tp>
      <tp t="s">
        <v>#N/A N/A</v>
        <stp/>
        <stp>BDH|5522433787840508817</stp>
        <tr r="Z662" s="1"/>
      </tp>
    </main>
    <main first="bloomberg.rtd">
      <tp>
        <v>167.715</v>
        <stp/>
        <stp>##V3_BDPV12</stp>
        <stp>GBS LN Equity</stp>
        <stp>PX_YEST_CLOSE</stp>
        <stp>[Crispin Spreadsheet.xlsx]SWAN!R150C6</stp>
        <tr r="F150" s="3"/>
      </tp>
      <tp t="s">
        <v>GBp</v>
        <stp/>
        <stp>##V3_BDPV12</stp>
        <stp>MKS LN Equity</stp>
        <stp>CRNCY</stp>
        <stp>[Crispin Spreadsheet.xlsx]OPUS!R65C4</stp>
        <tr r="D65" s="6"/>
      </tp>
      <tp>
        <v>1589</v>
        <stp/>
        <stp>##V3_BDPV12</stp>
        <stp>ABF LN Equity</stp>
        <stp>PX_YEST_CLOSE</stp>
        <stp>[Crispin Spreadsheet.xlsx]OPUS!R129C6</stp>
        <tr r="F129" s="6"/>
      </tp>
      <tp t="s">
        <v>HKD</v>
        <stp/>
        <stp>##V3_BDPV12</stp>
        <stp>388 HK Equity</stp>
        <stp>CRNCY</stp>
        <stp>[Crispin Spreadsheet.xlsx]OEI!R211C4</stp>
        <tr r="D211" s="1"/>
      </tp>
      <tp>
        <v>54</v>
        <stp/>
        <stp>##V3_BDPV12</stp>
        <stp>NHY NO Equity</stp>
        <stp>PX_YEST_CLOSE</stp>
        <stp>[Crispin Spreadsheet.xlsx]SWAN!R44C6</stp>
        <tr r="F44" s="3"/>
      </tp>
      <tp>
        <v>8282</v>
        <stp/>
        <stp>##V3_BDPV12</stp>
        <stp>FLTR LN Equity</stp>
        <stp>PX_YEST_CLOSE</stp>
        <stp>[Crispin Spreadsheet.xlsx]OPUS!R133C6</stp>
        <tr r="F133" s="6"/>
      </tp>
      <tp t="s">
        <v>ZAr</v>
        <stp/>
        <stp>##V3_BDPV12</stp>
        <stp>ANG SJ Equity</stp>
        <stp>CRNCY</stp>
        <stp>[Crispin Spreadsheet.xlsx]OPUS!R121C4</stp>
        <tr r="D121" s="6"/>
      </tp>
      <tp t="s">
        <v>USD</v>
        <stp/>
        <stp>##V3_BDPV12</stp>
        <stp>AER US Equity</stp>
        <stp>CRNCY</stp>
        <stp>[Crispin Spreadsheet.xlsx]SWAN!R118C4</stp>
        <tr r="D118" s="3"/>
      </tp>
      <tp>
        <v>87.55</v>
        <stp/>
        <stp>##V3_BDPV12</stp>
        <stp>XOM US Equity</stp>
        <stp>PX_YEST_CLOSE</stp>
        <stp>[Crispin Spreadsheet.xlsx]OPUS!R82C6</stp>
        <tr r="F82" s="6"/>
      </tp>
      <tp t="s">
        <v>USD</v>
        <stp/>
        <stp>##V3_BDPV12</stp>
        <stp>ADAP US Equity</stp>
        <stp>CRNCY</stp>
        <stp>[Crispin Spreadsheet.xlsx]FDXC!R131C4</stp>
        <tr r="D131" s="8"/>
      </tp>
      <tp>
        <v>138.19999999999999</v>
        <stp/>
        <stp>##V3_BDPV12</stp>
        <stp>MKS LN Equity</stp>
        <stp>PX_YEST_CLOSE</stp>
        <stp>[Crispin Spreadsheet.xlsx]SWAN!R96C6</stp>
        <tr r="F96" s="3"/>
      </tp>
      <tp>
        <v>63.194000000000003</v>
        <stp/>
        <stp>##V3_BDPV12</stp>
        <stp>GB00BMBL1F74 Govt</stp>
        <stp>PX_YEST_CLOSE</stp>
        <stp>[Crispin Spreadsheet.xlsx]GILT!R8C6</stp>
        <tr r="F8" s="4"/>
      </tp>
      <tp t="s">
        <v>#N/A Requesting Data...</v>
        <stp/>
        <stp>##V3_BDPV12</stp>
        <stp>USDJPY Curncy</stp>
        <stp>QUOTE_FACTOR</stp>
        <stp>[Crispin Spreadsheet.xlsx]FDXC!R21C12</stp>
        <tr r="L21" s="8"/>
      </tp>
      <tp t="s">
        <v>#N/A Requesting Data...</v>
        <stp/>
        <stp>##V3_BDPV12</stp>
        <stp>USDJPY Curncy</stp>
        <stp>QUOTE_FACTOR</stp>
        <stp>[Crispin Spreadsheet.xlsx]FDXC!R95C12</stp>
        <tr r="L95" s="8"/>
      </tp>
      <tp t="s">
        <v>#N/A Requesting Data...</v>
        <stp/>
        <stp>##V3_BDPV12</stp>
        <stp>USDJPY Curncy</stp>
        <stp>QUOTE_FACTOR</stp>
        <stp>[Crispin Spreadsheet.xlsx]FDXC!R94C12</stp>
        <tr r="L94" s="8"/>
      </tp>
      <tp t="s">
        <v>#N/A Requesting Data...</v>
        <stp/>
        <stp>##V3_BDPV12</stp>
        <stp>NODL NO Equity</stp>
        <stp>LAST_PRICE</stp>
        <stp>[Crispin Spreadsheet.xlsx]OPE!R22C7</stp>
        <tr r="G22" s="7"/>
      </tp>
      <tp t="s">
        <v>#N/A Requesting Data...</v>
        <stp/>
        <stp>##V3_BDPV12</stp>
        <stp>PSON LN Equity</stp>
        <stp>LAST_PRICE</stp>
        <stp>[Crispin Spreadsheet.xlsx]OPE!R48C7</stp>
        <tr r="G48" s="7"/>
      </tp>
      <tp t="s">
        <v>#N/A Requesting Data...</v>
        <stp/>
        <stp>##V3_BDPV12</stp>
        <stp>DEMANT DC Equity</stp>
        <stp>LAST_PRICE</stp>
        <stp>[Crispin Spreadsheet.xlsx]OEI!R72C7</stp>
        <tr r="G72" s="1"/>
      </tp>
      <tp>
        <v>1.0414000000000001</v>
        <stp/>
        <stp>##V3_BDPV12</stp>
        <stp>EURUSD Curncy</stp>
        <stp>PX_YEST_CLOSE</stp>
        <stp>[Crispin Spreadsheet.xlsx]SWAN!R108C30</stp>
        <tr r="AD108" s="3"/>
      </tp>
      <tp>
        <v>1.0414000000000001</v>
        <stp/>
        <stp>##V3_BDPV12</stp>
        <stp>EURUSD Curncy</stp>
        <stp>PX_YEST_CLOSE</stp>
        <stp>[Crispin Spreadsheet.xlsx]SWAN!R119C30</stp>
        <tr r="AD119" s="3"/>
      </tp>
      <tp>
        <v>1.0414000000000001</v>
        <stp/>
        <stp>##V3_BDPV12</stp>
        <stp>EURUSD Curncy</stp>
        <stp>PX_YEST_CLOSE</stp>
        <stp>[Crispin Spreadsheet.xlsx]SWAN!R118C30</stp>
        <tr r="AD118" s="3"/>
      </tp>
      <tp>
        <v>1.0414000000000001</v>
        <stp/>
        <stp>##V3_BDPV12</stp>
        <stp>EURUSD Curncy</stp>
        <stp>PX_YEST_CLOSE</stp>
        <stp>[Crispin Spreadsheet.xlsx]SWAN!R110C30</stp>
        <tr r="AD110" s="3"/>
      </tp>
      <tp>
        <v>1.0414000000000001</v>
        <stp/>
        <stp>##V3_BDPV12</stp>
        <stp>EURUSD Curncy</stp>
        <stp>PX_YEST_CLOSE</stp>
        <stp>[Crispin Spreadsheet.xlsx]SWAN!R129C30</stp>
        <tr r="AD129" s="3"/>
      </tp>
      <tp>
        <v>1.0414000000000001</v>
        <stp/>
        <stp>##V3_BDPV12</stp>
        <stp>EURUSD Curncy</stp>
        <stp>PX_YEST_CLOSE</stp>
        <stp>[Crispin Spreadsheet.xlsx]SWAN!R128C30</stp>
        <tr r="AD128" s="3"/>
      </tp>
      <tp>
        <v>1.0414000000000001</v>
        <stp/>
        <stp>##V3_BDPV12</stp>
        <stp>EURUSD Curncy</stp>
        <stp>PX_YEST_CLOSE</stp>
        <stp>[Crispin Spreadsheet.xlsx]SWAN!R123C30</stp>
        <tr r="AD123" s="3"/>
      </tp>
      <tp>
        <v>1.0414000000000001</v>
        <stp/>
        <stp>##V3_BDPV12</stp>
        <stp>EURUSD Curncy</stp>
        <stp>PX_YEST_CLOSE</stp>
        <stp>[Crispin Spreadsheet.xlsx]SWAN!R122C30</stp>
        <tr r="AD122" s="3"/>
      </tp>
      <tp>
        <v>1.0414000000000001</v>
        <stp/>
        <stp>##V3_BDPV12</stp>
        <stp>EURUSD Curncy</stp>
        <stp>PX_YEST_CLOSE</stp>
        <stp>[Crispin Spreadsheet.xlsx]SWAN!R121C30</stp>
        <tr r="AD121" s="3"/>
      </tp>
      <tp>
        <v>1.0414000000000001</v>
        <stp/>
        <stp>##V3_BDPV12</stp>
        <stp>EURUSD Curncy</stp>
        <stp>PX_YEST_CLOSE</stp>
        <stp>[Crispin Spreadsheet.xlsx]SWAN!R120C30</stp>
        <tr r="AD120" s="3"/>
      </tp>
      <tp>
        <v>1.0414000000000001</v>
        <stp/>
        <stp>##V3_BDPV12</stp>
        <stp>EURUSD Curncy</stp>
        <stp>PX_YEST_CLOSE</stp>
        <stp>[Crispin Spreadsheet.xlsx]SWAN!R127C30</stp>
        <tr r="AD127" s="3"/>
      </tp>
      <tp>
        <v>1.0414000000000001</v>
        <stp/>
        <stp>##V3_BDPV12</stp>
        <stp>EURUSD Curncy</stp>
        <stp>PX_YEST_CLOSE</stp>
        <stp>[Crispin Spreadsheet.xlsx]SWAN!R126C30</stp>
        <tr r="AD126" s="3"/>
      </tp>
      <tp>
        <v>1.0414000000000001</v>
        <stp/>
        <stp>##V3_BDPV12</stp>
        <stp>EURUSD Curncy</stp>
        <stp>PX_YEST_CLOSE</stp>
        <stp>[Crispin Spreadsheet.xlsx]SWAN!R125C30</stp>
        <tr r="AD125" s="3"/>
      </tp>
      <tp>
        <v>1.0414000000000001</v>
        <stp/>
        <stp>##V3_BDPV12</stp>
        <stp>EURUSD Curncy</stp>
        <stp>PX_YEST_CLOSE</stp>
        <stp>[Crispin Spreadsheet.xlsx]SWAN!R124C30</stp>
        <tr r="AD124" s="3"/>
      </tp>
      <tp>
        <v>1.0414000000000001</v>
        <stp/>
        <stp>##V3_BDPV12</stp>
        <stp>EURUSD Curncy</stp>
        <stp>PX_YEST_CLOSE</stp>
        <stp>[Crispin Spreadsheet.xlsx]SWAN!R139C30</stp>
        <tr r="AD139" s="3"/>
      </tp>
      <tp>
        <v>1.0414000000000001</v>
        <stp/>
        <stp>##V3_BDPV12</stp>
        <stp>EURUSD Curncy</stp>
        <stp>PX_YEST_CLOSE</stp>
        <stp>[Crispin Spreadsheet.xlsx]SWAN!R138C30</stp>
        <tr r="AD138" s="3"/>
      </tp>
      <tp>
        <v>1.0414000000000001</v>
        <stp/>
        <stp>##V3_BDPV12</stp>
        <stp>EURUSD Curncy</stp>
        <stp>PX_YEST_CLOSE</stp>
        <stp>[Crispin Spreadsheet.xlsx]SWAN!R133C30</stp>
        <tr r="AD133" s="3"/>
      </tp>
      <tp>
        <v>1.0414000000000001</v>
        <stp/>
        <stp>##V3_BDPV12</stp>
        <stp>EURUSD Curncy</stp>
        <stp>PX_YEST_CLOSE</stp>
        <stp>[Crispin Spreadsheet.xlsx]SWAN!R132C30</stp>
        <tr r="AD132" s="3"/>
      </tp>
      <tp>
        <v>1.0414000000000001</v>
        <stp/>
        <stp>##V3_BDPV12</stp>
        <stp>EURUSD Curncy</stp>
        <stp>PX_YEST_CLOSE</stp>
        <stp>[Crispin Spreadsheet.xlsx]SWAN!R131C30</stp>
        <tr r="AD131" s="3"/>
      </tp>
      <tp>
        <v>1.0414000000000001</v>
        <stp/>
        <stp>##V3_BDPV12</stp>
        <stp>EURUSD Curncy</stp>
        <stp>PX_YEST_CLOSE</stp>
        <stp>[Crispin Spreadsheet.xlsx]SWAN!R130C30</stp>
        <tr r="AD130" s="3"/>
      </tp>
      <tp>
        <v>1.0414000000000001</v>
        <stp/>
        <stp>##V3_BDPV12</stp>
        <stp>EURUSD Curncy</stp>
        <stp>PX_YEST_CLOSE</stp>
        <stp>[Crispin Spreadsheet.xlsx]SWAN!R137C30</stp>
        <tr r="AD137" s="3"/>
      </tp>
      <tp>
        <v>1.0414000000000001</v>
        <stp/>
        <stp>##V3_BDPV12</stp>
        <stp>EURUSD Curncy</stp>
        <stp>PX_YEST_CLOSE</stp>
        <stp>[Crispin Spreadsheet.xlsx]SWAN!R136C30</stp>
        <tr r="AD136" s="3"/>
      </tp>
      <tp>
        <v>1.0414000000000001</v>
        <stp/>
        <stp>##V3_BDPV12</stp>
        <stp>EURUSD Curncy</stp>
        <stp>PX_YEST_CLOSE</stp>
        <stp>[Crispin Spreadsheet.xlsx]SWAN!R135C30</stp>
        <tr r="AD135" s="3"/>
      </tp>
      <tp>
        <v>1.0414000000000001</v>
        <stp/>
        <stp>##V3_BDPV12</stp>
        <stp>EURUSD Curncy</stp>
        <stp>PX_YEST_CLOSE</stp>
        <stp>[Crispin Spreadsheet.xlsx]SWAN!R134C30</stp>
        <tr r="AD134" s="3"/>
      </tp>
      <tp>
        <v>1.0414000000000001</v>
        <stp/>
        <stp>##V3_BDPV12</stp>
        <stp>EURUSD Curncy</stp>
        <stp>PX_YEST_CLOSE</stp>
        <stp>[Crispin Spreadsheet.xlsx]SWAN!R149C30</stp>
        <tr r="AD149" s="3"/>
      </tp>
      <tp>
        <v>1.0414000000000001</v>
        <stp/>
        <stp>##V3_BDPV12</stp>
        <stp>EURUSD Curncy</stp>
        <stp>PX_YEST_CLOSE</stp>
        <stp>[Crispin Spreadsheet.xlsx]SWAN!R148C30</stp>
        <tr r="AD148" s="3"/>
      </tp>
      <tp>
        <v>1.0414000000000001</v>
        <stp/>
        <stp>##V3_BDPV12</stp>
        <stp>EURUSD Curncy</stp>
        <stp>PX_YEST_CLOSE</stp>
        <stp>[Crispin Spreadsheet.xlsx]SWAN!R143C30</stp>
        <tr r="AD143" s="3"/>
      </tp>
      <tp>
        <v>1.0414000000000001</v>
        <stp/>
        <stp>##V3_BDPV12</stp>
        <stp>EURUSD Curncy</stp>
        <stp>PX_YEST_CLOSE</stp>
        <stp>[Crispin Spreadsheet.xlsx]SWAN!R142C30</stp>
        <tr r="AD142" s="3"/>
      </tp>
      <tp>
        <v>1.0414000000000001</v>
        <stp/>
        <stp>##V3_BDPV12</stp>
        <stp>EURUSD Curncy</stp>
        <stp>PX_YEST_CLOSE</stp>
        <stp>[Crispin Spreadsheet.xlsx]SWAN!R141C30</stp>
        <tr r="AD141" s="3"/>
      </tp>
      <tp>
        <v>1.0414000000000001</v>
        <stp/>
        <stp>##V3_BDPV12</stp>
        <stp>EURUSD Curncy</stp>
        <stp>PX_YEST_CLOSE</stp>
        <stp>[Crispin Spreadsheet.xlsx]SWAN!R140C30</stp>
        <tr r="AD140" s="3"/>
      </tp>
      <tp>
        <v>1.0414000000000001</v>
        <stp/>
        <stp>##V3_BDPV12</stp>
        <stp>EURUSD Curncy</stp>
        <stp>PX_YEST_CLOSE</stp>
        <stp>[Crispin Spreadsheet.xlsx]SWAN!R150C30</stp>
        <tr r="AD150" s="3"/>
      </tp>
      <tp>
        <v>1.0414000000000001</v>
        <stp/>
        <stp>##V3_BDPV12</stp>
        <stp>EURUSD Curncy</stp>
        <stp>PX_YEST_CLOSE</stp>
        <stp>[Crispin Spreadsheet.xlsx]SWAN!R155C30</stp>
        <tr r="AD155" s="3"/>
      </tp>
      <tp>
        <v>1.0414000000000001</v>
        <stp/>
        <stp>##V3_BDPV12</stp>
        <stp>EURUSD Curncy</stp>
        <stp>PX_YEST_CLOSE</stp>
        <stp>[Crispin Spreadsheet.xlsx]SWAN!R168C30</stp>
        <tr r="AD168" s="3"/>
      </tp>
      <tp>
        <v>1.0414000000000001</v>
        <stp/>
        <stp>##V3_BDPV12</stp>
        <stp>EURUSD Curncy</stp>
        <stp>PX_YEST_CLOSE</stp>
        <stp>[Crispin Spreadsheet.xlsx]SWAN!R163C30</stp>
        <tr r="AD163" s="3"/>
      </tp>
    </main>
    <main first="bofaddin.rtdserver">
      <tp t="s">
        <v>#N/A N/A</v>
        <stp/>
        <stp>BDH|7728166658912455378</stp>
        <tr r="Z771" s="1"/>
      </tp>
      <tp t="s">
        <v>#N/A N/A</v>
        <stp/>
        <stp>BDH|2776358858465187319</stp>
        <tr r="Z379" s="1"/>
        <tr r="Z59" s="3"/>
        <tr r="V45" s="6"/>
        <tr r="V26" s="7"/>
        <tr r="V37" s="8"/>
      </tp>
      <tp t="s">
        <v>#N/A N/A</v>
        <stp/>
        <stp>BDH|8023365678598544609</stp>
        <tr r="Z114" s="1"/>
        <tr r="Z22" s="3"/>
      </tp>
      <tp t="s">
        <v>#N/A N/A</v>
        <stp/>
        <stp>BDH|2849036070103227414</stp>
        <tr r="Z781" s="1"/>
      </tp>
      <tp t="s">
        <v>#N/A N/A</v>
        <stp/>
        <stp>BDH|1091738065480611289</stp>
        <tr r="Z254" s="1"/>
      </tp>
      <tp t="s">
        <v>#N/A N/A</v>
        <stp/>
        <stp>BDH|5852798230181799284</stp>
        <tr r="Z328" s="1"/>
      </tp>
      <tp t="s">
        <v>#N/A N/A</v>
        <stp/>
        <stp>BDH|1232623405016344380</stp>
        <tr r="Z221" s="1"/>
      </tp>
      <tp t="s">
        <v>#N/A N/A</v>
        <stp/>
        <stp>BDH|4272547351925845310</stp>
        <tr r="Z291" s="1"/>
      </tp>
      <tp t="s">
        <v>#N/A N/A</v>
        <stp/>
        <stp>BDH|9980793599122282740</stp>
        <tr r="Z184" s="1"/>
      </tp>
      <tp t="s">
        <v>#N/A N/A</v>
        <stp/>
        <stp>BDH|4886708240237508225</stp>
        <tr r="Z587" s="1"/>
        <tr r="Z106" s="3"/>
        <tr r="V71" s="6"/>
        <tr r="V52" s="7"/>
        <tr r="V61" s="8"/>
      </tp>
      <tp t="s">
        <v>#N/A N/A</v>
        <stp/>
        <stp>BDH|8370279315381554890</stp>
        <tr r="Z563" s="1"/>
        <tr r="Z98" s="3"/>
      </tp>
      <tp t="s">
        <v>#N/A N/A</v>
        <stp/>
        <stp>BDH|2128650324194230006</stp>
        <tr r="Z348" s="1"/>
        <tr r="Z46" s="3"/>
        <tr r="V35" s="6"/>
        <tr r="V118" s="6"/>
        <tr r="V23" s="7"/>
        <tr r="V27" s="8"/>
        <tr r="V100" s="8"/>
      </tp>
      <tp t="s">
        <v>#N/A N/A</v>
        <stp/>
        <stp>BDH|6464695299092122962</stp>
        <tr r="Z166" s="1"/>
      </tp>
      <tp t="s">
        <v>#N/A N/A</v>
        <stp/>
        <stp>BDH|1240601133075295307</stp>
        <tr r="Z137" s="1"/>
      </tp>
      <tp t="s">
        <v>#N/A N/A</v>
        <stp/>
        <stp>BDH|2403700081086031950</stp>
        <tr r="Z688" s="1"/>
      </tp>
      <tp t="s">
        <v>#N/A N/A</v>
        <stp/>
        <stp>BDH|1669217110390382045</stp>
        <tr r="Z413" s="1"/>
      </tp>
      <tp t="s">
        <v>#N/A N/A</v>
        <stp/>
        <stp>BDH|1727130360110412416</stp>
        <tr r="Z375" s="1"/>
      </tp>
      <tp t="s">
        <v>#N/A N/A</v>
        <stp/>
        <stp>BDH|4647808394532265512</stp>
        <tr r="Z40" s="1"/>
      </tp>
      <tp t="s">
        <v>#N/A N/A</v>
        <stp/>
        <stp>BDH|4779105240590576344</stp>
        <tr r="Z38" s="1"/>
        <tr r="V92" s="6"/>
        <tr r="V81" s="8"/>
      </tp>
      <tp t="s">
        <v>#N/A N/A</v>
        <stp/>
        <stp>BDH|8428121884987176451</stp>
        <tr r="Z408" s="1"/>
      </tp>
      <tp t="s">
        <v>#N/A N/A</v>
        <stp/>
        <stp>BDH|4619811221488242432</stp>
        <tr r="Z35" s="1"/>
      </tp>
      <tp t="s">
        <v>#N/A N/A</v>
        <stp/>
        <stp>BDH|4849093174843569271</stp>
        <tr r="Z293" s="1"/>
      </tp>
      <tp t="s">
        <v>#N/A N/A</v>
        <stp/>
        <stp>BDH|4523476774113154630</stp>
        <tr r="Z481" s="1"/>
      </tp>
      <tp t="s">
        <v>#N/A N/A</v>
        <stp/>
        <stp>BDH|5032272614632769603</stp>
        <tr r="Z744" s="1"/>
      </tp>
      <tp t="s">
        <v>#N/A N/A</v>
        <stp/>
        <stp>BDH|8198846531413606261</stp>
        <tr r="Z90" s="1"/>
      </tp>
      <tp t="s">
        <v>#N/A N/A</v>
        <stp/>
        <stp>BDH|4499169407346875199</stp>
        <tr r="Z155" s="1"/>
      </tp>
      <tp t="s">
        <v>#N/A N/A</v>
        <stp/>
        <stp>BDH|1435352945884707062</stp>
        <tr r="Z671" s="1"/>
      </tp>
    </main>
    <main first="bloomberg.rtd">
      <tp t="s">
        <v>GBp</v>
        <stp/>
        <stp>##V3_BDPV12</stp>
        <stp>LRE LN Equity</stp>
        <stp>CRNCY</stp>
        <stp>[Crispin Spreadsheet.xlsx]SWAN!R92C4</stp>
        <tr r="D92" s="3"/>
      </tp>
      <tp>
        <v>1.3645</v>
        <stp/>
        <stp>##V3_BDPV12</stp>
        <stp>SRS IM Equity</stp>
        <stp>PX_YEST_CLOSE</stp>
        <stp>[Crispin Spreadsheet.xlsx]OPUS!R22C6</stp>
        <tr r="F22" s="6"/>
      </tp>
      <tp>
        <v>17.149999999999999</v>
        <stp/>
        <stp>##V3_BDPV12</stp>
        <stp>GET FP Equity</stp>
        <stp>PX_YEST_CLOSE</stp>
        <stp>[Crispin Spreadsheet.xlsx]OPUS!R18C6</stp>
        <tr r="F18" s="6"/>
      </tp>
      <tp t="s">
        <v>USD</v>
        <stp/>
        <stp>##V3_BDPV12</stp>
        <stp>ILMN US Equity</stp>
        <stp>CRNCY</stp>
        <stp>[Crispin Spreadsheet.xlsx]SWAN!R129C4</stp>
        <tr r="D129" s="3"/>
      </tp>
      <tp>
        <v>21.04</v>
        <stp/>
        <stp>##V3_BDPV12</stp>
        <stp>BTU US Equity</stp>
        <stp>PX_YEST_CLOSE</stp>
        <stp>[Crispin Spreadsheet.xlsx]SWAN!R135C6</stp>
        <tr r="F135" s="3"/>
      </tp>
      <tp t="s">
        <v>GBp</v>
        <stp/>
        <stp>##V3_BDPV12</stp>
        <stp>CPI LN Equity</stp>
        <stp>CRNCY</stp>
        <stp>[Crispin Spreadsheet.xlsx]SWAN!R80C4</stp>
        <tr r="D80" s="3"/>
      </tp>
      <tp t="s">
        <v>GBp</v>
        <stp/>
        <stp>##V3_BDPV12</stp>
        <stp>VOD LN Equity</stp>
        <stp>CRNCY</stp>
        <stp>[Crispin Spreadsheet.xlsx]FDXC!R128C4</stp>
        <tr r="D128" s="8"/>
      </tp>
      <tp>
        <v>21.7</v>
        <stp/>
        <stp>##V3_BDPV12</stp>
        <stp>PDG LN Equity</stp>
        <stp>PX_YEST_CLOSE</stp>
        <stp>[Crispin Spreadsheet.xlsx]FDXC!R122C6</stp>
        <tr r="F122" s="8"/>
      </tp>
      <tp t="s">
        <v>GBp</v>
        <stp/>
        <stp>##V3_BDPV12</stp>
        <stp>IMB LN Equity</stp>
        <stp>CRNCY</stp>
        <stp>[Crispin Spreadsheet.xlsx]OPUS!R137C4</stp>
        <tr r="D137" s="6"/>
      </tp>
      <tp t="s">
        <v>USD</v>
        <stp/>
        <stp>##V3_BDPV12</stp>
        <stp>FMC US Equity</stp>
        <stp>CRNCY</stp>
        <stp>[Crispin Spreadsheet.xlsx]OPUS!R156C4</stp>
        <tr r="D156" s="6"/>
      </tp>
      <tp t="s">
        <v>GBp</v>
        <stp/>
        <stp>##V3_BDPV12</stp>
        <stp>SRP LN Equity</stp>
        <stp>CRNCY</stp>
        <stp>[Crispin Spreadsheet.xlsx]SWAN!R109C4</stp>
        <tr r="D109" s="3"/>
      </tp>
      <tp>
        <v>76.459999999999994</v>
        <stp/>
        <stp>##V3_BDPV12</stp>
        <stp>ERICB SS Equity</stp>
        <stp>PX_YEST_CLOSE</stp>
        <stp>[Crispin Spreadsheet.xlsx]OPUS!R125C6</stp>
        <tr r="F125" s="6"/>
      </tp>
      <tp t="s">
        <v>#N/A Requesting Data...</v>
        <stp/>
        <stp>##V3_BDPV12</stp>
        <stp>VGA Index</stp>
        <stp>LAST_PRICE</stp>
        <stp>[Crispin Spreadsheet.xlsx]OEI!R86C7</stp>
        <tr r="G86" s="1"/>
      </tp>
      <tp t="s">
        <v>EUR</v>
        <stp/>
        <stp>##V3_BDPV12</stp>
        <stp>IF IM Equity</stp>
        <stp>CRNCY</stp>
        <stp>[Crispin Spreadsheet.xlsx]SWAN!R28C4</stp>
        <tr r="D28" s="3"/>
      </tp>
      <tp t="s">
        <v>#N/A Requesting Data...</v>
        <stp/>
        <stp>##V3_BDPV12</stp>
        <stp>GBPSEK Curncy</stp>
        <stp>PX_YEST_CLOSE</stp>
        <stp>[Crispin Spreadsheet.xlsx]OPUS!R125C26</stp>
        <tr r="Z125" s="6"/>
      </tp>
    </main>
    <main first="bofaddin.rtdserver">
      <tp t="s">
        <v>#N/A N/A</v>
        <stp/>
        <stp>BDH|2408890292016456617</stp>
        <tr r="Z279" s="1"/>
      </tp>
      <tp t="s">
        <v>#N/A N/A</v>
        <stp/>
        <stp>BDH|6115401646631405481</stp>
        <tr r="Z235" s="1"/>
      </tp>
      <tp t="s">
        <v>#N/A N/A</v>
        <stp/>
        <stp>BDH|9294582480760184702</stp>
        <tr r="Z212" s="1"/>
      </tp>
      <tp t="s">
        <v>#N/A N/A</v>
        <stp/>
        <stp>BDH|5564634152007960253</stp>
        <tr r="Z148" s="1"/>
      </tp>
      <tp t="s">
        <v>#N/A N/A</v>
        <stp/>
        <stp>BDH|4682068529485062018</stp>
        <tr r="Z406" s="1"/>
      </tp>
      <tp t="s">
        <v>#N/A N/A</v>
        <stp/>
        <stp>BDH|4207932151902855918</stp>
        <tr r="Z24" s="1"/>
        <tr r="Z7" s="3"/>
        <tr r="V6" s="6"/>
        <tr r="V6" s="8"/>
      </tp>
      <tp t="s">
        <v>#N/A N/A</v>
        <stp/>
        <stp>BDH|5025009346765812773</stp>
        <tr r="Z169" s="1"/>
      </tp>
      <tp t="s">
        <v>#N/A N/A</v>
        <stp/>
        <stp>BDH|4007643847203868647</stp>
        <tr r="Z514" s="1"/>
      </tp>
      <tp t="s">
        <v>#N/A N/A</v>
        <stp/>
        <stp>BDH|1900376542161481474</stp>
        <tr r="Z75" s="1"/>
      </tp>
      <tp t="s">
        <v>#N/A N/A</v>
        <stp/>
        <stp>BDH|6999515788898871045</stp>
        <tr r="Z786" s="1"/>
      </tp>
      <tp t="s">
        <v>#N/A N/A</v>
        <stp/>
        <stp>BDH|7072730825165288492</stp>
        <tr r="Z536" s="1"/>
      </tp>
      <tp t="s">
        <v>#N/A N/A</v>
        <stp/>
        <stp>BDH|3328760632610129443</stp>
        <tr r="Z678" s="1"/>
        <tr r="Z124" s="3"/>
        <tr r="V80" s="6"/>
        <tr r="V69" s="8"/>
      </tp>
      <tp t="s">
        <v>#N/A N/A</v>
        <stp/>
        <stp>BDH|9274844312504450726</stp>
        <tr r="Z445" s="1"/>
      </tp>
    </main>
    <main first="bloomberg.rtd">
      <tp>
        <v>0.82650000000000001</v>
        <stp/>
        <stp>##V3_BDPV12</stp>
        <stp>USDGBp Curncy</stp>
        <stp>PX_YEST_CLOSE</stp>
        <stp>[Crispin Spreadsheet.xlsx]FDXC!R118C26</stp>
        <tr r="Z118" s="8"/>
      </tp>
      <tp>
        <v>0.82650000000000001</v>
        <stp/>
        <stp>##V3_BDPV12</stp>
        <stp>USDGBp Curncy</stp>
        <stp>PX_YEST_CLOSE</stp>
        <stp>[Crispin Spreadsheet.xlsx]FDXC!R119C26</stp>
        <tr r="Z119" s="8"/>
      </tp>
      <tp>
        <v>0.82650000000000001</v>
        <stp/>
        <stp>##V3_BDPV12</stp>
        <stp>USDGBp Curncy</stp>
        <stp>PX_YEST_CLOSE</stp>
        <stp>[Crispin Spreadsheet.xlsx]FDXC!R110C26</stp>
        <tr r="Z110" s="8"/>
      </tp>
      <tp>
        <v>0.82650000000000001</v>
        <stp/>
        <stp>##V3_BDPV12</stp>
        <stp>USDGBp Curncy</stp>
        <stp>PX_YEST_CLOSE</stp>
        <stp>[Crispin Spreadsheet.xlsx]FDXC!R111C26</stp>
        <tr r="Z111" s="8"/>
      </tp>
      <tp>
        <v>0.82650000000000001</v>
        <stp/>
        <stp>##V3_BDPV12</stp>
        <stp>USDGBp Curncy</stp>
        <stp>PX_YEST_CLOSE</stp>
        <stp>[Crispin Spreadsheet.xlsx]FDXC!R112C26</stp>
        <tr r="Z112" s="8"/>
      </tp>
      <tp>
        <v>0.82650000000000001</v>
        <stp/>
        <stp>##V3_BDPV12</stp>
        <stp>USDGBp Curncy</stp>
        <stp>PX_YEST_CLOSE</stp>
        <stp>[Crispin Spreadsheet.xlsx]FDXC!R113C26</stp>
        <tr r="Z113" s="8"/>
      </tp>
      <tp>
        <v>0.82650000000000001</v>
        <stp/>
        <stp>##V3_BDPV12</stp>
        <stp>USDGBp Curncy</stp>
        <stp>PX_YEST_CLOSE</stp>
        <stp>[Crispin Spreadsheet.xlsx]FDXC!R114C26</stp>
        <tr r="Z114" s="8"/>
      </tp>
      <tp>
        <v>0.82650000000000001</v>
        <stp/>
        <stp>##V3_BDPV12</stp>
        <stp>USDGBp Curncy</stp>
        <stp>PX_YEST_CLOSE</stp>
        <stp>[Crispin Spreadsheet.xlsx]FDXC!R115C26</stp>
        <tr r="Z115" s="8"/>
      </tp>
      <tp>
        <v>0.82650000000000001</v>
        <stp/>
        <stp>##V3_BDPV12</stp>
        <stp>USDGBp Curncy</stp>
        <stp>PX_YEST_CLOSE</stp>
        <stp>[Crispin Spreadsheet.xlsx]FDXC!R116C26</stp>
        <tr r="Z116" s="8"/>
      </tp>
      <tp>
        <v>0.82650000000000001</v>
        <stp/>
        <stp>##V3_BDPV12</stp>
        <stp>USDGBp Curncy</stp>
        <stp>PX_YEST_CLOSE</stp>
        <stp>[Crispin Spreadsheet.xlsx]FDXC!R128C26</stp>
        <tr r="Z128" s="8"/>
      </tp>
      <tp>
        <v>0.82650000000000001</v>
        <stp/>
        <stp>##V3_BDPV12</stp>
        <stp>USDGBp Curncy</stp>
        <stp>PX_YEST_CLOSE</stp>
        <stp>[Crispin Spreadsheet.xlsx]FDXC!R120C26</stp>
        <tr r="Z120" s="8"/>
      </tp>
      <tp>
        <v>0.82650000000000001</v>
        <stp/>
        <stp>##V3_BDPV12</stp>
        <stp>USDGBp Curncy</stp>
        <stp>PX_YEST_CLOSE</stp>
        <stp>[Crispin Spreadsheet.xlsx]FDXC!R121C26</stp>
        <tr r="Z121" s="8"/>
      </tp>
      <tp>
        <v>0.82650000000000001</v>
        <stp/>
        <stp>##V3_BDPV12</stp>
        <stp>USDGBp Curncy</stp>
        <stp>PX_YEST_CLOSE</stp>
        <stp>[Crispin Spreadsheet.xlsx]FDXC!R122C26</stp>
        <tr r="Z122" s="8"/>
      </tp>
      <tp>
        <v>0.82650000000000001</v>
        <stp/>
        <stp>##V3_BDPV12</stp>
        <stp>USDGBp Curncy</stp>
        <stp>PX_YEST_CLOSE</stp>
        <stp>[Crispin Spreadsheet.xlsx]FDXC!R123C26</stp>
        <tr r="Z123" s="8"/>
      </tp>
      <tp>
        <v>0.82650000000000001</v>
        <stp/>
        <stp>##V3_BDPV12</stp>
        <stp>USDGBp Curncy</stp>
        <stp>PX_YEST_CLOSE</stp>
        <stp>[Crispin Spreadsheet.xlsx]FDXC!R124C26</stp>
        <tr r="Z124" s="8"/>
      </tp>
      <tp>
        <v>0.82650000000000001</v>
        <stp/>
        <stp>##V3_BDPV12</stp>
        <stp>USDGBp Curncy</stp>
        <stp>PX_YEST_CLOSE</stp>
        <stp>[Crispin Spreadsheet.xlsx]FDXC!R125C26</stp>
        <tr r="Z125" s="8"/>
      </tp>
      <tp>
        <v>0.82650000000000001</v>
        <stp/>
        <stp>##V3_BDPV12</stp>
        <stp>USDGBp Curncy</stp>
        <stp>PX_YEST_CLOSE</stp>
        <stp>[Crispin Spreadsheet.xlsx]FDXC!R126C26</stp>
        <tr r="Z126" s="8"/>
      </tp>
      <tp>
        <v>0.82650000000000001</v>
        <stp/>
        <stp>##V3_BDPV12</stp>
        <stp>USDGBp Curncy</stp>
        <stp>PX_YEST_CLOSE</stp>
        <stp>[Crispin Spreadsheet.xlsx]FDXC!R127C26</stp>
        <tr r="Z127" s="8"/>
      </tp>
    </main>
    <main first="bofaddin.rtdserver">
      <tp t="s">
        <v>#N/A N/A</v>
        <stp/>
        <stp>BDH|6358976903765617912</stp>
        <tr r="Z331" s="1"/>
      </tp>
      <tp t="s">
        <v>#N/A N/A</v>
        <stp/>
        <stp>BDH|4272547281502244843</stp>
        <tr r="Z288" s="1"/>
      </tp>
      <tp t="s">
        <v>#N/A N/A</v>
        <stp/>
        <stp>BDH|5342018386378752620</stp>
        <tr r="V37" s="7"/>
      </tp>
      <tp t="s">
        <v>#N/A N/A</v>
        <stp/>
        <stp>BDH|3965330261767490291</stp>
        <tr r="Z815" s="1"/>
      </tp>
    </main>
    <main first="bloomberg.rtd">
      <tp t="s">
        <v>#N/A Requesting Data...</v>
        <stp/>
        <stp>##V3_BDPV12</stp>
        <stp>MS US Equity</stp>
        <stp>LAST_PRICE</stp>
        <stp>[Crispin Spreadsheet.xlsx]OEI!R759C7</stp>
        <tr r="G759" s="1"/>
      </tp>
      <tp t="s">
        <v>#N/A Requesting Data...</v>
        <stp/>
        <stp>##V3_BDPV12</stp>
        <stp>FR FP Equity</stp>
        <stp>LAST_PRICE</stp>
        <stp>[Crispin Spreadsheet.xlsx]OEI!R138C7</stp>
        <tr r="G138" s="1"/>
      </tp>
    </main>
    <main first="bofaddin.rtdserver">
      <tp t="s">
        <v>#N/A N/A</v>
        <stp/>
        <stp>BDH|2069282179842773628</stp>
        <tr r="Z199" s="1"/>
      </tp>
      <tp t="s">
        <v>#N/A N/A</v>
        <stp/>
        <stp>BDH|7042539621394470730</stp>
        <tr r="Z830" s="1"/>
      </tp>
      <tp t="s">
        <v>#N/A N/A</v>
        <stp/>
        <stp>BDH|3253171634922623027</stp>
        <tr r="Z346" s="1"/>
      </tp>
      <tp t="s">
        <v>#N/A N/A</v>
        <stp/>
        <stp>BDH|1047669622513908586</stp>
        <tr r="Z42" s="1"/>
      </tp>
    </main>
    <main first="bloomberg.rtd">
      <tp>
        <v>22.1</v>
        <stp/>
        <stp>##V3_BDPV12</stp>
        <stp>KLK MK Equity</stp>
        <stp>PX_YEST_CLOSE</stp>
        <stp>[Crispin Spreadsheet.xlsx]SWAN!R36C6</stp>
        <tr r="F36" s="3"/>
      </tp>
      <tp>
        <v>565.20000000000005</v>
        <stp/>
        <stp>##V3_BDPV12</stp>
        <stp>RMV LN Equity</stp>
        <stp>PX_YEST_CLOSE</stp>
        <stp>[Crispin Spreadsheet.xlsx]SWAN!R107C6</stp>
        <tr r="F107" s="3"/>
      </tp>
      <tp>
        <v>743.2</v>
        <stp/>
        <stp>##V3_BDPV12</stp>
        <stp>PSON LN Equity</stp>
        <stp>PX_YEST_CLOSE</stp>
        <stp>[Crispin Spreadsheet.xlsx]SWAN!R101C6</stp>
        <tr r="F101" s="3"/>
      </tp>
      <tp>
        <v>24204</v>
        <stp/>
        <stp>##V3_BDPV12</stp>
        <stp>ANG SJ Equity</stp>
        <stp>PX_YEST_CLOSE</stp>
        <stp>[Crispin Spreadsheet.xlsx]SWAN!R55C6</stp>
        <tr r="F55" s="3"/>
      </tp>
      <tp t="s">
        <v>USD</v>
        <stp/>
        <stp>##V3_BDPV12</stp>
        <stp>CACC US Equity</stp>
        <stp>CRNCY</stp>
        <stp>[Crispin Spreadsheet.xlsx]SWAN!R125C4</stp>
        <tr r="D125" s="3"/>
      </tp>
      <tp t="s">
        <v>#N/A N/A</v>
        <stp/>
        <stp>##V3_BDPV12</stp>
        <stp>SNE US Equity</stp>
        <stp>PX_YEST_CLOSE</stp>
        <stp>[Crispin Spreadsheet.xlsx]OPUS!R158C6</stp>
        <tr r="F158" s="6"/>
      </tp>
      <tp>
        <v>81</v>
        <stp/>
        <stp>##V3_BDPV12</stp>
        <stp>JSE LN Equity</stp>
        <stp>PX_YEST_CLOSE</stp>
        <stp>[Crispin Spreadsheet.xlsx]OPUS!R138C6</stp>
        <tr r="F138" s="6"/>
      </tp>
      <tp>
        <v>85.17</v>
        <stp/>
        <stp>##V3_BDPV12</stp>
        <stp>TWLO US Equity</stp>
        <stp>PX_YEST_CLOSE</stp>
        <stp>[Crispin Spreadsheet.xlsx]SWAN!R140C6</stp>
        <tr r="F140" s="3"/>
      </tp>
      <tp t="s">
        <v>GBp</v>
        <stp/>
        <stp>##V3_BDPV12</stp>
        <stp>JSE LN Equity</stp>
        <stp>CRNCY</stp>
        <stp>[Crispin Spreadsheet.xlsx]FDXC!R118C4</stp>
        <tr r="D118" s="8"/>
      </tp>
      <tp t="s">
        <v>ZAr</v>
        <stp/>
        <stp>##V3_BDPV12</stp>
        <stp>SSW SJ Equity</stp>
        <stp>CRNCY</stp>
        <stp>[Crispin Spreadsheet.xlsx]SWAN!R56C4</stp>
        <tr r="D56" s="3"/>
      </tp>
      <tp t="s">
        <v>EUR</v>
        <stp/>
        <stp>##V3_BDPV12</stp>
        <stp>SRS IM Equity</stp>
        <stp>CRNCY</stp>
        <stp>[Crispin Spreadsheet.xlsx]SWAN!R30C4</stp>
        <tr r="D30" s="3"/>
      </tp>
      <tp>
        <v>24204</v>
        <stp/>
        <stp>##V3_BDPV12</stp>
        <stp>ANG SJ Equity</stp>
        <stp>PX_YEST_CLOSE</stp>
        <stp>[Crispin Spreadsheet.xlsx]FDXC!R103C6</stp>
        <tr r="F103" s="8"/>
      </tp>
      <tp t="s">
        <v>GBp</v>
        <stp/>
        <stp>##V3_BDPV12</stp>
        <stp>IMB LN Equity</stp>
        <stp>CRNCY</stp>
        <stp>[Crispin Spreadsheet.xlsx]OPUS!R61C4</stp>
        <tr r="D61" s="6"/>
      </tp>
      <tp t="s">
        <v>GBp</v>
        <stp/>
        <stp>##V3_BDPV12</stp>
        <stp>VOD LN Equity</stp>
        <stp>CRNCY</stp>
        <stp>[Crispin Spreadsheet.xlsx]OPUS!R150C4</stp>
        <tr r="D150" s="6"/>
      </tp>
      <tp t="s">
        <v>GBp</v>
        <stp/>
        <stp>##V3_BDPV12</stp>
        <stp>PDG LN Equity</stp>
        <stp>CRNCY</stp>
        <stp>[Crispin Spreadsheet.xlsx]OPUS!R143C4</stp>
        <tr r="D143" s="6"/>
      </tp>
      <tp t="s">
        <v>USD</v>
        <stp/>
        <stp>##V3_BDPV12</stp>
        <stp>BMA US Equity</stp>
        <stp>CRNCY</stp>
        <stp>[Crispin Spreadsheet.xlsx]OPUS!R155C4</stp>
        <tr r="D155" s="6"/>
      </tp>
      <tp>
        <v>1.65</v>
        <stp/>
        <stp>##V3_BDPV12</stp>
        <stp>ADAP US Equity</stp>
        <stp>PX_YEST_CLOSE</stp>
        <stp>[Crispin Spreadsheet.xlsx]OPUS!R153C6</stp>
        <tr r="F153" s="6"/>
      </tp>
      <tp t="s">
        <v>USD</v>
        <stp/>
        <stp>##V3_BDPV12</stp>
        <stp>ROSN LI Equity</stp>
        <stp>CRNCY</stp>
        <stp>[Crispin Spreadsheet.xlsx]SWAN!R108C4</stp>
        <tr r="D108" s="3"/>
      </tp>
      <tp t="s">
        <v>GBp</v>
        <stp/>
        <stp>##V3_BDPV12</stp>
        <stp>PDG LN Equity</stp>
        <stp>CRNCY</stp>
        <stp>[Crispin Spreadsheet.xlsx]OPUS!R68C4</stp>
        <tr r="D68" s="6"/>
      </tp>
      <tp t="s">
        <v>#N/A Requesting Data...</v>
        <stp/>
        <stp>##V3_BDPV12</stp>
        <stp>MELE BB Equity</stp>
        <stp>LAST_PRICE</stp>
        <stp>[Crispin Spreadsheet.xlsx]OEI!R39C7</stp>
        <tr r="G39" s="1"/>
      </tp>
      <tp t="s">
        <v>#N/A Requesting Data...</v>
        <stp/>
        <stp>##V3_BDPV12</stp>
        <stp>DANSKE DC Equity</stp>
        <stp>LAST_PRICE</stp>
        <stp>[Crispin Spreadsheet.xlsx]OEI!R65C7</stp>
        <tr r="G65" s="1"/>
      </tp>
      <tp t="s">
        <v>USD</v>
        <stp/>
        <stp>##V3_BDPV12</stp>
        <stp>CF US Equity</stp>
        <stp>CRNCY</stp>
        <stp>[Crispin Spreadsheet.xlsx]OPUS!R80C4</stp>
        <tr r="D80" s="6"/>
      </tp>
      <tp>
        <v>92.7</v>
        <stp/>
        <stp>##V3_BDPV12</stp>
        <stp>16 HK Equity</stp>
        <stp>PX_YEST_CLOSE</stp>
        <stp>[Crispin Spreadsheet.xlsx]OEI!R216C6</stp>
        <tr r="F216" s="1"/>
      </tp>
      <tp t="s">
        <v>#N/A Requesting Data...</v>
        <stp/>
        <stp>##V3_BDPV12</stp>
        <stp>STERV FH Equity</stp>
        <stp>LAST_PRICE</stp>
        <stp>[Crispin Spreadsheet.xlsx]OEI!R82C7</stp>
        <tr r="G82" s="1"/>
      </tp>
      <tp t="s">
        <v>#N/A Requesting Data...</v>
        <stp/>
        <stp>##V3_BDPV12</stp>
        <stp>BA US Equity</stp>
        <stp>LAST_PRICE</stp>
        <stp>[Crispin Spreadsheet.xlsx]OEI!R674C7</stp>
        <tr r="G674" s="1"/>
      </tp>
      <tp t="s">
        <v>#N/A Requesting Data...</v>
        <stp/>
        <stp>##V3_BDPV12</stp>
        <stp>UA US Equity</stp>
        <stp>LAST_PRICE</stp>
        <stp>[Crispin Spreadsheet.xlsx]OEI!R814C7</stp>
        <tr r="G814" s="1"/>
      </tp>
      <tp t="s">
        <v>#N/A Requesting Data...</v>
        <stp/>
        <stp>##V3_BDPV12</stp>
        <stp>CE IM Equity</stp>
        <stp>LAST_PRICE</stp>
        <stp>[Crispin Spreadsheet.xlsx]OEI!R240C7</stp>
        <tr r="G240" s="1"/>
      </tp>
      <tp>
        <v>25.6</v>
        <stp/>
        <stp>##V3_BDPV12</stp>
        <stp>CPI LN Equity</stp>
        <stp>PX_YEST_CLOSE</stp>
        <stp>[Crispin Spreadsheet.xlsx]SWAN!R80C6</stp>
        <tr r="F80" s="3"/>
      </tp>
      <tp>
        <v>393.8</v>
        <stp/>
        <stp>##V3_BDPV12</stp>
        <stp>LRE LN Equity</stp>
        <stp>PX_YEST_CLOSE</stp>
        <stp>[Crispin Spreadsheet.xlsx]SWAN!R92C6</stp>
        <tr r="F92" s="3"/>
      </tp>
      <tp>
        <v>1596</v>
        <stp/>
        <stp>##V3_BDPV12</stp>
        <stp>PLUS LN Equity</stp>
        <stp>PX_YEST_CLOSE</stp>
        <stp>[Crispin Spreadsheet.xlsx]SWAN!R103C6</stp>
        <tr r="F103" s="3"/>
      </tp>
      <tp t="s">
        <v>EUR</v>
        <stp/>
        <stp>##V3_BDPV12</stp>
        <stp>SRS IM Equity</stp>
        <stp>CRNCY</stp>
        <stp>[Crispin Spreadsheet.xlsx]OPUS!R22C4</stp>
        <tr r="D22" s="6"/>
      </tp>
      <tp t="s">
        <v>EUR</v>
        <stp/>
        <stp>##V3_BDPV12</stp>
        <stp>GET FP Equity</stp>
        <stp>CRNCY</stp>
        <stp>[Crispin Spreadsheet.xlsx]OPUS!R18C4</stp>
        <tr r="D18" s="6"/>
      </tp>
      <tp>
        <v>743.2</v>
        <stp/>
        <stp>##V3_BDPV12</stp>
        <stp>PSON LN Equity</stp>
        <stp>PX_YEST_CLOSE</stp>
        <stp>[Crispin Spreadsheet.xlsx]OPUS!R142C6</stp>
        <tr r="F142" s="6"/>
      </tp>
      <tp t="s">
        <v>NOK</v>
        <stp/>
        <stp>##V3_BDPV12</stp>
        <stp>YAR NO Equity</stp>
        <stp>CRNCY</stp>
        <stp>[Crispin Spreadsheet.xlsx]FDXC!R100C4</stp>
        <tr r="D100" s="8"/>
      </tp>
      <tp t="s">
        <v>#N/A Requesting Data...</v>
        <stp/>
        <stp>##V3_BDPV12</stp>
        <stp>V US Equity</stp>
        <stp>LAST_PRICE</stp>
        <stp>[Crispin Spreadsheet.xlsx]OEI!R821C7</stp>
        <tr r="G821" s="1"/>
      </tp>
      <tp t="s">
        <v>#N/A Requesting Data...</v>
        <stp/>
        <stp>##V3_BDPV12</stp>
        <stp>USDCAD Curncy</stp>
        <stp>QUOTE_FACTOR</stp>
        <stp>[Crispin Spreadsheet.xlsx]FDXC!R84C12</stp>
        <tr r="L84" s="8"/>
      </tp>
      <tp t="s">
        <v>#N/A Requesting Data...</v>
        <stp/>
        <stp>##V3_BDPV12</stp>
        <stp>USDCAD Curncy</stp>
        <stp>QUOTE_FACTOR</stp>
        <stp>[Crispin Spreadsheet.xlsx]FDXC!R10C12</stp>
        <tr r="L10" s="8"/>
      </tp>
      <tp t="s">
        <v>#N/A Requesting Data...</v>
        <stp/>
        <stp>##V3_BDPV12</stp>
        <stp>USDCAD Curncy</stp>
        <stp>QUOTE_FACTOR</stp>
        <stp>[Crispin Spreadsheet.xlsx]FDXC!R11C12</stp>
        <tr r="L11" s="8"/>
      </tp>
      <tp t="s">
        <v>#N/A Requesting Data...</v>
        <stp/>
        <stp>##V3_BDPV12</stp>
        <stp>USDSGD Curncy</stp>
        <stp>QUOTE_FACTOR</stp>
        <stp>[Crispin Spreadsheet.xlsx]FDXC!R30C12</stp>
        <tr r="L30" s="8"/>
      </tp>
      <tp t="s">
        <v>#N/A Requesting Data...</v>
        <stp/>
        <stp>##V3_BDPV12</stp>
        <stp>ONTEX BB Equity</stp>
        <stp>LAST_PRICE</stp>
        <stp>[Crispin Spreadsheet.xlsx]OEI!R40C7</stp>
        <tr r="G40" s="1"/>
      </tp>
      <tp t="s">
        <v>#N/A Requesting Data...</v>
        <stp/>
        <stp>##V3_BDPV12</stp>
        <stp>EURN BB Equity</stp>
        <stp>LAST_PRICE</stp>
        <stp>[Crispin Spreadsheet.xlsx]OEI!R38C7</stp>
        <tr r="G38" s="1"/>
      </tp>
      <tp>
        <v>13.34</v>
        <stp/>
        <stp>##V3_BDPV12</stp>
        <stp>IF IM Equity</stp>
        <stp>PX_YEST_CLOSE</stp>
        <stp>[Crispin Spreadsheet.xlsx]SWAN!R28C6</stp>
        <tr r="F28" s="3"/>
      </tp>
      <tp t="s">
        <v>#N/A Requesting Data...</v>
        <stp/>
        <stp>##V3_BDPV12</stp>
        <stp>MOCORP FH Equity</stp>
        <stp>LAST_PRICE</stp>
        <stp>[Crispin Spreadsheet.xlsx]OEI!R81C7</stp>
        <tr r="G81" s="1"/>
      </tp>
      <tp t="s">
        <v>#N/A Requesting Data...</v>
        <stp/>
        <stp>##V3_BDPV12</stp>
        <stp>CURY LN Equity</stp>
        <stp>LAST_PRICE</stp>
        <stp>[Crispin Spreadsheet.xlsx]OPE!R38C7</stp>
        <tr r="G38" s="7"/>
      </tp>
      <tp t="s">
        <v>#N/A Requesting Data...</v>
        <stp/>
        <stp>##V3_BDPV12</stp>
        <stp>GE US Equity</stp>
        <stp>LAST_PRICE</stp>
        <stp>[Crispin Spreadsheet.xlsx]OEI!R721C7</stp>
        <tr r="G721" s="1"/>
      </tp>
      <tp t="s">
        <v>#N/A Requesting Data...</v>
        <stp/>
        <stp>##V3_BDPV12</stp>
        <stp>HD US Equity</stp>
        <stp>LAST_PRICE</stp>
        <stp>[Crispin Spreadsheet.xlsx]OEI!R730C7</stp>
        <tr r="G730" s="1"/>
      </tp>
      <tp t="s">
        <v>#N/A Requesting Data...</v>
        <stp/>
        <stp>##V3_BDPV12</stp>
        <stp>USDCAD Curncy</stp>
        <stp>QUOTE_FACTOR</stp>
        <stp>[Crispin Spreadsheet.xlsx]FDXC!R9C12</stp>
        <tr r="L9" s="8"/>
      </tp>
      <tp t="s">
        <v>ZAr</v>
        <stp/>
        <stp>##V3_BDPV12</stp>
        <stp>ANG SJ Equity</stp>
        <stp>CRNCY</stp>
        <stp>[Crispin Spreadsheet.xlsx]SWAN!R55C4</stp>
        <tr r="D55" s="3"/>
      </tp>
      <tp>
        <v>7.43</v>
        <stp/>
        <stp>##V3_BDPV12</stp>
        <stp>ERIC US Equity</stp>
        <stp>PX_YEST_CLOSE</stp>
        <stp>[Crispin Spreadsheet.xlsx]FDXC!R137C6</stp>
        <tr r="F137" s="8"/>
      </tp>
      <tp>
        <v>138.19999999999999</v>
        <stp/>
        <stp>##V3_BDPV12</stp>
        <stp>MKS LN Equity</stp>
        <stp>PX_YEST_CLOSE</stp>
        <stp>[Crispin Spreadsheet.xlsx]OPUS!R140C6</stp>
        <tr r="F140" s="6"/>
      </tp>
      <tp t="s">
        <v>ZAr</v>
        <stp/>
        <stp>##V3_BDPV12</stp>
        <stp>SSW SJ Equity</stp>
        <stp>CRNCY</stp>
        <stp>[Crispin Spreadsheet.xlsx]FDXC!R104C4</stp>
        <tr r="D104" s="8"/>
      </tp>
      <tp t="s">
        <v>GBp</v>
        <stp/>
        <stp>##V3_BDPV12</stp>
        <stp>MKS LN Equity</stp>
        <stp>CRNCY</stp>
        <stp>[Crispin Spreadsheet.xlsx]FDXC!R120C4</stp>
        <tr r="D120" s="8"/>
      </tp>
      <tp t="s">
        <v>MYR</v>
        <stp/>
        <stp>##V3_BDPV12</stp>
        <stp>KLK MK Equity</stp>
        <stp>CRNCY</stp>
        <stp>[Crispin Spreadsheet.xlsx]SWAN!R36C4</stp>
        <tr r="D36" s="3"/>
      </tp>
      <tp>
        <v>1835.5</v>
        <stp/>
        <stp>##V3_BDPV12</stp>
        <stp>IMB LN Equity</stp>
        <stp>PX_YEST_CLOSE</stp>
        <stp>[Crispin Spreadsheet.xlsx]OPUS!R61C6</stp>
        <tr r="F61" s="6"/>
      </tp>
      <tp>
        <v>21.7</v>
        <stp/>
        <stp>##V3_BDPV12</stp>
        <stp>PDG LN Equity</stp>
        <stp>PX_YEST_CLOSE</stp>
        <stp>[Crispin Spreadsheet.xlsx]OPUS!R68C6</stp>
        <tr r="F68" s="6"/>
      </tp>
      <tp>
        <v>4006</v>
        <stp/>
        <stp>##V3_BDPV12</stp>
        <stp>SSW SJ Equity</stp>
        <stp>PX_YEST_CLOSE</stp>
        <stp>[Crispin Spreadsheet.xlsx]SWAN!R56C6</stp>
        <tr r="F56" s="3"/>
      </tp>
      <tp t="s">
        <v>EUR</v>
        <stp/>
        <stp>##V3_BDPV12</stp>
        <stp>SRS IM Equity</stp>
        <stp>CRNCY</stp>
        <stp>[Crispin Spreadsheet.xlsx]OPUS!R109C4</stp>
        <tr r="D109" s="6"/>
      </tp>
      <tp t="s">
        <v>NOK</v>
        <stp/>
        <stp>##V3_BDPV12</stp>
        <stp>YAR NO Equity</stp>
        <stp>CRNCY</stp>
        <stp>[Crispin Spreadsheet.xlsx]OPUS!R118C4</stp>
        <tr r="D118" s="6"/>
      </tp>
      <tp t="s">
        <v>USD</v>
        <stp/>
        <stp>##V3_BDPV12</stp>
        <stp>MCG US Equity</stp>
        <stp>CRNCY</stp>
        <stp>[Crispin Spreadsheet.xlsx]SWAN!R131C4</stp>
        <tr r="D131" s="3"/>
      </tp>
      <tp t="s">
        <v>USD</v>
        <stp/>
        <stp>##V3_BDPV12</stp>
        <stp>AGCO US Equity</stp>
        <stp>CRNCY</stp>
        <stp>[Crispin Spreadsheet.xlsx]FDXC!R132C4</stp>
        <tr r="D132" s="8"/>
      </tp>
      <tp>
        <v>1.3645</v>
        <stp/>
        <stp>##V3_BDPV12</stp>
        <stp>SRS IM Equity</stp>
        <stp>PX_YEST_CLOSE</stp>
        <stp>[Crispin Spreadsheet.xlsx]SWAN!R30C6</stp>
        <tr r="F30" s="3"/>
      </tp>
      <tp t="s">
        <v>HKD</v>
        <stp/>
        <stp>##V3_BDPV12</stp>
        <stp>16 HK Equity</stp>
        <stp>CRNCY</stp>
        <stp>[Crispin Spreadsheet.xlsx]OEI!R216C4</stp>
        <tr r="D216" s="1"/>
      </tp>
      <tp>
        <v>85.28</v>
        <stp/>
        <stp>##V3_BDPV12</stp>
        <stp>CF US Equity</stp>
        <stp>PX_YEST_CLOSE</stp>
        <stp>[Crispin Spreadsheet.xlsx]OPUS!R80C6</stp>
        <tr r="F80" s="6"/>
      </tp>
      <tp t="s">
        <v>#N/A Requesting Data...</v>
        <stp/>
        <stp>##V3_BDPV12</stp>
        <stp>DRLCO DC Equity</stp>
        <stp>LAST_PRICE</stp>
        <stp>[Crispin Spreadsheet.xlsx]OEI!R66C7</stp>
        <tr r="G66" s="1"/>
      </tp>
      <tp t="s">
        <v>#N/A Requesting Data...</v>
        <stp/>
        <stp>##V3_BDPV12</stp>
        <stp>GBPNOK Curncy</stp>
        <stp>PX_YEST_CLOSE</stp>
        <stp>[Crispin Spreadsheet.xlsx]OPUS!R117C26</stp>
        <tr r="Z117" s="6"/>
      </tp>
      <tp t="s">
        <v>#N/A Requesting Data...</v>
        <stp/>
        <stp>##V3_BDPV12</stp>
        <stp>GBPNOK Curncy</stp>
        <stp>PX_YEST_CLOSE</stp>
        <stp>[Crispin Spreadsheet.xlsx]OPUS!R116C26</stp>
        <tr r="Z116" s="6"/>
      </tp>
      <tp t="s">
        <v>#N/A Requesting Data...</v>
        <stp/>
        <stp>##V3_BDPV12</stp>
        <stp>GBPNOK Curncy</stp>
        <stp>PX_YEST_CLOSE</stp>
        <stp>[Crispin Spreadsheet.xlsx]OPUS!R118C26</stp>
        <tr r="Z118" s="6"/>
      </tp>
      <tp t="s">
        <v>#N/A Requesting Data...</v>
        <stp/>
        <stp>##V3_BDPV12</stp>
        <stp>USDZAr Curncy</stp>
        <stp>PX_YEST_CLOSE</stp>
        <stp>[Crispin Spreadsheet.xlsx]FDXC!R103C26</stp>
        <tr r="Z103" s="8"/>
      </tp>
      <tp t="s">
        <v>#N/A Requesting Data...</v>
        <stp/>
        <stp>##V3_BDPV12</stp>
        <stp>USDZAr Curncy</stp>
        <stp>PX_YEST_CLOSE</stp>
        <stp>[Crispin Spreadsheet.xlsx]FDXC!R104C26</stp>
        <tr r="Z104" s="8"/>
      </tp>
      <tp t="s">
        <v>#N/A Requesting Data...</v>
        <stp/>
        <stp>##V3_BDPV12</stp>
        <stp>JD US Equity</stp>
        <stp>LAST_PRICE</stp>
        <stp>[Crispin Spreadsheet.xlsx]OEI!R733C7</stp>
        <tr r="G733" s="1"/>
      </tp>
      <tp t="s">
        <v>USD</v>
        <stp/>
        <stp>##V3_BDPV12</stp>
        <stp>NFLX US Equity</stp>
        <stp>CRNCY</stp>
        <stp>[Crispin Spreadsheet.xlsx]SWAN!R133C4</stp>
        <tr r="D133" s="3"/>
      </tp>
      <tp t="s">
        <v>GBp</v>
        <stp/>
        <stp>##V3_BDPV12</stp>
        <stp>SRP LN Equity</stp>
        <stp>CRNCY</stp>
        <stp>[Crispin Spreadsheet.xlsx]OPUS!R73C4</stp>
        <tr r="D73" s="6"/>
      </tp>
      <tp>
        <v>81</v>
        <stp/>
        <stp>##V3_BDPV12</stp>
        <stp>JSE LN Equity</stp>
        <stp>PX_YEST_CLOSE</stp>
        <stp>[Crispin Spreadsheet.xlsx]SWAN!R91C6</stp>
        <tr r="F91" s="3"/>
      </tp>
      <tp t="s">
        <v>#N/A N/A</v>
        <stp/>
        <stp>##V3_BDPV12</stp>
        <stp>TUNG LN Equity</stp>
        <stp>PX_YEST_CLOSE</stp>
        <stp>[Crispin Spreadsheet.xlsx]OPUS!R149C6</stp>
        <tr r="F149" s="6"/>
      </tp>
      <tp t="s">
        <v>SGD</v>
        <stp/>
        <stp>##V3_BDPV12</stp>
        <stp>GGR SP Equity</stp>
        <stp>CRNCY</stp>
        <stp>[Crispin Spreadsheet.xlsx]OPUS!R38C4</stp>
        <tr r="D38" s="6"/>
      </tp>
      <tp>
        <v>1728</v>
        <stp/>
        <stp>##V3_BDPV12</stp>
        <stp>CPG LN Equity</stp>
        <stp>PX_YEST_CLOSE</stp>
        <stp>[Crispin Spreadsheet.xlsx]SWAN!R82C6</stp>
        <tr r="F82" s="3"/>
      </tp>
      <tp>
        <v>17.149999999999999</v>
        <stp/>
        <stp>##V3_BDPV12</stp>
        <stp>GET FP Equity</stp>
        <stp>PX_YEST_CLOSE</stp>
        <stp>[Crispin Spreadsheet.xlsx]FDXC!R14C6</stp>
        <tr r="F14" s="8"/>
      </tp>
      <tp t="s">
        <v>GBp</v>
        <stp/>
        <stp>##V3_BDPV12</stp>
        <stp>ABF LN Equity</stp>
        <stp>CRNCY</stp>
        <stp>[Crispin Spreadsheet.xlsx]FDXC!R43C4</stp>
        <tr r="D43" s="8"/>
      </tp>
      <tp t="s">
        <v>GBp</v>
        <stp/>
        <stp>##V3_BDPV12</stp>
        <stp>PDG LN Equity</stp>
        <stp>CRNCY</stp>
        <stp>[Crispin Spreadsheet.xlsx]SWAN!R102C4</stp>
        <tr r="D102" s="3"/>
      </tp>
      <tp t="s">
        <v>GBp</v>
        <stp/>
        <stp>##V3_BDPV12</stp>
        <stp>LRE LN Equity</stp>
        <stp>CRNCY</stp>
        <stp>[Crispin Spreadsheet.xlsx]OPUS!R63C4</stp>
        <tr r="D63" s="6"/>
      </tp>
      <tp t="s">
        <v>GBp</v>
        <stp/>
        <stp>##V3_BDPV12</stp>
        <stp>JSE LN Equity</stp>
        <stp>CRNCY</stp>
        <stp>[Crispin Spreadsheet.xlsx]OPUS!R62C4</stp>
        <tr r="D62" s="6"/>
      </tp>
      <tp t="s">
        <v>#N/A Invalid Security</v>
        <stp/>
        <stp>##V3_BDPV12</stp>
        <stp>EUR#N/A Requesting Data... Curncy</stp>
        <stp>PX_YEST_CLOSE</stp>
        <stp>[Crispin Spreadsheet.xlsx]OEI!R870C30</stp>
        <tr r="AD870" s="1"/>
      </tp>
      <tp t="s">
        <v>#N/A Invalid Security</v>
        <stp/>
        <stp>##V3_BDPV12</stp>
        <stp>EUR#N/A Requesting Data... Curncy</stp>
        <stp>PX_YEST_CLOSE</stp>
        <stp>[Crispin Spreadsheet.xlsx]OEI!R869C30</stp>
        <tr r="AD869" s="1"/>
      </tp>
      <tp t="s">
        <v>USD</v>
        <stp/>
        <stp>##V3_BDPV12</stp>
        <stp>GCQ2 Comdty</stp>
        <stp>CRNCY</stp>
        <stp>[Crispin Spreadsheet.xlsx]OEI!R851C4</stp>
        <tr r="D851" s="1"/>
      </tp>
      <tp t="s">
        <v>#N/A Requesting Data...</v>
        <stp/>
        <stp>##V3_BDPV12</stp>
        <stp>GB00BNNGP882 Govt</stp>
        <stp>PX_YEST_CLOSE</stp>
        <stp>[Crispin Spreadsheet.xlsx]GILT!R11C6</stp>
        <tr r="F11" s="4"/>
      </tp>
      <tp t="s">
        <v>#N/A Requesting Data...</v>
        <stp/>
        <stp>##V3_BDPV12</stp>
        <stp>ON US Equity</stp>
        <stp>LAST_PRICE</stp>
        <stp>[Crispin Spreadsheet.xlsx]OEI!R768C7</stp>
        <tr r="G768" s="1"/>
      </tp>
      <tp t="s">
        <v>#N/A Requesting Data...</v>
        <stp/>
        <stp>##V3_BDPV12</stp>
        <stp>DG FP Equity</stp>
        <stp>LAST_PRICE</stp>
        <stp>[Crispin Spreadsheet.xlsx]OEI!R141C7</stp>
        <tr r="G141" s="1"/>
      </tp>
      <tp>
        <v>138.19999999999999</v>
        <stp/>
        <stp>##V3_BDPV12</stp>
        <stp>MKS LN Equity</stp>
        <stp>PX_YEST_CLOSE</stp>
        <stp>[Crispin Spreadsheet.xlsx]OPUS!R65C6</stp>
        <tr r="F65" s="6"/>
      </tp>
      <tp t="s">
        <v>GBp</v>
        <stp/>
        <stp>##V3_BDPV12</stp>
        <stp>PSON LN Equity</stp>
        <stp>CRNCY</stp>
        <stp>[Crispin Spreadsheet.xlsx]FDXC!R121C4</stp>
        <tr r="D121" s="8"/>
      </tp>
      <tp>
        <v>31.84</v>
        <stp/>
        <stp>##V3_BDPV12</stp>
        <stp>TIPS LN Equity</stp>
        <stp>PX_YEST_CLOSE</stp>
        <stp>[Crispin Spreadsheet.xlsx]SWAN!R110C6</stp>
        <tr r="F110" s="3"/>
      </tp>
      <tp>
        <v>21.34</v>
        <stp/>
        <stp>##V3_BDPV12</stp>
        <stp>UBER US Equity</stp>
        <stp>PX_YEST_CLOSE</stp>
        <stp>[Crispin Spreadsheet.xlsx]SWAN!R141C6</stp>
        <tr r="F141" s="3"/>
      </tp>
      <tp t="s">
        <v>USD</v>
        <stp/>
        <stp>##V3_BDPV12</stp>
        <stp>XOM US Equity</stp>
        <stp>CRNCY</stp>
        <stp>[Crispin Spreadsheet.xlsx]OPUS!R82C4</stp>
        <tr r="D82" s="6"/>
      </tp>
      <tp t="s">
        <v>GBp</v>
        <stp/>
        <stp>##V3_BDPV12</stp>
        <stp>MKS LN Equity</stp>
        <stp>CRNCY</stp>
        <stp>[Crispin Spreadsheet.xlsx]SWAN!R96C4</stp>
        <tr r="D96" s="3"/>
      </tp>
      <tp t="s">
        <v>USD</v>
        <stp/>
        <stp>##V3_BDPV12</stp>
        <stp>WDAY US Equity</stp>
        <stp>CRNCY</stp>
        <stp>[Crispin Spreadsheet.xlsx]SWAN!R143C4</stp>
        <tr r="D143" s="3"/>
      </tp>
      <tp>
        <v>386</v>
        <stp/>
        <stp>##V3_BDPV12</stp>
        <stp>388 HK Equity</stp>
        <stp>PX_YEST_CLOSE</stp>
        <stp>[Crispin Spreadsheet.xlsx]OEI!R211C6</stp>
        <tr r="F211" s="1"/>
      </tp>
      <tp t="s">
        <v>GBp</v>
        <stp/>
        <stp>##V3_BDPV12</stp>
        <stp>YCA LN Equity</stp>
        <stp>CRNCY</stp>
        <stp>[Crispin Spreadsheet.xlsx]SWAN!R115C4</stp>
        <tr r="D115" s="3"/>
      </tp>
      <tp t="s">
        <v>NOK</v>
        <stp/>
        <stp>##V3_BDPV12</stp>
        <stp>NHY NO Equity</stp>
        <stp>CRNCY</stp>
        <stp>[Crispin Spreadsheet.xlsx]SWAN!R44C4</stp>
        <tr r="D44" s="3"/>
      </tp>
      <tp t="s">
        <v>#N/A Requesting Data...</v>
        <stp/>
        <stp>##V3_BDPV12</stp>
        <stp>NOVOB DC Equity</stp>
        <stp>LAST_PRICE</stp>
        <stp>[Crispin Spreadsheet.xlsx]OEI!R68C7</stp>
        <tr r="G68" s="1"/>
      </tp>
      <tp t="s">
        <v>#N/A Requesting Data...</v>
        <stp/>
        <stp>##V3_BDPV12</stp>
        <stp>IF IM Equity</stp>
        <stp>LAST_PRICE</stp>
        <stp>[Crispin Spreadsheet.xlsx]OEI!R237C7</stp>
        <tr r="G237" s="1"/>
      </tp>
      <tp>
        <v>22.5</v>
        <stp/>
        <stp>##V3_BDPV12</stp>
        <stp>AVO LN Equity</stp>
        <stp>PX_YEST_CLOSE</stp>
        <stp>[Crispin Spreadsheet.xlsx]SWAN!R72C6</stp>
        <tr r="F72" s="3"/>
      </tp>
      <tp t="s">
        <v>NOK</v>
        <stp/>
        <stp>##V3_BDPV12</stp>
        <stp>YAR NO Equity</stp>
        <stp>CRNCY</stp>
        <stp>[Crispin Spreadsheet.xlsx]FDXC!R27C4</stp>
        <tr r="D27" s="8"/>
      </tp>
      <tp>
        <v>87.55</v>
        <stp/>
        <stp>##V3_BDPV12</stp>
        <stp>XOM US Equity</stp>
        <stp>PX_YEST_CLOSE</stp>
        <stp>[Crispin Spreadsheet.xlsx]SWAN!R127C6</stp>
        <tr r="F127" s="3"/>
      </tp>
      <tp>
        <v>0.245</v>
        <stp/>
        <stp>##V3_BDPV12</stp>
        <stp>GGR SP Equity</stp>
        <stp>PX_YEST_CLOSE</stp>
        <stp>[Crispin Spreadsheet.xlsx]FDXC!R30C6</stp>
        <tr r="F30" s="8"/>
      </tp>
      <tp>
        <v>153.19999999999999</v>
        <stp/>
        <stp>##V3_BDPV12</stp>
        <stp>BARC LN Equity</stp>
        <stp>PX_YEST_CLOSE</stp>
        <stp>[Crispin Spreadsheet.xlsx]FDXC!R112C6</stp>
        <tr r="F112" s="8"/>
      </tp>
      <tp t="s">
        <v>EUR</v>
        <stp/>
        <stp>##V3_BDPV12</stp>
        <stp>CNHI IM Equity</stp>
        <stp>CRNCY</stp>
        <stp>[Crispin Spreadsheet.xlsx]OPUS!R108C4</stp>
        <tr r="D108" s="6"/>
      </tp>
      <tp>
        <v>1.3645</v>
        <stp/>
        <stp>##V3_BDPV12</stp>
        <stp>SRS IM Equity</stp>
        <stp>PX_YEST_CLOSE</stp>
        <stp>[Crispin Spreadsheet.xlsx]FDXC!R18C6</stp>
        <tr r="F18" s="8"/>
      </tp>
      <tp>
        <v>172.5</v>
        <stp/>
        <stp>##V3_BDPV12</stp>
        <stp>SRP LN Equity</stp>
        <stp>PX_YEST_CLOSE</stp>
        <stp>[Crispin Spreadsheet.xlsx]OPUS!R146C6</stp>
        <tr r="F146" s="6"/>
      </tp>
      <tp t="s">
        <v>GBp</v>
        <stp/>
        <stp>##V3_BDPV12</stp>
        <stp>YCA LN Equity</stp>
        <stp>CRNCY</stp>
        <stp>[Crispin Spreadsheet.xlsx]FDXC!R64C4</stp>
        <tr r="D64" s="8"/>
      </tp>
      <tp t="s">
        <v>GBp</v>
        <stp/>
        <stp>##V3_BDPV12</stp>
        <stp>HWDN LN Equity</stp>
        <stp>CRNCY</stp>
        <stp>[Crispin Spreadsheet.xlsx]FDXC!R116C4</stp>
        <tr r="D116" s="8"/>
      </tp>
      <tp t="s">
        <v>GBp</v>
        <stp/>
        <stp>##V3_BDPV12</stp>
        <stp>ICP LN Equity</stp>
        <stp>CRNCY</stp>
        <stp>[Crispin Spreadsheet.xlsx]SWAN!R89C4</stp>
        <tr r="D89" s="3"/>
      </tp>
      <tp>
        <v>243.3</v>
        <stp/>
        <stp>##V3_BDPV12</stp>
        <stp>EMG LN Equity</stp>
        <stp>PX_YEST_CLOSE</stp>
        <stp>[Crispin Spreadsheet.xlsx]OPUS!R64C6</stp>
        <tr r="F64" s="6"/>
      </tp>
      <tp t="s">
        <v>GBp</v>
        <stp/>
        <stp>##V3_BDPV12</stp>
        <stp>POLY LN Equity</stp>
        <stp>CRNCY</stp>
        <stp>[Crispin Spreadsheet.xlsx]SWAN!R104C4</stp>
        <tr r="D104" s="3"/>
      </tp>
      <tp t="s">
        <v>#N/A Requesting Data...</v>
        <stp/>
        <stp>##V3_BDPV12</stp>
        <stp>SLCE3 BS Equity</stp>
        <stp>LAST_PRICE</stp>
        <stp>[Crispin Spreadsheet.xlsx]OPUS!R9C7</stp>
        <tr r="G9" s="6"/>
      </tp>
      <tp>
        <v>98.281999999999996</v>
        <stp/>
        <stp>##V3_BDPV12</stp>
        <stp>USG9460GAA97 Corp</stp>
        <stp>PX_YEST_CLOSE</stp>
        <stp>[Crispin Spreadsheet.xlsx]SWAN!R49C6</stp>
        <tr r="F49" s="3"/>
      </tp>
      <tp>
        <v>10.3965</v>
        <stp/>
        <stp>##V3_BDPV12</stp>
        <stp>EURNOK Curncy</stp>
        <stp>PX_YEST_CLOSE</stp>
        <stp>[Crispin Spreadsheet.xlsx]SWAN!R165C30</stp>
        <tr r="AD165" s="3"/>
      </tp>
      <tp t="s">
        <v>#N/A Requesting Data...</v>
        <stp/>
        <stp>##V3_BDPV12</stp>
        <stp>DE US Equity</stp>
        <stp>LAST_PRICE</stp>
        <stp>[Crispin Spreadsheet.xlsx]OEI!R695C7</stp>
        <tr r="G695" s="1"/>
      </tp>
      <tp t="s">
        <v>GBp</v>
        <stp/>
        <stp>##V3_BDPV12</stp>
        <stp>OBD LN Equity</stp>
        <stp>CRNCY</stp>
        <stp>[Crispin Spreadsheet.xlsx]SWAN!R99C4</stp>
        <tr r="D99" s="3"/>
      </tp>
      <tp t="s">
        <v>EUR</v>
        <stp/>
        <stp>##V3_BDPV12</stp>
        <stp>HDG NA Equity</stp>
        <stp>CRNCY</stp>
        <stp>[Crispin Spreadsheet.xlsx]SWAN!R40C4</stp>
        <tr r="D40" s="3"/>
      </tp>
      <tp>
        <v>266</v>
        <stp/>
        <stp>##V3_BDPV12</stp>
        <stp>ONT LN Equity</stp>
        <stp>PX_YEST_CLOSE</stp>
        <stp>[Crispin Spreadsheet.xlsx]OPUS!R66C6</stp>
        <tr r="F66" s="6"/>
      </tp>
      <tp t="s">
        <v>CAD</v>
        <stp/>
        <stp>##V3_BDPV12</stp>
        <stp>ABX CN Equity</stp>
        <stp>CRNCY</stp>
        <stp>[Crispin Spreadsheet.xlsx]FDXC!R84C4</stp>
        <tr r="D84" s="8"/>
      </tp>
      <tp t="s">
        <v>GBp</v>
        <stp/>
        <stp>##V3_BDPV12</stp>
        <stp>BT/A LN Equity</stp>
        <stp>CRNCY</stp>
        <stp>[Crispin Spreadsheet.xlsx]OPUS!R131C4</stp>
        <tr r="D131" s="6"/>
      </tp>
      <tp t="s">
        <v>GBp</v>
        <stp/>
        <stp>##V3_BDPV12</stp>
        <stp>PFG LN Equity</stp>
        <stp>CRNCY</stp>
        <stp>[Crispin Spreadsheet.xlsx]FDXC!R60C4</stp>
        <tr r="D60" s="8"/>
      </tp>
      <tp>
        <v>17.84</v>
        <stp/>
        <stp>##V3_BDPV12</stp>
        <stp>175 HK Equity</stp>
        <stp>PX_YEST_CLOSE</stp>
        <stp>[Crispin Spreadsheet.xlsx]OEI!R208C6</stp>
        <tr r="F208" s="1"/>
      </tp>
      <tp>
        <v>11.63</v>
        <stp/>
        <stp>##V3_BDPV12</stp>
        <stp>BMA US Equity</stp>
        <stp>PX_YEST_CLOSE</stp>
        <stp>[Crispin Spreadsheet.xlsx]FDXC!R68C6</stp>
        <tr r="F68" s="8"/>
      </tp>
      <tp t="s">
        <v>GBp</v>
        <stp/>
        <stp>##V3_BDPV12</stp>
        <stp>PFG LN Equity</stp>
        <stp>CRNCY</stp>
        <stp>[Crispin Spreadsheet.xlsx]SWAN!R105C4</stp>
        <tr r="D105" s="3"/>
      </tp>
      <tp t="s">
        <v>#N/A N/A</v>
        <stp/>
        <stp>##V3_BDPV12</stp>
        <stp>TUNG LN Equity</stp>
        <stp>PX_YEST_CLOSE</stp>
        <stp>[Crispin Spreadsheet.xlsx]FDXC!R127C6</stp>
        <tr r="F127" s="8"/>
      </tp>
      <tp t="s">
        <v>USD</v>
        <stp/>
        <stp>##V3_BDPV12</stp>
        <stp>PHAU LN Equity</stp>
        <stp>CRNCY</stp>
        <stp>[Crispin Spreadsheet.xlsx]SWAN!R149C4</stp>
        <tr r="D149" s="3"/>
      </tp>
      <tp t="s">
        <v>GBp</v>
        <stp/>
        <stp>##V3_BDPV12</stp>
        <stp>AO/ LN Equity</stp>
        <stp>CRNCY</stp>
        <stp>[Crispin Spreadsheet.xlsx]SWAN!R74C4</stp>
        <tr r="D74" s="3"/>
      </tp>
      <tp t="s">
        <v>#N/A Requesting Data...</v>
        <stp/>
        <stp>##V3_BDPV12</stp>
        <stp>EURMYR Curncy</stp>
        <stp>QUOTE_FACTOR</stp>
        <stp>[Crispin Spreadsheet.xlsx]SWAN!R37C12</stp>
        <tr r="L37" s="3"/>
      </tp>
      <tp t="s">
        <v>#N/A Requesting Data...</v>
        <stp/>
        <stp>##V3_BDPV12</stp>
        <stp>EURMYR Curncy</stp>
        <stp>QUOTE_FACTOR</stp>
        <stp>[Crispin Spreadsheet.xlsx]SWAN!R36C12</stp>
        <tr r="L36" s="3"/>
      </tp>
      <tp t="s">
        <v>#N/A Requesting Data...</v>
        <stp/>
        <stp>##V3_BDPV12</stp>
        <stp>GBPJPY Curncy</stp>
        <stp>QUOTE_FACTOR</stp>
        <stp>[Crispin Spreadsheet.xlsx]OPUS!R25C12</stp>
        <tr r="L25" s="6"/>
      </tp>
      <tp t="s">
        <v>#N/A Requesting Data...</v>
        <stp/>
        <stp>##V3_BDPV12</stp>
        <stp>GBPJPY Curncy</stp>
        <stp>PX_YEST_CLOSE</stp>
        <stp>[Crispin Spreadsheet.xlsx]OPUS!R113C26</stp>
        <tr r="Z113" s="6"/>
      </tp>
      <tp t="s">
        <v>#N/A Requesting Data...</v>
        <stp/>
        <stp>##V3_BDPV12</stp>
        <stp>GBPJPY Curncy</stp>
        <stp>PX_YEST_CLOSE</stp>
        <stp>[Crispin Spreadsheet.xlsx]OPUS!R112C26</stp>
        <tr r="Z112" s="6"/>
      </tp>
      <tp t="s">
        <v>#N/A Requesting Data...</v>
        <stp/>
        <stp>##V3_BDPV12</stp>
        <stp>SK FP Equity</stp>
        <stp>LAST_PRICE</stp>
        <stp>[Crispin Spreadsheet.xlsx]OEI!R128C7</stp>
        <tr r="G128" s="1"/>
      </tp>
      <tp t="s">
        <v>#N/A Requesting Data...</v>
        <stp/>
        <stp>##V3_BDPV12</stp>
        <stp>AD NA Equity</stp>
        <stp>LAST_PRICE</stp>
        <stp>[Crispin Spreadsheet.xlsx]OEI!R327C7</stp>
        <tr r="G327" s="1"/>
      </tp>
      <tp>
        <v>167.715</v>
        <stp/>
        <stp>##V3_BDPV12</stp>
        <stp>GBS LN Equity</stp>
        <stp>PX_YEST_CLOSE</stp>
        <stp>[Crispin Spreadsheet.xlsx]OPUS!R59C6</stp>
        <tr r="F59" s="6"/>
      </tp>
      <tp t="s">
        <v>GBp</v>
        <stp/>
        <stp>##V3_BDPV12</stp>
        <stp>EMG LN Equity</stp>
        <stp>CRNCY</stp>
        <stp>[Crispin Spreadsheet.xlsx]SWAN!R95C4</stp>
        <tr r="D95" s="3"/>
      </tp>
      <tp t="s">
        <v>#N/A Requesting Data...</v>
        <stp/>
        <stp>##V3_BDPV12</stp>
        <stp>SBA Comdty</stp>
        <stp>LAST_PRICE</stp>
        <stp>[Crispin Spreadsheet.xlsx]OEI!R848C7</stp>
        <tr r="G848" s="1"/>
      </tp>
      <tp t="s">
        <v>#N/A Requesting Data...</v>
        <stp/>
        <stp>##V3_BDPV12</stp>
        <stp>RXA Comdty</stp>
        <stp>LAST_PRICE</stp>
        <stp>[Crispin Spreadsheet.xlsx]OEI!R838C7</stp>
        <tr r="G838" s="1"/>
      </tp>
      <tp t="s">
        <v>GBp</v>
        <stp/>
        <stp>##V3_BDPV12</stp>
        <stp>BARC LN Equity</stp>
        <stp>CRNCY</stp>
        <stp>[Crispin Spreadsheet.xlsx]OPUS!R130C4</stp>
        <tr r="D130" s="6"/>
      </tp>
      <tp t="s">
        <v>ZAr</v>
        <stp/>
        <stp>##V3_BDPV12</stp>
        <stp>SSW SJ Equity</stp>
        <stp>CRNCY</stp>
        <stp>[Crispin Spreadsheet.xlsx]OPUS!R42C4</stp>
        <tr r="D42" s="6"/>
      </tp>
      <tp t="s">
        <v>GBp</v>
        <stp/>
        <stp>##V3_BDPV12</stp>
        <stp>CPI LN Equity</stp>
        <stp>CRNCY</stp>
        <stp>[Crispin Spreadsheet.xlsx]OPUS!R55C4</stp>
        <tr r="D55" s="6"/>
      </tp>
      <tp>
        <v>24204</v>
        <stp/>
        <stp>##V3_BDPV12</stp>
        <stp>ANG SJ Equity</stp>
        <stp>PX_YEST_CLOSE</stp>
        <stp>[Crispin Spreadsheet.xlsx]OPUS!R41C6</stp>
        <tr r="F41" s="6"/>
      </tp>
      <tp>
        <v>7.43</v>
        <stp/>
        <stp>##V3_BDPV12</stp>
        <stp>ERIC US Equity</stp>
        <stp>PX_YEST_CLOSE</stp>
        <stp>[Crispin Spreadsheet.xlsx]OPUS!R159C6</stp>
        <tr r="F159" s="6"/>
      </tp>
      <tp t="s">
        <v>USD</v>
        <stp/>
        <stp>##V3_BDPV12</stp>
        <stp>SNOW US Equity</stp>
        <stp>CRNCY</stp>
        <stp>[Crispin Spreadsheet.xlsx]SWAN!R138C4</stp>
        <tr r="D138" s="3"/>
      </tp>
      <tp t="s">
        <v>#N/A Requesting Data...</v>
        <stp/>
        <stp>##V3_BDPV12</stp>
        <stp>T US Equity</stp>
        <stp>LAST_PRICE</stp>
        <stp>[Crispin Spreadsheet.xlsx]OEI!R665C7</stp>
        <tr r="G665" s="1"/>
      </tp>
      <tp t="s">
        <v>#N/A Requesting Data...</v>
        <stp/>
        <stp>##V3_BDPV12</stp>
        <stp>GB00BL68HG94 Govt</stp>
        <stp>LAST_PRICE</stp>
        <stp>[Crispin Spreadsheet.xlsx]OEI!R866C7</stp>
        <tr r="G866" s="1"/>
      </tp>
      <tp>
        <v>252.7876</v>
        <stp/>
        <stp>##V3_BDPV12</stp>
        <stp>.AREQIMP G Index</stp>
        <stp>LAST_PRICE</stp>
        <stp>[Crispin Spreadsheet.xlsx]OEI!R890C13</stp>
        <tr r="M890" s="1"/>
      </tp>
      <tp t="s">
        <v>GBp</v>
        <stp/>
        <stp>##V3_BDPV12</stp>
        <stp>BA/ LN Equity</stp>
        <stp>CRNCY</stp>
        <stp>[Crispin Spreadsheet.xlsx]FDXC!R44C4</stp>
        <tr r="D44" s="8"/>
      </tp>
      <tp t="s">
        <v>#N/A Requesting Data...</v>
        <stp/>
        <stp>##V3_BDPV12</stp>
        <stp>AKRBP NO Equity</stp>
        <stp>LAST_PRICE</stp>
        <stp>[Crispin Spreadsheet.xlsx]OPE!R20C7</stp>
        <tr r="G20" s="7"/>
      </tp>
      <tp t="s">
        <v>USD</v>
        <stp/>
        <stp>##V3_BDPV12</stp>
        <stp>CF US Equity</stp>
        <stp>CRNCY</stp>
        <stp>[Crispin Spreadsheet.xlsx]FDXC!R69C4</stp>
        <tr r="D69" s="8"/>
      </tp>
      <tp>
        <v>5922.5</v>
        <stp/>
        <stp>##V3_BDPV12</stp>
        <stp>CFA Index</stp>
        <stp>PX_YEST_CLOSE</stp>
        <stp>[Crispin Spreadsheet.xlsx]OEI!R85C6</stp>
        <tr r="F85" s="1"/>
      </tp>
      <tp t="s">
        <v>#N/A Requesting Data...</v>
        <stp/>
        <stp>##V3_BDPV12</stp>
        <stp>MA US Equity</stp>
        <stp>LAST_PRICE</stp>
        <stp>[Crispin Spreadsheet.xlsx]OEI!R753C7</stp>
        <tr r="G753" s="1"/>
      </tp>
      <tp t="s">
        <v>#N/A Requesting Data...</v>
        <stp/>
        <stp>##V3_BDPV12</stp>
        <stp>VK FP Equity</stp>
        <stp>LAST_PRICE</stp>
        <stp>[Crispin Spreadsheet.xlsx]OEI!R139C7</stp>
        <tr r="G139" s="1"/>
      </tp>
      <tp t="s">
        <v>#N/A Requesting Data...</v>
        <stp/>
        <stp>##V3_BDPV12</stp>
        <stp>BB FP Equity</stp>
        <stp>LAST_PRICE</stp>
        <stp>[Crispin Spreadsheet.xlsx]OEI!R130C7</stp>
        <tr r="G130" s="1"/>
      </tp>
      <tp>
        <v>35.46</v>
        <stp/>
        <stp>##V3_BDPV12</stp>
        <stp>WLN FP Equity</stp>
        <stp>PX_YEST_CLOSE</stp>
        <stp>[Crispin Spreadsheet.xlsx]SWAN!R25C6</stp>
        <tr r="F25" s="3"/>
      </tp>
      <tp>
        <v>21.04</v>
        <stp/>
        <stp>##V3_BDPV12</stp>
        <stp>BTU US Equity</stp>
        <stp>PX_YEST_CLOSE</stp>
        <stp>[Crispin Spreadsheet.xlsx]OPUS!R83C6</stp>
        <tr r="F83" s="6"/>
      </tp>
      <tp t="s">
        <v>CAD</v>
        <stp/>
        <stp>##V3_BDPV12</stp>
        <stp>EDV CN Equity</stp>
        <stp>CRNCY</stp>
        <stp>[Crispin Spreadsheet.xlsx]FDXC!R10C4</stp>
        <tr r="D10" s="8"/>
      </tp>
      <tp t="s">
        <v>CAD</v>
        <stp/>
        <stp>##V3_BDPV12</stp>
        <stp>PEY CN Equity</stp>
        <stp>CRNCY</stp>
        <stp>[Crispin Spreadsheet.xlsx]FDXC!R11C4</stp>
        <tr r="D11" s="8"/>
      </tp>
      <tp>
        <v>54</v>
        <stp/>
        <stp>##V3_BDPV12</stp>
        <stp>NHY NO Equity</stp>
        <stp>PX_YEST_CLOSE</stp>
        <stp>[Crispin Spreadsheet.xlsx]OPUS!R33C6</stp>
        <tr r="F33" s="6"/>
      </tp>
      <tp>
        <v>13.17</v>
        <stp/>
        <stp>##V3_BDPV12</stp>
        <stp>SNAP US Equity</stp>
        <stp>PX_YEST_CLOSE</stp>
        <stp>[Crispin Spreadsheet.xlsx]SWAN!R137C6</stp>
        <tr r="F137" s="3"/>
      </tp>
      <tp>
        <v>22.76</v>
        <stp/>
        <stp>##V3_BDPV12</stp>
        <stp>ABX CN Equity</stp>
        <stp>PX_YEST_CLOSE</stp>
        <stp>[Crispin Spreadsheet.xlsx]OPUS!R98C6</stp>
        <tr r="F98" s="6"/>
      </tp>
      <tp>
        <v>185.35</v>
        <stp/>
        <stp>##V3_BDPV12</stp>
        <stp>BT/A LN Equity</stp>
        <stp>PX_YEST_CLOSE</stp>
        <stp>[Crispin Spreadsheet.xlsx]FDXC!R113C6</stp>
        <tr r="F113" s="8"/>
      </tp>
      <tp>
        <v>4006</v>
        <stp/>
        <stp>##V3_BDPV12</stp>
        <stp>SSW SJ Equity</stp>
        <stp>PX_YEST_CLOSE</stp>
        <stp>[Crispin Spreadsheet.xlsx]OPUS!R122C6</stp>
        <tr r="F122" s="6"/>
      </tp>
      <tp t="s">
        <v>GBp</v>
        <stp/>
        <stp>##V3_BDPV12</stp>
        <stp>SRP LN Equity</stp>
        <stp>CRNCY</stp>
        <stp>[Crispin Spreadsheet.xlsx]FDXC!R125C4</stp>
        <tr r="D125" s="8"/>
      </tp>
      <tp>
        <v>3.56</v>
        <stp/>
        <stp>##V3_BDPV12</stp>
        <stp>880 HK Equity</stp>
        <stp>PX_YEST_CLOSE</stp>
        <stp>[Crispin Spreadsheet.xlsx]OEI!R215C6</stp>
        <tr r="F215" s="1"/>
      </tp>
      <tp>
        <v>32</v>
        <stp/>
        <stp>##V3_BDPV12</stp>
        <stp>NODL NO Equity</stp>
        <stp>PX_YEST_CLOSE</stp>
        <stp>[Crispin Spreadsheet.xlsx]OPUS!R117C6</stp>
        <tr r="F117" s="6"/>
      </tp>
      <tp>
        <v>42.85</v>
        <stp/>
        <stp>##V3_BDPV12</stp>
        <stp>VAL US Equity</stp>
        <stp>PX_YEST_CLOSE</stp>
        <stp>[Crispin Spreadsheet.xlsx]FDXC!R76C6</stp>
        <tr r="F76" s="8"/>
      </tp>
      <tp>
        <v>605.20000000000005</v>
        <stp/>
        <stp>##V3_BDPV12</stp>
        <stp>HWDN LN Equity</stp>
        <stp>PX_YEST_CLOSE</stp>
        <stp>[Crispin Spreadsheet.xlsx]OPUS!R135C6</stp>
        <tr r="F135" s="6"/>
      </tp>
      <tp>
        <v>1.3427199999999999</v>
        <stp/>
        <stp>##V3_BDPV12</stp>
        <stp>EURCAD Curncy</stp>
        <stp>PX_YEST_CLOSE</stp>
        <stp>[Crispin Spreadsheet.xlsx]OPE!R7C26</stp>
        <tr r="Z7" s="7"/>
      </tp>
      <tp>
        <v>1.3427199999999999</v>
        <stp/>
        <stp>##V3_BDPV12</stp>
        <stp>EURCAD Curncy</stp>
        <stp>PX_YEST_CLOSE</stp>
        <stp>[Crispin Spreadsheet.xlsx]OPE!R6C26</stp>
        <tr r="Z6" s="7"/>
      </tp>
      <tp>
        <v>100.62</v>
        <stp/>
        <stp>##V3_BDPV12</stp>
        <stp>AGCO US Equity</stp>
        <stp>PX_YEST_CLOSE</stp>
        <stp>[Crispin Spreadsheet.xlsx]OPUS!R154C6</stp>
        <tr r="F154" s="6"/>
      </tp>
      <tp t="s">
        <v>GBp</v>
        <stp/>
        <stp>##V3_BDPV12</stp>
        <stp>TGA LN Equity</stp>
        <stp>CRNCY</stp>
        <stp>[Crispin Spreadsheet.xlsx]SWAN!R111C4</stp>
        <tr r="D111" s="3"/>
      </tp>
      <tp t="s">
        <v>USD</v>
        <stp/>
        <stp>##V3_BDPV12</stp>
        <stp>BMA US Equity</stp>
        <stp>CRNCY</stp>
        <stp>[Crispin Spreadsheet.xlsx]SWAN!R121C4</stp>
        <tr r="D121" s="3"/>
      </tp>
      <tp t="s">
        <v>#N/A Requesting Data...</v>
        <stp/>
        <stp>##V3_BDPV12</stp>
        <stp>IKA Comdty</stp>
        <stp>LAST_PRICE</stp>
        <stp>[Crispin Spreadsheet.xlsx]OEI!R839C7</stp>
        <tr r="G839" s="1"/>
      </tp>
      <tp t="s">
        <v>#N/A Requesting Data...</v>
        <stp/>
        <stp>##V3_BDPV12</stp>
        <stp>EURZAr Curncy</stp>
        <stp>PX_YEST_CLOSE</stp>
        <stp>[Crispin Spreadsheet.xlsx]OEI!R367C30</stp>
        <tr r="AD367" s="1"/>
      </tp>
      <tp t="s">
        <v>#N/A Requesting Data...</v>
        <stp/>
        <stp>##V3_BDPV12</stp>
        <stp>EURZAr Curncy</stp>
        <stp>PX_YEST_CLOSE</stp>
        <stp>[Crispin Spreadsheet.xlsx]OEI!R366C30</stp>
        <tr r="AD366" s="1"/>
      </tp>
      <tp t="s">
        <v>#N/A Requesting Data...</v>
        <stp/>
        <stp>##V3_BDPV12</stp>
        <stp>EURZAr Curncy</stp>
        <stp>PX_YEST_CLOSE</stp>
        <stp>[Crispin Spreadsheet.xlsx]OEI!R369C30</stp>
        <tr r="AD369" s="1"/>
      </tp>
      <tp t="s">
        <v>#N/A Requesting Data...</v>
        <stp/>
        <stp>##V3_BDPV12</stp>
        <stp>EURZAr Curncy</stp>
        <stp>PX_YEST_CLOSE</stp>
        <stp>[Crispin Spreadsheet.xlsx]OEI!R368C30</stp>
        <tr r="AD368" s="1"/>
      </tp>
      <tp>
        <v>10.762600000000001</v>
        <stp/>
        <stp>##V3_BDPV12</stp>
        <stp>EURSEK Curncy</stp>
        <stp>PX_YEST_CLOSE</stp>
        <stp>[Crispin Spreadsheet.xlsx]OEI!R894C30</stp>
        <tr r="AD894" s="1"/>
      </tp>
      <tp>
        <v>1.0414000000000001</v>
        <stp/>
        <stp>##V3_BDPV12</stp>
        <stp>EURUSD Curncy</stp>
        <stp>PX_YEST_CLOSE</stp>
        <stp>[Crispin Spreadsheet.xlsx]OEI!R885C30</stp>
        <tr r="AD885" s="1"/>
      </tp>
      <tp>
        <v>1.0414000000000001</v>
        <stp/>
        <stp>##V3_BDPV12</stp>
        <stp>EURUSD Curncy</stp>
        <stp>PX_YEST_CLOSE</stp>
        <stp>[Crispin Spreadsheet.xlsx]OEI!R884C30</stp>
        <tr r="AD884" s="1"/>
      </tp>
      <tp>
        <v>1.0414000000000001</v>
        <stp/>
        <stp>##V3_BDPV12</stp>
        <stp>EURUSD Curncy</stp>
        <stp>PX_YEST_CLOSE</stp>
        <stp>[Crispin Spreadsheet.xlsx]OEI!R883C30</stp>
        <tr r="AD883" s="1"/>
      </tp>
      <tp>
        <v>1.0414000000000001</v>
        <stp/>
        <stp>##V3_BDPV12</stp>
        <stp>EURUSD Curncy</stp>
        <stp>PX_YEST_CLOSE</stp>
        <stp>[Crispin Spreadsheet.xlsx]OEI!R882C30</stp>
        <tr r="AD882" s="1"/>
      </tp>
      <tp>
        <v>1.0414000000000001</v>
        <stp/>
        <stp>##V3_BDPV12</stp>
        <stp>EURUSD Curncy</stp>
        <stp>PX_YEST_CLOSE</stp>
        <stp>[Crispin Spreadsheet.xlsx]OEI!R881C30</stp>
        <tr r="AD881" s="1"/>
      </tp>
      <tp>
        <v>1.0414000000000001</v>
        <stp/>
        <stp>##V3_BDPV12</stp>
        <stp>EURUSD Curncy</stp>
        <stp>PX_YEST_CLOSE</stp>
        <stp>[Crispin Spreadsheet.xlsx]OEI!R880C30</stp>
        <tr r="AD880" s="1"/>
      </tp>
      <tp>
        <v>1.0414000000000001</v>
        <stp/>
        <stp>##V3_BDPV12</stp>
        <stp>EURUSD Curncy</stp>
        <stp>PX_YEST_CLOSE</stp>
        <stp>[Crispin Spreadsheet.xlsx]OEI!R888C30</stp>
        <tr r="AD888" s="1"/>
      </tp>
      <tp>
        <v>1.0414000000000001</v>
        <stp/>
        <stp>##V3_BDPV12</stp>
        <stp>EURUSD Curncy</stp>
        <stp>PX_YEST_CLOSE</stp>
        <stp>[Crispin Spreadsheet.xlsx]OEI!R827C30</stp>
        <tr r="AD827" s="1"/>
      </tp>
      <tp>
        <v>1.0414000000000001</v>
        <stp/>
        <stp>##V3_BDPV12</stp>
        <stp>EURUSD Curncy</stp>
        <stp>PX_YEST_CLOSE</stp>
        <stp>[Crispin Spreadsheet.xlsx]OEI!R826C30</stp>
        <tr r="AD826" s="1"/>
      </tp>
      <tp>
        <v>1.0414000000000001</v>
        <stp/>
        <stp>##V3_BDPV12</stp>
        <stp>EURUSD Curncy</stp>
        <stp>PX_YEST_CLOSE</stp>
        <stp>[Crispin Spreadsheet.xlsx]OEI!R825C30</stp>
        <tr r="AD825" s="1"/>
      </tp>
      <tp>
        <v>1.0414000000000001</v>
        <stp/>
        <stp>##V3_BDPV12</stp>
        <stp>EURUSD Curncy</stp>
        <stp>PX_YEST_CLOSE</stp>
        <stp>[Crispin Spreadsheet.xlsx]OEI!R824C30</stp>
        <tr r="AD824" s="1"/>
      </tp>
      <tp>
        <v>1.0414000000000001</v>
        <stp/>
        <stp>##V3_BDPV12</stp>
        <stp>EURUSD Curncy</stp>
        <stp>PX_YEST_CLOSE</stp>
        <stp>[Crispin Spreadsheet.xlsx]OEI!R823C30</stp>
        <tr r="AD823" s="1"/>
      </tp>
      <tp>
        <v>1.0414000000000001</v>
        <stp/>
        <stp>##V3_BDPV12</stp>
        <stp>EURUSD Curncy</stp>
        <stp>PX_YEST_CLOSE</stp>
        <stp>[Crispin Spreadsheet.xlsx]OEI!R822C30</stp>
        <tr r="AD822" s="1"/>
      </tp>
      <tp>
        <v>1.0414000000000001</v>
        <stp/>
        <stp>##V3_BDPV12</stp>
        <stp>EURUSD Curncy</stp>
        <stp>PX_YEST_CLOSE</stp>
        <stp>[Crispin Spreadsheet.xlsx]OEI!R821C30</stp>
        <tr r="AD821" s="1"/>
      </tp>
      <tp>
        <v>1.0414000000000001</v>
        <stp/>
        <stp>##V3_BDPV12</stp>
        <stp>EURUSD Curncy</stp>
        <stp>PX_YEST_CLOSE</stp>
        <stp>[Crispin Spreadsheet.xlsx]OEI!R820C30</stp>
        <tr r="AD820" s="1"/>
      </tp>
      <tp>
        <v>1.0414000000000001</v>
        <stp/>
        <stp>##V3_BDPV12</stp>
        <stp>EURUSD Curncy</stp>
        <stp>PX_YEST_CLOSE</stp>
        <stp>[Crispin Spreadsheet.xlsx]OEI!R829C30</stp>
        <tr r="AD829" s="1"/>
      </tp>
      <tp>
        <v>1.0414000000000001</v>
        <stp/>
        <stp>##V3_BDPV12</stp>
        <stp>EURUSD Curncy</stp>
        <stp>PX_YEST_CLOSE</stp>
        <stp>[Crispin Spreadsheet.xlsx]OEI!R828C30</stp>
        <tr r="AD828" s="1"/>
      </tp>
      <tp>
        <v>1.0414000000000001</v>
        <stp/>
        <stp>##V3_BDPV12</stp>
        <stp>EURUSD Curncy</stp>
        <stp>PX_YEST_CLOSE</stp>
        <stp>[Crispin Spreadsheet.xlsx]OEI!R831C30</stp>
        <tr r="AD831" s="1"/>
      </tp>
      <tp>
        <v>1.0414000000000001</v>
        <stp/>
        <stp>##V3_BDPV12</stp>
        <stp>EURUSD Curncy</stp>
        <stp>PX_YEST_CLOSE</stp>
        <stp>[Crispin Spreadsheet.xlsx]OEI!R830C30</stp>
        <tr r="AD830" s="1"/>
      </tp>
      <tp>
        <v>1.0414000000000001</v>
        <stp/>
        <stp>##V3_BDPV12</stp>
        <stp>EURUSD Curncy</stp>
        <stp>PX_YEST_CLOSE</stp>
        <stp>[Crispin Spreadsheet.xlsx]OEI!R807C30</stp>
        <tr r="AD807" s="1"/>
      </tp>
      <tp>
        <v>1.0414000000000001</v>
        <stp/>
        <stp>##V3_BDPV12</stp>
        <stp>EURUSD Curncy</stp>
        <stp>PX_YEST_CLOSE</stp>
        <stp>[Crispin Spreadsheet.xlsx]OEI!R806C30</stp>
        <tr r="AD806" s="1"/>
      </tp>
      <tp>
        <v>1.0414000000000001</v>
        <stp/>
        <stp>##V3_BDPV12</stp>
        <stp>EURUSD Curncy</stp>
        <stp>PX_YEST_CLOSE</stp>
        <stp>[Crispin Spreadsheet.xlsx]OEI!R805C30</stp>
        <tr r="AD805" s="1"/>
      </tp>
      <tp>
        <v>1.0414000000000001</v>
        <stp/>
        <stp>##V3_BDPV12</stp>
        <stp>EURUSD Curncy</stp>
        <stp>PX_YEST_CLOSE</stp>
        <stp>[Crispin Spreadsheet.xlsx]OEI!R804C30</stp>
        <tr r="AD804" s="1"/>
      </tp>
      <tp>
        <v>1.0414000000000001</v>
        <stp/>
        <stp>##V3_BDPV12</stp>
        <stp>EURUSD Curncy</stp>
        <stp>PX_YEST_CLOSE</stp>
        <stp>[Crispin Spreadsheet.xlsx]OEI!R803C30</stp>
        <tr r="AD803" s="1"/>
      </tp>
      <tp>
        <v>1.0414000000000001</v>
        <stp/>
        <stp>##V3_BDPV12</stp>
        <stp>EURUSD Curncy</stp>
        <stp>PX_YEST_CLOSE</stp>
        <stp>[Crispin Spreadsheet.xlsx]OEI!R802C30</stp>
        <tr r="AD802" s="1"/>
      </tp>
      <tp>
        <v>1.0414000000000001</v>
        <stp/>
        <stp>##V3_BDPV12</stp>
        <stp>EURUSD Curncy</stp>
        <stp>PX_YEST_CLOSE</stp>
        <stp>[Crispin Spreadsheet.xlsx]OEI!R801C30</stp>
        <tr r="AD801" s="1"/>
      </tp>
      <tp>
        <v>1.0414000000000001</v>
        <stp/>
        <stp>##V3_BDPV12</stp>
        <stp>EURUSD Curncy</stp>
        <stp>PX_YEST_CLOSE</stp>
        <stp>[Crispin Spreadsheet.xlsx]OEI!R800C30</stp>
        <tr r="AD800" s="1"/>
      </tp>
      <tp>
        <v>1.0414000000000001</v>
        <stp/>
        <stp>##V3_BDPV12</stp>
        <stp>EURUSD Curncy</stp>
        <stp>PX_YEST_CLOSE</stp>
        <stp>[Crispin Spreadsheet.xlsx]OEI!R809C30</stp>
        <tr r="AD809" s="1"/>
      </tp>
      <tp>
        <v>1.0414000000000001</v>
        <stp/>
        <stp>##V3_BDPV12</stp>
        <stp>EURUSD Curncy</stp>
        <stp>PX_YEST_CLOSE</stp>
        <stp>[Crispin Spreadsheet.xlsx]OEI!R808C30</stp>
        <tr r="AD808" s="1"/>
      </tp>
      <tp>
        <v>1.0414000000000001</v>
        <stp/>
        <stp>##V3_BDPV12</stp>
        <stp>EURUSD Curncy</stp>
        <stp>PX_YEST_CLOSE</stp>
        <stp>[Crispin Spreadsheet.xlsx]OEI!R817C30</stp>
        <tr r="AD817" s="1"/>
      </tp>
      <tp>
        <v>1.0414000000000001</v>
        <stp/>
        <stp>##V3_BDPV12</stp>
        <stp>EURUSD Curncy</stp>
        <stp>PX_YEST_CLOSE</stp>
        <stp>[Crispin Spreadsheet.xlsx]OEI!R816C30</stp>
        <tr r="AD816" s="1"/>
      </tp>
      <tp>
        <v>1.0414000000000001</v>
        <stp/>
        <stp>##V3_BDPV12</stp>
        <stp>EURUSD Curncy</stp>
        <stp>PX_YEST_CLOSE</stp>
        <stp>[Crispin Spreadsheet.xlsx]OEI!R815C30</stp>
        <tr r="AD815" s="1"/>
      </tp>
      <tp>
        <v>1.0414000000000001</v>
        <stp/>
        <stp>##V3_BDPV12</stp>
        <stp>EURUSD Curncy</stp>
        <stp>PX_YEST_CLOSE</stp>
        <stp>[Crispin Spreadsheet.xlsx]OEI!R814C30</stp>
        <tr r="AD814" s="1"/>
      </tp>
      <tp>
        <v>1.0414000000000001</v>
        <stp/>
        <stp>##V3_BDPV12</stp>
        <stp>EURUSD Curncy</stp>
        <stp>PX_YEST_CLOSE</stp>
        <stp>[Crispin Spreadsheet.xlsx]OEI!R813C30</stp>
        <tr r="AD813" s="1"/>
      </tp>
      <tp>
        <v>1.0414000000000001</v>
        <stp/>
        <stp>##V3_BDPV12</stp>
        <stp>EURUSD Curncy</stp>
        <stp>PX_YEST_CLOSE</stp>
        <stp>[Crispin Spreadsheet.xlsx]OEI!R812C30</stp>
        <tr r="AD812" s="1"/>
      </tp>
      <tp>
        <v>1.0414000000000001</v>
        <stp/>
        <stp>##V3_BDPV12</stp>
        <stp>EURUSD Curncy</stp>
        <stp>PX_YEST_CLOSE</stp>
        <stp>[Crispin Spreadsheet.xlsx]OEI!R811C30</stp>
        <tr r="AD811" s="1"/>
      </tp>
      <tp>
        <v>1.0414000000000001</v>
        <stp/>
        <stp>##V3_BDPV12</stp>
        <stp>EURUSD Curncy</stp>
        <stp>PX_YEST_CLOSE</stp>
        <stp>[Crispin Spreadsheet.xlsx]OEI!R810C30</stp>
        <tr r="AD810" s="1"/>
      </tp>
      <tp>
        <v>1.0414000000000001</v>
        <stp/>
        <stp>##V3_BDPV12</stp>
        <stp>EURUSD Curncy</stp>
        <stp>PX_YEST_CLOSE</stp>
        <stp>[Crispin Spreadsheet.xlsx]OEI!R819C30</stp>
        <tr r="AD819" s="1"/>
      </tp>
      <tp>
        <v>1.0414000000000001</v>
        <stp/>
        <stp>##V3_BDPV12</stp>
        <stp>EURUSD Curncy</stp>
        <stp>PX_YEST_CLOSE</stp>
        <stp>[Crispin Spreadsheet.xlsx]OEI!R818C30</stp>
        <tr r="AD818" s="1"/>
      </tp>
      <tp>
        <v>1.0414000000000001</v>
        <stp/>
        <stp>##V3_BDPV12</stp>
        <stp>EURUSD Curncy</stp>
        <stp>PX_YEST_CLOSE</stp>
        <stp>[Crispin Spreadsheet.xlsx]OEI!R877C30</stp>
        <tr r="AD877" s="1"/>
      </tp>
      <tp>
        <v>1.0414000000000001</v>
        <stp/>
        <stp>##V3_BDPV12</stp>
        <stp>EURUSD Curncy</stp>
        <stp>PX_YEST_CLOSE</stp>
        <stp>[Crispin Spreadsheet.xlsx]OEI!R878C30</stp>
        <tr r="AD878" s="1"/>
      </tp>
      <tp>
        <v>1.0414000000000001</v>
        <stp/>
        <stp>##V3_BDPV12</stp>
        <stp>EURUSD Curncy</stp>
        <stp>PX_YEST_CLOSE</stp>
        <stp>[Crispin Spreadsheet.xlsx]OEI!R847C30</stp>
        <tr r="AD847" s="1"/>
      </tp>
      <tp>
        <v>1.0414000000000001</v>
        <stp/>
        <stp>##V3_BDPV12</stp>
        <stp>EURUSD Curncy</stp>
        <stp>PX_YEST_CLOSE</stp>
        <stp>[Crispin Spreadsheet.xlsx]OEI!R846C30</stp>
        <tr r="AD846" s="1"/>
      </tp>
      <tp>
        <v>1.0414000000000001</v>
        <stp/>
        <stp>##V3_BDPV12</stp>
        <stp>EURUSD Curncy</stp>
        <stp>PX_YEST_CLOSE</stp>
        <stp>[Crispin Spreadsheet.xlsx]OEI!R845C30</stp>
        <tr r="AD845" s="1"/>
      </tp>
      <tp>
        <v>1.0414000000000001</v>
        <stp/>
        <stp>##V3_BDPV12</stp>
        <stp>EURUSD Curncy</stp>
        <stp>PX_YEST_CLOSE</stp>
        <stp>[Crispin Spreadsheet.xlsx]OEI!R844C30</stp>
        <tr r="AD844" s="1"/>
      </tp>
      <tp>
        <v>1.0414000000000001</v>
        <stp/>
        <stp>##V3_BDPV12</stp>
        <stp>EURUSD Curncy</stp>
        <stp>PX_YEST_CLOSE</stp>
        <stp>[Crispin Spreadsheet.xlsx]OEI!R843C30</stp>
        <tr r="AD843" s="1"/>
      </tp>
      <tp>
        <v>1.0414000000000001</v>
        <stp/>
        <stp>##V3_BDPV12</stp>
        <stp>EURUSD Curncy</stp>
        <stp>PX_YEST_CLOSE</stp>
        <stp>[Crispin Spreadsheet.xlsx]OEI!R842C30</stp>
        <tr r="AD842" s="1"/>
      </tp>
      <tp>
        <v>1.0414000000000001</v>
        <stp/>
        <stp>##V3_BDPV12</stp>
        <stp>EURUSD Curncy</stp>
        <stp>PX_YEST_CLOSE</stp>
        <stp>[Crispin Spreadsheet.xlsx]OEI!R840C30</stp>
        <tr r="AD840" s="1"/>
      </tp>
      <tp>
        <v>1.0414000000000001</v>
        <stp/>
        <stp>##V3_BDPV12</stp>
        <stp>EURUSD Curncy</stp>
        <stp>PX_YEST_CLOSE</stp>
        <stp>[Crispin Spreadsheet.xlsx]OEI!R849C30</stp>
        <tr r="AD849" s="1"/>
      </tp>
      <tp>
        <v>1.0414000000000001</v>
        <stp/>
        <stp>##V3_BDPV12</stp>
        <stp>EURUSD Curncy</stp>
        <stp>PX_YEST_CLOSE</stp>
        <stp>[Crispin Spreadsheet.xlsx]OEI!R848C30</stp>
        <tr r="AD848" s="1"/>
      </tp>
      <tp>
        <v>1.0414000000000001</v>
        <stp/>
        <stp>##V3_BDPV12</stp>
        <stp>EURUSD Curncy</stp>
        <stp>PX_YEST_CLOSE</stp>
        <stp>[Crispin Spreadsheet.xlsx]OEI!R851C30</stp>
        <tr r="AD851" s="1"/>
      </tp>
      <tp>
        <v>1.0414000000000001</v>
        <stp/>
        <stp>##V3_BDPV12</stp>
        <stp>EURUSD Curncy</stp>
        <stp>PX_YEST_CLOSE</stp>
        <stp>[Crispin Spreadsheet.xlsx]OEI!R850C30</stp>
        <tr r="AD850" s="1"/>
      </tp>
      <tp>
        <v>1.0414000000000001</v>
        <stp/>
        <stp>##V3_BDPV12</stp>
        <stp>EURUSD Curncy</stp>
        <stp>PX_YEST_CLOSE</stp>
        <stp>[Crispin Spreadsheet.xlsx]OEI!R599C30</stp>
        <tr r="AD599" s="1"/>
      </tp>
      <tp>
        <v>1.0414000000000001</v>
        <stp/>
        <stp>##V3_BDPV12</stp>
        <stp>EURUSD Curncy</stp>
        <stp>PX_YEST_CLOSE</stp>
        <stp>[Crispin Spreadsheet.xlsx]OEI!R524C30</stp>
        <tr r="AD524" s="1"/>
      </tp>
      <tp>
        <v>1.0414000000000001</v>
        <stp/>
        <stp>##V3_BDPV12</stp>
        <stp>EURUSD Curncy</stp>
        <stp>PX_YEST_CLOSE</stp>
        <stp>[Crispin Spreadsheet.xlsx]OEI!R512C30</stp>
        <tr r="AD512" s="1"/>
      </tp>
      <tp>
        <v>1.0414000000000001</v>
        <stp/>
        <stp>##V3_BDPV12</stp>
        <stp>EURUSD Curncy</stp>
        <stp>PX_YEST_CLOSE</stp>
        <stp>[Crispin Spreadsheet.xlsx]OEI!R568C30</stp>
        <tr r="AD568" s="1"/>
      </tp>
      <tp t="s">
        <v>#N/A Requesting Data...</v>
        <stp/>
        <stp>##V3_BDPV12</stp>
        <stp>EURTRY Curncy</stp>
        <stp>PX_YEST_CLOSE</stp>
        <stp>[Crispin Spreadsheet.xlsx]OEI!R441C30</stp>
        <tr r="AD441" s="1"/>
      </tp>
      <tp>
        <v>10.762600000000001</v>
        <stp/>
        <stp>##V3_BDPV12</stp>
        <stp>EURSEK Curncy</stp>
        <stp>PX_YEST_CLOSE</stp>
        <stp>[Crispin Spreadsheet.xlsx]OEI!R398C30</stp>
        <tr r="AD398" s="1"/>
      </tp>
      <tp>
        <v>10.762600000000001</v>
        <stp/>
        <stp>##V3_BDPV12</stp>
        <stp>EURSEK Curncy</stp>
        <stp>PX_YEST_CLOSE</stp>
        <stp>[Crispin Spreadsheet.xlsx]OEI!R399C30</stp>
        <tr r="AD399" s="1"/>
      </tp>
      <tp>
        <v>10.762600000000001</v>
        <stp/>
        <stp>##V3_BDPV12</stp>
        <stp>EURSEK Curncy</stp>
        <stp>PX_YEST_CLOSE</stp>
        <stp>[Crispin Spreadsheet.xlsx]OEI!R390C30</stp>
        <tr r="AD390" s="1"/>
      </tp>
      <tp>
        <v>10.762600000000001</v>
        <stp/>
        <stp>##V3_BDPV12</stp>
        <stp>EURSEK Curncy</stp>
        <stp>PX_YEST_CLOSE</stp>
        <stp>[Crispin Spreadsheet.xlsx]OEI!R391C30</stp>
        <tr r="AD391" s="1"/>
      </tp>
      <tp>
        <v>10.762600000000001</v>
        <stp/>
        <stp>##V3_BDPV12</stp>
        <stp>EURSEK Curncy</stp>
        <stp>PX_YEST_CLOSE</stp>
        <stp>[Crispin Spreadsheet.xlsx]OEI!R392C30</stp>
        <tr r="AD392" s="1"/>
      </tp>
      <tp>
        <v>10.762600000000001</v>
        <stp/>
        <stp>##V3_BDPV12</stp>
        <stp>EURSEK Curncy</stp>
        <stp>PX_YEST_CLOSE</stp>
        <stp>[Crispin Spreadsheet.xlsx]OEI!R393C30</stp>
        <tr r="AD393" s="1"/>
      </tp>
      <tp>
        <v>10.762600000000001</v>
        <stp/>
        <stp>##V3_BDPV12</stp>
        <stp>EURSEK Curncy</stp>
        <stp>PX_YEST_CLOSE</stp>
        <stp>[Crispin Spreadsheet.xlsx]OEI!R394C30</stp>
        <tr r="AD394" s="1"/>
      </tp>
      <tp>
        <v>10.762600000000001</v>
        <stp/>
        <stp>##V3_BDPV12</stp>
        <stp>EURSEK Curncy</stp>
        <stp>PX_YEST_CLOSE</stp>
        <stp>[Crispin Spreadsheet.xlsx]OEI!R395C30</stp>
        <tr r="AD395" s="1"/>
      </tp>
      <tp>
        <v>10.762600000000001</v>
        <stp/>
        <stp>##V3_BDPV12</stp>
        <stp>EURSEK Curncy</stp>
        <stp>PX_YEST_CLOSE</stp>
        <stp>[Crispin Spreadsheet.xlsx]OEI!R396C30</stp>
        <tr r="AD396" s="1"/>
      </tp>
      <tp>
        <v>10.762600000000001</v>
        <stp/>
        <stp>##V3_BDPV12</stp>
        <stp>EURSEK Curncy</stp>
        <stp>PX_YEST_CLOSE</stp>
        <stp>[Crispin Spreadsheet.xlsx]OEI!R397C30</stp>
        <tr r="AD397" s="1"/>
      </tp>
      <tp t="s">
        <v>#N/A Requesting Data...</v>
        <stp/>
        <stp>##V3_BDPV12</stp>
        <stp>EURSGD Curncy</stp>
        <stp>PX_YEST_CLOSE</stp>
        <stp>[Crispin Spreadsheet.xlsx]OEI!R363C30</stp>
        <tr r="AD363" s="1"/>
      </tp>
      <tp t="s">
        <v>#N/A Requesting Data...</v>
        <stp/>
        <stp>##V3_BDPV12</stp>
        <stp>EURSGD Curncy</stp>
        <stp>PX_YEST_CLOSE</stp>
        <stp>[Crispin Spreadsheet.xlsx]OEI!R361C30</stp>
        <tr r="AD361" s="1"/>
      </tp>
      <tp>
        <v>1.0414000000000001</v>
        <stp/>
        <stp>##V3_BDPV12</stp>
        <stp>EURUSD Curncy</stp>
        <stp>PX_YEST_CLOSE</stp>
        <stp>[Crispin Spreadsheet.xlsx]OEI!R787C30</stp>
        <tr r="AD787" s="1"/>
      </tp>
      <tp>
        <v>1.0414000000000001</v>
        <stp/>
        <stp>##V3_BDPV12</stp>
        <stp>EURUSD Curncy</stp>
        <stp>PX_YEST_CLOSE</stp>
        <stp>[Crispin Spreadsheet.xlsx]OEI!R786C30</stp>
        <tr r="AD786" s="1"/>
      </tp>
      <tp>
        <v>1.0414000000000001</v>
        <stp/>
        <stp>##V3_BDPV12</stp>
        <stp>EURUSD Curncy</stp>
        <stp>PX_YEST_CLOSE</stp>
        <stp>[Crispin Spreadsheet.xlsx]OEI!R785C30</stp>
        <tr r="AD785" s="1"/>
      </tp>
      <tp>
        <v>1.0414000000000001</v>
        <stp/>
        <stp>##V3_BDPV12</stp>
        <stp>EURUSD Curncy</stp>
        <stp>PX_YEST_CLOSE</stp>
        <stp>[Crispin Spreadsheet.xlsx]OEI!R784C30</stp>
        <tr r="AD784" s="1"/>
      </tp>
      <tp>
        <v>1.0414000000000001</v>
        <stp/>
        <stp>##V3_BDPV12</stp>
        <stp>EURUSD Curncy</stp>
        <stp>PX_YEST_CLOSE</stp>
        <stp>[Crispin Spreadsheet.xlsx]OEI!R783C30</stp>
        <tr r="AD783" s="1"/>
      </tp>
      <tp>
        <v>1.0414000000000001</v>
        <stp/>
        <stp>##V3_BDPV12</stp>
        <stp>EURUSD Curncy</stp>
        <stp>PX_YEST_CLOSE</stp>
        <stp>[Crispin Spreadsheet.xlsx]OEI!R782C30</stp>
        <tr r="AD782" s="1"/>
      </tp>
      <tp>
        <v>1.0414000000000001</v>
        <stp/>
        <stp>##V3_BDPV12</stp>
        <stp>EURUSD Curncy</stp>
        <stp>PX_YEST_CLOSE</stp>
        <stp>[Crispin Spreadsheet.xlsx]OEI!R781C30</stp>
        <tr r="AD781" s="1"/>
      </tp>
      <tp>
        <v>1.0414000000000001</v>
        <stp/>
        <stp>##V3_BDPV12</stp>
        <stp>EURUSD Curncy</stp>
        <stp>PX_YEST_CLOSE</stp>
        <stp>[Crispin Spreadsheet.xlsx]OEI!R780C30</stp>
        <tr r="AD780" s="1"/>
      </tp>
      <tp>
        <v>1.0414000000000001</v>
        <stp/>
        <stp>##V3_BDPV12</stp>
        <stp>EURUSD Curncy</stp>
        <stp>PX_YEST_CLOSE</stp>
        <stp>[Crispin Spreadsheet.xlsx]OEI!R789C30</stp>
        <tr r="AD789" s="1"/>
      </tp>
      <tp>
        <v>1.0414000000000001</v>
        <stp/>
        <stp>##V3_BDPV12</stp>
        <stp>EURUSD Curncy</stp>
        <stp>PX_YEST_CLOSE</stp>
        <stp>[Crispin Spreadsheet.xlsx]OEI!R788C30</stp>
        <tr r="AD788" s="1"/>
      </tp>
      <tp>
        <v>1.0414000000000001</v>
        <stp/>
        <stp>##V3_BDPV12</stp>
        <stp>EURUSD Curncy</stp>
        <stp>PX_YEST_CLOSE</stp>
        <stp>[Crispin Spreadsheet.xlsx]OEI!R797C30</stp>
        <tr r="AD797" s="1"/>
      </tp>
      <tp>
        <v>1.0414000000000001</v>
        <stp/>
        <stp>##V3_BDPV12</stp>
        <stp>EURUSD Curncy</stp>
        <stp>PX_YEST_CLOSE</stp>
        <stp>[Crispin Spreadsheet.xlsx]OEI!R796C30</stp>
        <tr r="AD796" s="1"/>
      </tp>
      <tp>
        <v>1.0414000000000001</v>
        <stp/>
        <stp>##V3_BDPV12</stp>
        <stp>EURUSD Curncy</stp>
        <stp>PX_YEST_CLOSE</stp>
        <stp>[Crispin Spreadsheet.xlsx]OEI!R795C30</stp>
        <tr r="AD795" s="1"/>
      </tp>
      <tp>
        <v>1.0414000000000001</v>
        <stp/>
        <stp>##V3_BDPV12</stp>
        <stp>EURUSD Curncy</stp>
        <stp>PX_YEST_CLOSE</stp>
        <stp>[Crispin Spreadsheet.xlsx]OEI!R794C30</stp>
        <tr r="AD794" s="1"/>
      </tp>
      <tp>
        <v>1.0414000000000001</v>
        <stp/>
        <stp>##V3_BDPV12</stp>
        <stp>EURUSD Curncy</stp>
        <stp>PX_YEST_CLOSE</stp>
        <stp>[Crispin Spreadsheet.xlsx]OEI!R793C30</stp>
        <tr r="AD793" s="1"/>
      </tp>
      <tp>
        <v>1.0414000000000001</v>
        <stp/>
        <stp>##V3_BDPV12</stp>
        <stp>EURUSD Curncy</stp>
        <stp>PX_YEST_CLOSE</stp>
        <stp>[Crispin Spreadsheet.xlsx]OEI!R792C30</stp>
        <tr r="AD792" s="1"/>
      </tp>
      <tp>
        <v>1.0414000000000001</v>
        <stp/>
        <stp>##V3_BDPV12</stp>
        <stp>EURUSD Curncy</stp>
        <stp>PX_YEST_CLOSE</stp>
        <stp>[Crispin Spreadsheet.xlsx]OEI!R791C30</stp>
        <tr r="AD791" s="1"/>
      </tp>
      <tp>
        <v>1.0414000000000001</v>
        <stp/>
        <stp>##V3_BDPV12</stp>
        <stp>EURUSD Curncy</stp>
        <stp>PX_YEST_CLOSE</stp>
        <stp>[Crispin Spreadsheet.xlsx]OEI!R790C30</stp>
        <tr r="AD790" s="1"/>
      </tp>
      <tp>
        <v>1.0414000000000001</v>
        <stp/>
        <stp>##V3_BDPV12</stp>
        <stp>EURUSD Curncy</stp>
        <stp>PX_YEST_CLOSE</stp>
        <stp>[Crispin Spreadsheet.xlsx]OEI!R799C30</stp>
        <tr r="AD799" s="1"/>
      </tp>
      <tp>
        <v>1.0414000000000001</v>
        <stp/>
        <stp>##V3_BDPV12</stp>
        <stp>EURUSD Curncy</stp>
        <stp>PX_YEST_CLOSE</stp>
        <stp>[Crispin Spreadsheet.xlsx]OEI!R798C30</stp>
        <tr r="AD798" s="1"/>
      </tp>
      <tp>
        <v>1.0414000000000001</v>
        <stp/>
        <stp>##V3_BDPV12</stp>
        <stp>EURUSD Curncy</stp>
        <stp>PX_YEST_CLOSE</stp>
        <stp>[Crispin Spreadsheet.xlsx]OEI!R727C30</stp>
        <tr r="AD727" s="1"/>
      </tp>
      <tp>
        <v>1.0414000000000001</v>
        <stp/>
        <stp>##V3_BDPV12</stp>
        <stp>EURUSD Curncy</stp>
        <stp>PX_YEST_CLOSE</stp>
        <stp>[Crispin Spreadsheet.xlsx]OEI!R726C30</stp>
        <tr r="AD726" s="1"/>
      </tp>
      <tp>
        <v>1.0414000000000001</v>
        <stp/>
        <stp>##V3_BDPV12</stp>
        <stp>EURUSD Curncy</stp>
        <stp>PX_YEST_CLOSE</stp>
        <stp>[Crispin Spreadsheet.xlsx]OEI!R725C30</stp>
        <tr r="AD725" s="1"/>
      </tp>
      <tp>
        <v>1.0414000000000001</v>
        <stp/>
        <stp>##V3_BDPV12</stp>
        <stp>EURUSD Curncy</stp>
        <stp>PX_YEST_CLOSE</stp>
        <stp>[Crispin Spreadsheet.xlsx]OEI!R724C30</stp>
        <tr r="AD724" s="1"/>
      </tp>
      <tp>
        <v>1.0414000000000001</v>
        <stp/>
        <stp>##V3_BDPV12</stp>
        <stp>EURUSD Curncy</stp>
        <stp>PX_YEST_CLOSE</stp>
        <stp>[Crispin Spreadsheet.xlsx]OEI!R723C30</stp>
        <tr r="AD723" s="1"/>
      </tp>
      <tp>
        <v>1.0414000000000001</v>
        <stp/>
        <stp>##V3_BDPV12</stp>
        <stp>EURUSD Curncy</stp>
        <stp>PX_YEST_CLOSE</stp>
        <stp>[Crispin Spreadsheet.xlsx]OEI!R722C30</stp>
        <tr r="AD722" s="1"/>
      </tp>
      <tp>
        <v>1.0414000000000001</v>
        <stp/>
        <stp>##V3_BDPV12</stp>
        <stp>EURUSD Curncy</stp>
        <stp>PX_YEST_CLOSE</stp>
        <stp>[Crispin Spreadsheet.xlsx]OEI!R721C30</stp>
        <tr r="AD721" s="1"/>
      </tp>
      <tp>
        <v>1.0414000000000001</v>
        <stp/>
        <stp>##V3_BDPV12</stp>
        <stp>EURUSD Curncy</stp>
        <stp>PX_YEST_CLOSE</stp>
        <stp>[Crispin Spreadsheet.xlsx]OEI!R720C30</stp>
        <tr r="AD720" s="1"/>
      </tp>
      <tp>
        <v>1.0414000000000001</v>
        <stp/>
        <stp>##V3_BDPV12</stp>
        <stp>EURUSD Curncy</stp>
        <stp>PX_YEST_CLOSE</stp>
        <stp>[Crispin Spreadsheet.xlsx]OEI!R729C30</stp>
        <tr r="AD729" s="1"/>
      </tp>
      <tp>
        <v>1.0414000000000001</v>
        <stp/>
        <stp>##V3_BDPV12</stp>
        <stp>EURUSD Curncy</stp>
        <stp>PX_YEST_CLOSE</stp>
        <stp>[Crispin Spreadsheet.xlsx]OEI!R728C30</stp>
        <tr r="AD728" s="1"/>
      </tp>
      <tp>
        <v>1.0414000000000001</v>
        <stp/>
        <stp>##V3_BDPV12</stp>
        <stp>EURUSD Curncy</stp>
        <stp>PX_YEST_CLOSE</stp>
        <stp>[Crispin Spreadsheet.xlsx]OEI!R737C30</stp>
        <tr r="AD737" s="1"/>
      </tp>
      <tp>
        <v>1.0414000000000001</v>
        <stp/>
        <stp>##V3_BDPV12</stp>
        <stp>EURUSD Curncy</stp>
        <stp>PX_YEST_CLOSE</stp>
        <stp>[Crispin Spreadsheet.xlsx]OEI!R736C30</stp>
        <tr r="AD736" s="1"/>
      </tp>
      <tp>
        <v>1.0414000000000001</v>
        <stp/>
        <stp>##V3_BDPV12</stp>
        <stp>EURUSD Curncy</stp>
        <stp>PX_YEST_CLOSE</stp>
        <stp>[Crispin Spreadsheet.xlsx]OEI!R735C30</stp>
        <tr r="AD735" s="1"/>
      </tp>
      <tp>
        <v>1.0414000000000001</v>
        <stp/>
        <stp>##V3_BDPV12</stp>
        <stp>EURUSD Curncy</stp>
        <stp>PX_YEST_CLOSE</stp>
        <stp>[Crispin Spreadsheet.xlsx]OEI!R734C30</stp>
        <tr r="AD734" s="1"/>
      </tp>
      <tp>
        <v>1.0414000000000001</v>
        <stp/>
        <stp>##V3_BDPV12</stp>
        <stp>EURUSD Curncy</stp>
        <stp>PX_YEST_CLOSE</stp>
        <stp>[Crispin Spreadsheet.xlsx]OEI!R733C30</stp>
        <tr r="AD733" s="1"/>
      </tp>
      <tp>
        <v>1.0414000000000001</v>
        <stp/>
        <stp>##V3_BDPV12</stp>
        <stp>EURUSD Curncy</stp>
        <stp>PX_YEST_CLOSE</stp>
        <stp>[Crispin Spreadsheet.xlsx]OEI!R732C30</stp>
        <tr r="AD732" s="1"/>
      </tp>
      <tp>
        <v>1.0414000000000001</v>
        <stp/>
        <stp>##V3_BDPV12</stp>
        <stp>EURUSD Curncy</stp>
        <stp>PX_YEST_CLOSE</stp>
        <stp>[Crispin Spreadsheet.xlsx]OEI!R731C30</stp>
        <tr r="AD731" s="1"/>
      </tp>
      <tp>
        <v>1.0414000000000001</v>
        <stp/>
        <stp>##V3_BDPV12</stp>
        <stp>EURUSD Curncy</stp>
        <stp>PX_YEST_CLOSE</stp>
        <stp>[Crispin Spreadsheet.xlsx]OEI!R730C30</stp>
        <tr r="AD730" s="1"/>
      </tp>
      <tp>
        <v>1.0414000000000001</v>
        <stp/>
        <stp>##V3_BDPV12</stp>
        <stp>EURUSD Curncy</stp>
        <stp>PX_YEST_CLOSE</stp>
        <stp>[Crispin Spreadsheet.xlsx]OEI!R739C30</stp>
        <tr r="AD739" s="1"/>
      </tp>
      <tp>
        <v>1.0414000000000001</v>
        <stp/>
        <stp>##V3_BDPV12</stp>
        <stp>EURUSD Curncy</stp>
        <stp>PX_YEST_CLOSE</stp>
        <stp>[Crispin Spreadsheet.xlsx]OEI!R738C30</stp>
        <tr r="AD738" s="1"/>
      </tp>
      <tp>
        <v>1.0414000000000001</v>
        <stp/>
        <stp>##V3_BDPV12</stp>
        <stp>EURUSD Curncy</stp>
        <stp>PX_YEST_CLOSE</stp>
        <stp>[Crispin Spreadsheet.xlsx]OEI!R707C30</stp>
        <tr r="AD707" s="1"/>
      </tp>
      <tp>
        <v>1.0414000000000001</v>
        <stp/>
        <stp>##V3_BDPV12</stp>
        <stp>EURUSD Curncy</stp>
        <stp>PX_YEST_CLOSE</stp>
        <stp>[Crispin Spreadsheet.xlsx]OEI!R706C30</stp>
        <tr r="AD706" s="1"/>
      </tp>
      <tp>
        <v>1.0414000000000001</v>
        <stp/>
        <stp>##V3_BDPV12</stp>
        <stp>EURUSD Curncy</stp>
        <stp>PX_YEST_CLOSE</stp>
        <stp>[Crispin Spreadsheet.xlsx]OEI!R705C30</stp>
        <tr r="AD705" s="1"/>
      </tp>
      <tp>
        <v>1.0414000000000001</v>
        <stp/>
        <stp>##V3_BDPV12</stp>
        <stp>EURUSD Curncy</stp>
        <stp>PX_YEST_CLOSE</stp>
        <stp>[Crispin Spreadsheet.xlsx]OEI!R704C30</stp>
        <tr r="AD704" s="1"/>
      </tp>
      <tp>
        <v>1.0414000000000001</v>
        <stp/>
        <stp>##V3_BDPV12</stp>
        <stp>EURUSD Curncy</stp>
        <stp>PX_YEST_CLOSE</stp>
        <stp>[Crispin Spreadsheet.xlsx]OEI!R703C30</stp>
        <tr r="AD703" s="1"/>
      </tp>
      <tp>
        <v>1.0414000000000001</v>
        <stp/>
        <stp>##V3_BDPV12</stp>
        <stp>EURUSD Curncy</stp>
        <stp>PX_YEST_CLOSE</stp>
        <stp>[Crispin Spreadsheet.xlsx]OEI!R702C30</stp>
        <tr r="AD702" s="1"/>
      </tp>
      <tp>
        <v>1.0414000000000001</v>
        <stp/>
        <stp>##V3_BDPV12</stp>
        <stp>EURUSD Curncy</stp>
        <stp>PX_YEST_CLOSE</stp>
        <stp>[Crispin Spreadsheet.xlsx]OEI!R701C30</stp>
        <tr r="AD701" s="1"/>
      </tp>
      <tp>
        <v>1.0414000000000001</v>
        <stp/>
        <stp>##V3_BDPV12</stp>
        <stp>EURUSD Curncy</stp>
        <stp>PX_YEST_CLOSE</stp>
        <stp>[Crispin Spreadsheet.xlsx]OEI!R700C30</stp>
        <tr r="AD700" s="1"/>
      </tp>
      <tp>
        <v>1.0414000000000001</v>
        <stp/>
        <stp>##V3_BDPV12</stp>
        <stp>EURUSD Curncy</stp>
        <stp>PX_YEST_CLOSE</stp>
        <stp>[Crispin Spreadsheet.xlsx]OEI!R709C30</stp>
        <tr r="AD709" s="1"/>
      </tp>
      <tp>
        <v>1.0414000000000001</v>
        <stp/>
        <stp>##V3_BDPV12</stp>
        <stp>EURUSD Curncy</stp>
        <stp>PX_YEST_CLOSE</stp>
        <stp>[Crispin Spreadsheet.xlsx]OEI!R708C30</stp>
        <tr r="AD708" s="1"/>
      </tp>
      <tp>
        <v>1.0414000000000001</v>
        <stp/>
        <stp>##V3_BDPV12</stp>
        <stp>EURUSD Curncy</stp>
        <stp>PX_YEST_CLOSE</stp>
        <stp>[Crispin Spreadsheet.xlsx]OEI!R717C30</stp>
        <tr r="AD717" s="1"/>
      </tp>
      <tp>
        <v>1.0414000000000001</v>
        <stp/>
        <stp>##V3_BDPV12</stp>
        <stp>EURUSD Curncy</stp>
        <stp>PX_YEST_CLOSE</stp>
        <stp>[Crispin Spreadsheet.xlsx]OEI!R716C30</stp>
        <tr r="AD716" s="1"/>
      </tp>
      <tp>
        <v>1.0414000000000001</v>
        <stp/>
        <stp>##V3_BDPV12</stp>
        <stp>EURUSD Curncy</stp>
        <stp>PX_YEST_CLOSE</stp>
        <stp>[Crispin Spreadsheet.xlsx]OEI!R715C30</stp>
        <tr r="AD715" s="1"/>
      </tp>
      <tp>
        <v>1.0414000000000001</v>
        <stp/>
        <stp>##V3_BDPV12</stp>
        <stp>EURUSD Curncy</stp>
        <stp>PX_YEST_CLOSE</stp>
        <stp>[Crispin Spreadsheet.xlsx]OEI!R714C30</stp>
        <tr r="AD714" s="1"/>
      </tp>
      <tp>
        <v>1.0414000000000001</v>
        <stp/>
        <stp>##V3_BDPV12</stp>
        <stp>EURUSD Curncy</stp>
        <stp>PX_YEST_CLOSE</stp>
        <stp>[Crispin Spreadsheet.xlsx]OEI!R713C30</stp>
        <tr r="AD713" s="1"/>
      </tp>
      <tp>
        <v>1.0414000000000001</v>
        <stp/>
        <stp>##V3_BDPV12</stp>
        <stp>EURUSD Curncy</stp>
        <stp>PX_YEST_CLOSE</stp>
        <stp>[Crispin Spreadsheet.xlsx]OEI!R712C30</stp>
        <tr r="AD712" s="1"/>
      </tp>
      <tp>
        <v>1.0414000000000001</v>
        <stp/>
        <stp>##V3_BDPV12</stp>
        <stp>EURUSD Curncy</stp>
        <stp>PX_YEST_CLOSE</stp>
        <stp>[Crispin Spreadsheet.xlsx]OEI!R711C30</stp>
        <tr r="AD711" s="1"/>
      </tp>
      <tp>
        <v>1.0414000000000001</v>
        <stp/>
        <stp>##V3_BDPV12</stp>
        <stp>EURUSD Curncy</stp>
        <stp>PX_YEST_CLOSE</stp>
        <stp>[Crispin Spreadsheet.xlsx]OEI!R710C30</stp>
        <tr r="AD710" s="1"/>
      </tp>
      <tp>
        <v>1.0414000000000001</v>
        <stp/>
        <stp>##V3_BDPV12</stp>
        <stp>EURUSD Curncy</stp>
        <stp>PX_YEST_CLOSE</stp>
        <stp>[Crispin Spreadsheet.xlsx]OEI!R719C30</stp>
        <tr r="AD719" s="1"/>
      </tp>
      <tp>
        <v>1.0414000000000001</v>
        <stp/>
        <stp>##V3_BDPV12</stp>
        <stp>EURUSD Curncy</stp>
        <stp>PX_YEST_CLOSE</stp>
        <stp>[Crispin Spreadsheet.xlsx]OEI!R718C30</stp>
        <tr r="AD718" s="1"/>
      </tp>
      <tp>
        <v>1.0414000000000001</v>
        <stp/>
        <stp>##V3_BDPV12</stp>
        <stp>EURUSD Curncy</stp>
        <stp>PX_YEST_CLOSE</stp>
        <stp>[Crispin Spreadsheet.xlsx]OEI!R767C30</stp>
        <tr r="AD767" s="1"/>
      </tp>
      <tp>
        <v>1.0414000000000001</v>
        <stp/>
        <stp>##V3_BDPV12</stp>
        <stp>EURUSD Curncy</stp>
        <stp>PX_YEST_CLOSE</stp>
        <stp>[Crispin Spreadsheet.xlsx]OEI!R766C30</stp>
        <tr r="AD766" s="1"/>
      </tp>
      <tp>
        <v>1.0414000000000001</v>
        <stp/>
        <stp>##V3_BDPV12</stp>
        <stp>EURUSD Curncy</stp>
        <stp>PX_YEST_CLOSE</stp>
        <stp>[Crispin Spreadsheet.xlsx]OEI!R765C30</stp>
        <tr r="AD765" s="1"/>
      </tp>
      <tp>
        <v>1.0414000000000001</v>
        <stp/>
        <stp>##V3_BDPV12</stp>
        <stp>EURUSD Curncy</stp>
        <stp>PX_YEST_CLOSE</stp>
        <stp>[Crispin Spreadsheet.xlsx]OEI!R764C30</stp>
        <tr r="AD764" s="1"/>
      </tp>
      <tp>
        <v>1.0414000000000001</v>
        <stp/>
        <stp>##V3_BDPV12</stp>
        <stp>EURUSD Curncy</stp>
        <stp>PX_YEST_CLOSE</stp>
        <stp>[Crispin Spreadsheet.xlsx]OEI!R763C30</stp>
        <tr r="AD763" s="1"/>
      </tp>
      <tp>
        <v>1.0414000000000001</v>
        <stp/>
        <stp>##V3_BDPV12</stp>
        <stp>EURUSD Curncy</stp>
        <stp>PX_YEST_CLOSE</stp>
        <stp>[Crispin Spreadsheet.xlsx]OEI!R762C30</stp>
        <tr r="AD762" s="1"/>
      </tp>
      <tp>
        <v>1.0414000000000001</v>
        <stp/>
        <stp>##V3_BDPV12</stp>
        <stp>EURUSD Curncy</stp>
        <stp>PX_YEST_CLOSE</stp>
        <stp>[Crispin Spreadsheet.xlsx]OEI!R761C30</stp>
        <tr r="AD761" s="1"/>
      </tp>
      <tp>
        <v>1.0414000000000001</v>
        <stp/>
        <stp>##V3_BDPV12</stp>
        <stp>EURUSD Curncy</stp>
        <stp>PX_YEST_CLOSE</stp>
        <stp>[Crispin Spreadsheet.xlsx]OEI!R760C30</stp>
        <tr r="AD760" s="1"/>
      </tp>
      <tp>
        <v>1.0414000000000001</v>
        <stp/>
        <stp>##V3_BDPV12</stp>
        <stp>EURUSD Curncy</stp>
        <stp>PX_YEST_CLOSE</stp>
        <stp>[Crispin Spreadsheet.xlsx]OEI!R769C30</stp>
        <tr r="AD769" s="1"/>
      </tp>
      <tp>
        <v>1.0414000000000001</v>
        <stp/>
        <stp>##V3_BDPV12</stp>
        <stp>EURUSD Curncy</stp>
        <stp>PX_YEST_CLOSE</stp>
        <stp>[Crispin Spreadsheet.xlsx]OEI!R768C30</stp>
        <tr r="AD768" s="1"/>
      </tp>
      <tp>
        <v>1.0414000000000001</v>
        <stp/>
        <stp>##V3_BDPV12</stp>
        <stp>EURUSD Curncy</stp>
        <stp>PX_YEST_CLOSE</stp>
        <stp>[Crispin Spreadsheet.xlsx]OEI!R777C30</stp>
        <tr r="AD777" s="1"/>
      </tp>
      <tp>
        <v>1.0414000000000001</v>
        <stp/>
        <stp>##V3_BDPV12</stp>
        <stp>EURUSD Curncy</stp>
        <stp>PX_YEST_CLOSE</stp>
        <stp>[Crispin Spreadsheet.xlsx]OEI!R776C30</stp>
        <tr r="AD776" s="1"/>
      </tp>
      <tp>
        <v>1.0414000000000001</v>
        <stp/>
        <stp>##V3_BDPV12</stp>
        <stp>EURUSD Curncy</stp>
        <stp>PX_YEST_CLOSE</stp>
        <stp>[Crispin Spreadsheet.xlsx]OEI!R775C30</stp>
        <tr r="AD775" s="1"/>
      </tp>
      <tp>
        <v>1.0414000000000001</v>
        <stp/>
        <stp>##V3_BDPV12</stp>
        <stp>EURUSD Curncy</stp>
        <stp>PX_YEST_CLOSE</stp>
        <stp>[Crispin Spreadsheet.xlsx]OEI!R774C30</stp>
        <tr r="AD774" s="1"/>
      </tp>
      <tp>
        <v>1.0414000000000001</v>
        <stp/>
        <stp>##V3_BDPV12</stp>
        <stp>EURUSD Curncy</stp>
        <stp>PX_YEST_CLOSE</stp>
        <stp>[Crispin Spreadsheet.xlsx]OEI!R773C30</stp>
        <tr r="AD773" s="1"/>
      </tp>
      <tp>
        <v>1.0414000000000001</v>
        <stp/>
        <stp>##V3_BDPV12</stp>
        <stp>EURUSD Curncy</stp>
        <stp>PX_YEST_CLOSE</stp>
        <stp>[Crispin Spreadsheet.xlsx]OEI!R772C30</stp>
        <tr r="AD772" s="1"/>
      </tp>
      <tp>
        <v>1.0414000000000001</v>
        <stp/>
        <stp>##V3_BDPV12</stp>
        <stp>EURUSD Curncy</stp>
        <stp>PX_YEST_CLOSE</stp>
        <stp>[Crispin Spreadsheet.xlsx]OEI!R771C30</stp>
        <tr r="AD771" s="1"/>
      </tp>
      <tp>
        <v>1.0414000000000001</v>
        <stp/>
        <stp>##V3_BDPV12</stp>
        <stp>EURUSD Curncy</stp>
        <stp>PX_YEST_CLOSE</stp>
        <stp>[Crispin Spreadsheet.xlsx]OEI!R770C30</stp>
        <tr r="AD770" s="1"/>
      </tp>
      <tp>
        <v>1.0414000000000001</v>
        <stp/>
        <stp>##V3_BDPV12</stp>
        <stp>EURUSD Curncy</stp>
        <stp>PX_YEST_CLOSE</stp>
        <stp>[Crispin Spreadsheet.xlsx]OEI!R779C30</stp>
        <tr r="AD779" s="1"/>
      </tp>
      <tp>
        <v>1.0414000000000001</v>
        <stp/>
        <stp>##V3_BDPV12</stp>
        <stp>EURUSD Curncy</stp>
        <stp>PX_YEST_CLOSE</stp>
        <stp>[Crispin Spreadsheet.xlsx]OEI!R778C30</stp>
        <tr r="AD778" s="1"/>
      </tp>
      <tp>
        <v>1.0414000000000001</v>
        <stp/>
        <stp>##V3_BDPV12</stp>
        <stp>EURUSD Curncy</stp>
        <stp>PX_YEST_CLOSE</stp>
        <stp>[Crispin Spreadsheet.xlsx]OEI!R747C30</stp>
        <tr r="AD747" s="1"/>
      </tp>
      <tp>
        <v>1.0414000000000001</v>
        <stp/>
        <stp>##V3_BDPV12</stp>
        <stp>EURUSD Curncy</stp>
        <stp>PX_YEST_CLOSE</stp>
        <stp>[Crispin Spreadsheet.xlsx]OEI!R746C30</stp>
        <tr r="AD746" s="1"/>
      </tp>
      <tp>
        <v>1.0414000000000001</v>
        <stp/>
        <stp>##V3_BDPV12</stp>
        <stp>EURUSD Curncy</stp>
        <stp>PX_YEST_CLOSE</stp>
        <stp>[Crispin Spreadsheet.xlsx]OEI!R745C30</stp>
        <tr r="AD745" s="1"/>
      </tp>
      <tp>
        <v>1.0414000000000001</v>
        <stp/>
        <stp>##V3_BDPV12</stp>
        <stp>EURUSD Curncy</stp>
        <stp>PX_YEST_CLOSE</stp>
        <stp>[Crispin Spreadsheet.xlsx]OEI!R744C30</stp>
        <tr r="AD744" s="1"/>
      </tp>
      <tp>
        <v>1.0414000000000001</v>
        <stp/>
        <stp>##V3_BDPV12</stp>
        <stp>EURUSD Curncy</stp>
        <stp>PX_YEST_CLOSE</stp>
        <stp>[Crispin Spreadsheet.xlsx]OEI!R743C30</stp>
        <tr r="AD743" s="1"/>
      </tp>
      <tp>
        <v>1.0414000000000001</v>
        <stp/>
        <stp>##V3_BDPV12</stp>
        <stp>EURUSD Curncy</stp>
        <stp>PX_YEST_CLOSE</stp>
        <stp>[Crispin Spreadsheet.xlsx]OEI!R742C30</stp>
        <tr r="AD742" s="1"/>
      </tp>
      <tp>
        <v>1.0414000000000001</v>
        <stp/>
        <stp>##V3_BDPV12</stp>
        <stp>EURUSD Curncy</stp>
        <stp>PX_YEST_CLOSE</stp>
        <stp>[Crispin Spreadsheet.xlsx]OEI!R741C30</stp>
        <tr r="AD741" s="1"/>
      </tp>
      <tp>
        <v>1.0414000000000001</v>
        <stp/>
        <stp>##V3_BDPV12</stp>
        <stp>EURUSD Curncy</stp>
        <stp>PX_YEST_CLOSE</stp>
        <stp>[Crispin Spreadsheet.xlsx]OEI!R740C30</stp>
        <tr r="AD740" s="1"/>
      </tp>
      <tp>
        <v>1.0414000000000001</v>
        <stp/>
        <stp>##V3_BDPV12</stp>
        <stp>EURUSD Curncy</stp>
        <stp>PX_YEST_CLOSE</stp>
        <stp>[Crispin Spreadsheet.xlsx]OEI!R749C30</stp>
        <tr r="AD749" s="1"/>
      </tp>
      <tp>
        <v>1.0414000000000001</v>
        <stp/>
        <stp>##V3_BDPV12</stp>
        <stp>EURUSD Curncy</stp>
        <stp>PX_YEST_CLOSE</stp>
        <stp>[Crispin Spreadsheet.xlsx]OEI!R748C30</stp>
        <tr r="AD748" s="1"/>
      </tp>
      <tp>
        <v>1.0414000000000001</v>
        <stp/>
        <stp>##V3_BDPV12</stp>
        <stp>EURUSD Curncy</stp>
        <stp>PX_YEST_CLOSE</stp>
        <stp>[Crispin Spreadsheet.xlsx]OEI!R757C30</stp>
        <tr r="AD757" s="1"/>
      </tp>
      <tp>
        <v>1.0414000000000001</v>
        <stp/>
        <stp>##V3_BDPV12</stp>
        <stp>EURUSD Curncy</stp>
        <stp>PX_YEST_CLOSE</stp>
        <stp>[Crispin Spreadsheet.xlsx]OEI!R756C30</stp>
        <tr r="AD756" s="1"/>
      </tp>
      <tp>
        <v>1.0414000000000001</v>
        <stp/>
        <stp>##V3_BDPV12</stp>
        <stp>EURUSD Curncy</stp>
        <stp>PX_YEST_CLOSE</stp>
        <stp>[Crispin Spreadsheet.xlsx]OEI!R755C30</stp>
        <tr r="AD755" s="1"/>
      </tp>
      <tp>
        <v>1.0414000000000001</v>
        <stp/>
        <stp>##V3_BDPV12</stp>
        <stp>EURUSD Curncy</stp>
        <stp>PX_YEST_CLOSE</stp>
        <stp>[Crispin Spreadsheet.xlsx]OEI!R754C30</stp>
        <tr r="AD754" s="1"/>
      </tp>
      <tp>
        <v>1.0414000000000001</v>
        <stp/>
        <stp>##V3_BDPV12</stp>
        <stp>EURUSD Curncy</stp>
        <stp>PX_YEST_CLOSE</stp>
        <stp>[Crispin Spreadsheet.xlsx]OEI!R753C30</stp>
        <tr r="AD753" s="1"/>
      </tp>
      <tp>
        <v>1.0414000000000001</v>
        <stp/>
        <stp>##V3_BDPV12</stp>
        <stp>EURUSD Curncy</stp>
        <stp>PX_YEST_CLOSE</stp>
        <stp>[Crispin Spreadsheet.xlsx]OEI!R752C30</stp>
        <tr r="AD752" s="1"/>
      </tp>
      <tp>
        <v>1.0414000000000001</v>
        <stp/>
        <stp>##V3_BDPV12</stp>
        <stp>EURUSD Curncy</stp>
        <stp>PX_YEST_CLOSE</stp>
        <stp>[Crispin Spreadsheet.xlsx]OEI!R751C30</stp>
        <tr r="AD751" s="1"/>
      </tp>
      <tp>
        <v>1.0414000000000001</v>
        <stp/>
        <stp>##V3_BDPV12</stp>
        <stp>EURUSD Curncy</stp>
        <stp>PX_YEST_CLOSE</stp>
        <stp>[Crispin Spreadsheet.xlsx]OEI!R750C30</stp>
        <tr r="AD750" s="1"/>
      </tp>
      <tp>
        <v>1.0414000000000001</v>
        <stp/>
        <stp>##V3_BDPV12</stp>
        <stp>EURUSD Curncy</stp>
        <stp>PX_YEST_CLOSE</stp>
        <stp>[Crispin Spreadsheet.xlsx]OEI!R759C30</stp>
        <tr r="AD759" s="1"/>
      </tp>
      <tp>
        <v>1.0414000000000001</v>
        <stp/>
        <stp>##V3_BDPV12</stp>
        <stp>EURUSD Curncy</stp>
        <stp>PX_YEST_CLOSE</stp>
        <stp>[Crispin Spreadsheet.xlsx]OEI!R758C30</stp>
        <tr r="AD758" s="1"/>
      </tp>
      <tp>
        <v>1.0414000000000001</v>
        <stp/>
        <stp>##V3_BDPV12</stp>
        <stp>EURUSD Curncy</stp>
        <stp>PX_YEST_CLOSE</stp>
        <stp>[Crispin Spreadsheet.xlsx]OEI!R687C30</stp>
        <tr r="AD687" s="1"/>
      </tp>
      <tp>
        <v>1.0414000000000001</v>
        <stp/>
        <stp>##V3_BDPV12</stp>
        <stp>EURUSD Curncy</stp>
        <stp>PX_YEST_CLOSE</stp>
        <stp>[Crispin Spreadsheet.xlsx]OEI!R686C30</stp>
        <tr r="AD686" s="1"/>
      </tp>
      <tp>
        <v>1.0414000000000001</v>
        <stp/>
        <stp>##V3_BDPV12</stp>
        <stp>EURUSD Curncy</stp>
        <stp>PX_YEST_CLOSE</stp>
        <stp>[Crispin Spreadsheet.xlsx]OEI!R685C30</stp>
        <tr r="AD685" s="1"/>
      </tp>
      <tp>
        <v>1.0414000000000001</v>
        <stp/>
        <stp>##V3_BDPV12</stp>
        <stp>EURUSD Curncy</stp>
        <stp>PX_YEST_CLOSE</stp>
        <stp>[Crispin Spreadsheet.xlsx]OEI!R684C30</stp>
        <tr r="AD684" s="1"/>
      </tp>
      <tp>
        <v>1.0414000000000001</v>
        <stp/>
        <stp>##V3_BDPV12</stp>
        <stp>EURUSD Curncy</stp>
        <stp>PX_YEST_CLOSE</stp>
        <stp>[Crispin Spreadsheet.xlsx]OEI!R683C30</stp>
        <tr r="AD683" s="1"/>
      </tp>
      <tp>
        <v>1.0414000000000001</v>
        <stp/>
        <stp>##V3_BDPV12</stp>
        <stp>EURUSD Curncy</stp>
        <stp>PX_YEST_CLOSE</stp>
        <stp>[Crispin Spreadsheet.xlsx]OEI!R682C30</stp>
        <tr r="AD682" s="1"/>
      </tp>
      <tp>
        <v>1.0414000000000001</v>
        <stp/>
        <stp>##V3_BDPV12</stp>
        <stp>EURUSD Curncy</stp>
        <stp>PX_YEST_CLOSE</stp>
        <stp>[Crispin Spreadsheet.xlsx]OEI!R681C30</stp>
        <tr r="AD681" s="1"/>
      </tp>
      <tp>
        <v>1.0414000000000001</v>
        <stp/>
        <stp>##V3_BDPV12</stp>
        <stp>EURUSD Curncy</stp>
        <stp>PX_YEST_CLOSE</stp>
        <stp>[Crispin Spreadsheet.xlsx]OEI!R680C30</stp>
        <tr r="AD680" s="1"/>
      </tp>
      <tp>
        <v>1.0414000000000001</v>
        <stp/>
        <stp>##V3_BDPV12</stp>
        <stp>EURUSD Curncy</stp>
        <stp>PX_YEST_CLOSE</stp>
        <stp>[Crispin Spreadsheet.xlsx]OEI!R689C30</stp>
        <tr r="AD689" s="1"/>
      </tp>
      <tp>
        <v>1.0414000000000001</v>
        <stp/>
        <stp>##V3_BDPV12</stp>
        <stp>EURUSD Curncy</stp>
        <stp>PX_YEST_CLOSE</stp>
        <stp>[Crispin Spreadsheet.xlsx]OEI!R688C30</stp>
        <tr r="AD688" s="1"/>
      </tp>
      <tp>
        <v>1.0414000000000001</v>
        <stp/>
        <stp>##V3_BDPV12</stp>
        <stp>EURUSD Curncy</stp>
        <stp>PX_YEST_CLOSE</stp>
        <stp>[Crispin Spreadsheet.xlsx]OEI!R697C30</stp>
        <tr r="AD697" s="1"/>
      </tp>
      <tp>
        <v>1.0414000000000001</v>
        <stp/>
        <stp>##V3_BDPV12</stp>
        <stp>EURUSD Curncy</stp>
        <stp>PX_YEST_CLOSE</stp>
        <stp>[Crispin Spreadsheet.xlsx]OEI!R696C30</stp>
        <tr r="AD696" s="1"/>
      </tp>
      <tp>
        <v>1.0414000000000001</v>
        <stp/>
        <stp>##V3_BDPV12</stp>
        <stp>EURUSD Curncy</stp>
        <stp>PX_YEST_CLOSE</stp>
        <stp>[Crispin Spreadsheet.xlsx]OEI!R695C30</stp>
        <tr r="AD695" s="1"/>
      </tp>
      <tp>
        <v>1.0414000000000001</v>
        <stp/>
        <stp>##V3_BDPV12</stp>
        <stp>EURUSD Curncy</stp>
        <stp>PX_YEST_CLOSE</stp>
        <stp>[Crispin Spreadsheet.xlsx]OEI!R694C30</stp>
        <tr r="AD694" s="1"/>
      </tp>
      <tp>
        <v>1.0414000000000001</v>
        <stp/>
        <stp>##V3_BDPV12</stp>
        <stp>EURUSD Curncy</stp>
        <stp>PX_YEST_CLOSE</stp>
        <stp>[Crispin Spreadsheet.xlsx]OEI!R693C30</stp>
        <tr r="AD693" s="1"/>
      </tp>
      <tp>
        <v>1.0414000000000001</v>
        <stp/>
        <stp>##V3_BDPV12</stp>
        <stp>EURUSD Curncy</stp>
        <stp>PX_YEST_CLOSE</stp>
        <stp>[Crispin Spreadsheet.xlsx]OEI!R692C30</stp>
        <tr r="AD692" s="1"/>
      </tp>
      <tp>
        <v>1.0414000000000001</v>
        <stp/>
        <stp>##V3_BDPV12</stp>
        <stp>EURUSD Curncy</stp>
        <stp>PX_YEST_CLOSE</stp>
        <stp>[Crispin Spreadsheet.xlsx]OEI!R691C30</stp>
        <tr r="AD691" s="1"/>
      </tp>
      <tp>
        <v>1.0414000000000001</v>
        <stp/>
        <stp>##V3_BDPV12</stp>
        <stp>EURUSD Curncy</stp>
        <stp>PX_YEST_CLOSE</stp>
        <stp>[Crispin Spreadsheet.xlsx]OEI!R690C30</stp>
        <tr r="AD690" s="1"/>
      </tp>
      <tp>
        <v>1.0414000000000001</v>
        <stp/>
        <stp>##V3_BDPV12</stp>
        <stp>EURUSD Curncy</stp>
        <stp>PX_YEST_CLOSE</stp>
        <stp>[Crispin Spreadsheet.xlsx]OEI!R699C30</stp>
        <tr r="AD699" s="1"/>
      </tp>
      <tp>
        <v>1.0414000000000001</v>
        <stp/>
        <stp>##V3_BDPV12</stp>
        <stp>EURUSD Curncy</stp>
        <stp>PX_YEST_CLOSE</stp>
        <stp>[Crispin Spreadsheet.xlsx]OEI!R698C30</stp>
        <tr r="AD698" s="1"/>
      </tp>
      <tp>
        <v>1.0414000000000001</v>
        <stp/>
        <stp>##V3_BDPV12</stp>
        <stp>EURUSD Curncy</stp>
        <stp>PX_YEST_CLOSE</stp>
        <stp>[Crispin Spreadsheet.xlsx]OEI!R602C30</stp>
        <tr r="AD602" s="1"/>
      </tp>
      <tp>
        <v>1.0414000000000001</v>
        <stp/>
        <stp>##V3_BDPV12</stp>
        <stp>EURUSD Curncy</stp>
        <stp>PX_YEST_CLOSE</stp>
        <stp>[Crispin Spreadsheet.xlsx]OEI!R610C30</stp>
        <tr r="AD610" s="1"/>
      </tp>
      <tp>
        <v>1.0414000000000001</v>
        <stp/>
        <stp>##V3_BDPV12</stp>
        <stp>EURUSD Curncy</stp>
        <stp>PX_YEST_CLOSE</stp>
        <stp>[Crispin Spreadsheet.xlsx]OEI!R667C30</stp>
        <tr r="AD667" s="1"/>
      </tp>
      <tp>
        <v>1.0414000000000001</v>
        <stp/>
        <stp>##V3_BDPV12</stp>
        <stp>EURUSD Curncy</stp>
        <stp>PX_YEST_CLOSE</stp>
        <stp>[Crispin Spreadsheet.xlsx]OEI!R666C30</stp>
        <tr r="AD666" s="1"/>
      </tp>
      <tp>
        <v>1.0414000000000001</v>
        <stp/>
        <stp>##V3_BDPV12</stp>
        <stp>EURUSD Curncy</stp>
        <stp>PX_YEST_CLOSE</stp>
        <stp>[Crispin Spreadsheet.xlsx]OEI!R665C30</stp>
        <tr r="AD665" s="1"/>
      </tp>
      <tp>
        <v>1.0414000000000001</v>
        <stp/>
        <stp>##V3_BDPV12</stp>
        <stp>EURUSD Curncy</stp>
        <stp>PX_YEST_CLOSE</stp>
        <stp>[Crispin Spreadsheet.xlsx]OEI!R664C30</stp>
        <tr r="AD664" s="1"/>
      </tp>
      <tp>
        <v>1.0414000000000001</v>
        <stp/>
        <stp>##V3_BDPV12</stp>
        <stp>EURUSD Curncy</stp>
        <stp>PX_YEST_CLOSE</stp>
        <stp>[Crispin Spreadsheet.xlsx]OEI!R663C30</stp>
        <tr r="AD663" s="1"/>
      </tp>
      <tp>
        <v>1.0414000000000001</v>
        <stp/>
        <stp>##V3_BDPV12</stp>
        <stp>EURUSD Curncy</stp>
        <stp>PX_YEST_CLOSE</stp>
        <stp>[Crispin Spreadsheet.xlsx]OEI!R662C30</stp>
        <tr r="AD662" s="1"/>
      </tp>
      <tp>
        <v>1.0414000000000001</v>
        <stp/>
        <stp>##V3_BDPV12</stp>
        <stp>EURUSD Curncy</stp>
        <stp>PX_YEST_CLOSE</stp>
        <stp>[Crispin Spreadsheet.xlsx]OEI!R661C30</stp>
        <tr r="AD661" s="1"/>
      </tp>
      <tp>
        <v>1.0414000000000001</v>
        <stp/>
        <stp>##V3_BDPV12</stp>
        <stp>EURUSD Curncy</stp>
        <stp>PX_YEST_CLOSE</stp>
        <stp>[Crispin Spreadsheet.xlsx]OEI!R660C30</stp>
        <tr r="AD660" s="1"/>
      </tp>
      <tp>
        <v>1.0414000000000001</v>
        <stp/>
        <stp>##V3_BDPV12</stp>
        <stp>EURUSD Curncy</stp>
        <stp>PX_YEST_CLOSE</stp>
        <stp>[Crispin Spreadsheet.xlsx]OEI!R669C30</stp>
        <tr r="AD669" s="1"/>
      </tp>
      <tp>
        <v>1.0414000000000001</v>
        <stp/>
        <stp>##V3_BDPV12</stp>
        <stp>EURUSD Curncy</stp>
        <stp>PX_YEST_CLOSE</stp>
        <stp>[Crispin Spreadsheet.xlsx]OEI!R668C30</stp>
        <tr r="AD668" s="1"/>
      </tp>
      <tp>
        <v>1.0414000000000001</v>
        <stp/>
        <stp>##V3_BDPV12</stp>
        <stp>EURUSD Curncy</stp>
        <stp>PX_YEST_CLOSE</stp>
        <stp>[Crispin Spreadsheet.xlsx]OEI!R677C30</stp>
        <tr r="AD677" s="1"/>
      </tp>
      <tp>
        <v>1.0414000000000001</v>
        <stp/>
        <stp>##V3_BDPV12</stp>
        <stp>EURUSD Curncy</stp>
        <stp>PX_YEST_CLOSE</stp>
        <stp>[Crispin Spreadsheet.xlsx]OEI!R676C30</stp>
        <tr r="AD676" s="1"/>
      </tp>
      <tp>
        <v>1.0414000000000001</v>
        <stp/>
        <stp>##V3_BDPV12</stp>
        <stp>EURUSD Curncy</stp>
        <stp>PX_YEST_CLOSE</stp>
        <stp>[Crispin Spreadsheet.xlsx]OEI!R675C30</stp>
        <tr r="AD675" s="1"/>
      </tp>
      <tp>
        <v>1.0414000000000001</v>
        <stp/>
        <stp>##V3_BDPV12</stp>
        <stp>EURUSD Curncy</stp>
        <stp>PX_YEST_CLOSE</stp>
        <stp>[Crispin Spreadsheet.xlsx]OEI!R674C30</stp>
        <tr r="AD674" s="1"/>
      </tp>
      <tp>
        <v>1.0414000000000001</v>
        <stp/>
        <stp>##V3_BDPV12</stp>
        <stp>EURUSD Curncy</stp>
        <stp>PX_YEST_CLOSE</stp>
        <stp>[Crispin Spreadsheet.xlsx]OEI!R673C30</stp>
        <tr r="AD673" s="1"/>
      </tp>
      <tp>
        <v>1.0414000000000001</v>
        <stp/>
        <stp>##V3_BDPV12</stp>
        <stp>EURUSD Curncy</stp>
        <stp>PX_YEST_CLOSE</stp>
        <stp>[Crispin Spreadsheet.xlsx]OEI!R672C30</stp>
        <tr r="AD672" s="1"/>
      </tp>
      <tp>
        <v>1.0414000000000001</v>
        <stp/>
        <stp>##V3_BDPV12</stp>
        <stp>EURUSD Curncy</stp>
        <stp>PX_YEST_CLOSE</stp>
        <stp>[Crispin Spreadsheet.xlsx]OEI!R671C30</stp>
        <tr r="AD671" s="1"/>
      </tp>
      <tp>
        <v>1.0414000000000001</v>
        <stp/>
        <stp>##V3_BDPV12</stp>
        <stp>EURUSD Curncy</stp>
        <stp>PX_YEST_CLOSE</stp>
        <stp>[Crispin Spreadsheet.xlsx]OEI!R670C30</stp>
        <tr r="AD670" s="1"/>
      </tp>
      <tp>
        <v>1.0414000000000001</v>
        <stp/>
        <stp>##V3_BDPV12</stp>
        <stp>EURUSD Curncy</stp>
        <stp>PX_YEST_CLOSE</stp>
        <stp>[Crispin Spreadsheet.xlsx]OEI!R679C30</stp>
        <tr r="AD679" s="1"/>
      </tp>
      <tp>
        <v>1.0414000000000001</v>
        <stp/>
        <stp>##V3_BDPV12</stp>
        <stp>EURUSD Curncy</stp>
        <stp>PX_YEST_CLOSE</stp>
        <stp>[Crispin Spreadsheet.xlsx]OEI!R678C30</stp>
        <tr r="AD678" s="1"/>
      </tp>
      <tp>
        <v>1.0414000000000001</v>
        <stp/>
        <stp>##V3_BDPV12</stp>
        <stp>EURUSD Curncy</stp>
        <stp>PX_YEST_CLOSE</stp>
        <stp>[Crispin Spreadsheet.xlsx]OEI!R647C30</stp>
        <tr r="AD647" s="1"/>
      </tp>
      <tp>
        <v>1.0414000000000001</v>
        <stp/>
        <stp>##V3_BDPV12</stp>
        <stp>EURUSD Curncy</stp>
        <stp>PX_YEST_CLOSE</stp>
        <stp>[Crispin Spreadsheet.xlsx]OEI!R646C30</stp>
        <tr r="AD646" s="1"/>
      </tp>
      <tp>
        <v>1.0414000000000001</v>
        <stp/>
        <stp>##V3_BDPV12</stp>
        <stp>EURUSD Curncy</stp>
        <stp>PX_YEST_CLOSE</stp>
        <stp>[Crispin Spreadsheet.xlsx]OEI!R645C30</stp>
        <tr r="AD645" s="1"/>
      </tp>
      <tp>
        <v>1.0414000000000001</v>
        <stp/>
        <stp>##V3_BDPV12</stp>
        <stp>EURUSD Curncy</stp>
        <stp>PX_YEST_CLOSE</stp>
        <stp>[Crispin Spreadsheet.xlsx]OEI!R644C30</stp>
        <tr r="AD644" s="1"/>
      </tp>
      <tp>
        <v>1.0414000000000001</v>
        <stp/>
        <stp>##V3_BDPV12</stp>
        <stp>EURUSD Curncy</stp>
        <stp>PX_YEST_CLOSE</stp>
        <stp>[Crispin Spreadsheet.xlsx]OEI!R643C30</stp>
        <tr r="AD643" s="1"/>
      </tp>
      <tp>
        <v>1.0414000000000001</v>
        <stp/>
        <stp>##V3_BDPV12</stp>
        <stp>EURUSD Curncy</stp>
        <stp>PX_YEST_CLOSE</stp>
        <stp>[Crispin Spreadsheet.xlsx]OEI!R642C30</stp>
        <tr r="AD642" s="1"/>
      </tp>
      <tp>
        <v>1.0414000000000001</v>
        <stp/>
        <stp>##V3_BDPV12</stp>
        <stp>EURUSD Curncy</stp>
        <stp>PX_YEST_CLOSE</stp>
        <stp>[Crispin Spreadsheet.xlsx]OEI!R649C30</stp>
        <tr r="AD649" s="1"/>
      </tp>
      <tp>
        <v>1.0414000000000001</v>
        <stp/>
        <stp>##V3_BDPV12</stp>
        <stp>EURUSD Curncy</stp>
        <stp>PX_YEST_CLOSE</stp>
        <stp>[Crispin Spreadsheet.xlsx]OEI!R648C30</stp>
        <tr r="AD648" s="1"/>
      </tp>
      <tp>
        <v>1.0414000000000001</v>
        <stp/>
        <stp>##V3_BDPV12</stp>
        <stp>EURUSD Curncy</stp>
        <stp>PX_YEST_CLOSE</stp>
        <stp>[Crispin Spreadsheet.xlsx]OEI!R657C30</stp>
        <tr r="AD657" s="1"/>
      </tp>
      <tp>
        <v>1.0414000000000001</v>
        <stp/>
        <stp>##V3_BDPV12</stp>
        <stp>EURUSD Curncy</stp>
        <stp>PX_YEST_CLOSE</stp>
        <stp>[Crispin Spreadsheet.xlsx]OEI!R656C30</stp>
        <tr r="AD656" s="1"/>
      </tp>
      <tp>
        <v>1.0414000000000001</v>
        <stp/>
        <stp>##V3_BDPV12</stp>
        <stp>EURUSD Curncy</stp>
        <stp>PX_YEST_CLOSE</stp>
        <stp>[Crispin Spreadsheet.xlsx]OEI!R655C30</stp>
        <tr r="AD655" s="1"/>
      </tp>
      <tp>
        <v>1.0414000000000001</v>
        <stp/>
        <stp>##V3_BDPV12</stp>
        <stp>EURUSD Curncy</stp>
        <stp>PX_YEST_CLOSE</stp>
        <stp>[Crispin Spreadsheet.xlsx]OEI!R654C30</stp>
        <tr r="AD654" s="1"/>
      </tp>
      <tp>
        <v>1.0414000000000001</v>
        <stp/>
        <stp>##V3_BDPV12</stp>
        <stp>EURUSD Curncy</stp>
        <stp>PX_YEST_CLOSE</stp>
        <stp>[Crispin Spreadsheet.xlsx]OEI!R653C30</stp>
        <tr r="AD653" s="1"/>
      </tp>
      <tp>
        <v>1.0414000000000001</v>
        <stp/>
        <stp>##V3_BDPV12</stp>
        <stp>EURUSD Curncy</stp>
        <stp>PX_YEST_CLOSE</stp>
        <stp>[Crispin Spreadsheet.xlsx]OEI!R652C30</stp>
        <tr r="AD652" s="1"/>
      </tp>
      <tp>
        <v>1.0414000000000001</v>
        <stp/>
        <stp>##V3_BDPV12</stp>
        <stp>EURUSD Curncy</stp>
        <stp>PX_YEST_CLOSE</stp>
        <stp>[Crispin Spreadsheet.xlsx]OEI!R651C30</stp>
        <tr r="AD651" s="1"/>
      </tp>
      <tp>
        <v>1.0414000000000001</v>
        <stp/>
        <stp>##V3_BDPV12</stp>
        <stp>EURUSD Curncy</stp>
        <stp>PX_YEST_CLOSE</stp>
        <stp>[Crispin Spreadsheet.xlsx]OEI!R650C30</stp>
        <tr r="AD650" s="1"/>
      </tp>
      <tp>
        <v>1.0414000000000001</v>
        <stp/>
        <stp>##V3_BDPV12</stp>
        <stp>EURUSD Curncy</stp>
        <stp>PX_YEST_CLOSE</stp>
        <stp>[Crispin Spreadsheet.xlsx]OEI!R659C30</stp>
        <tr r="AD659" s="1"/>
      </tp>
      <tp>
        <v>1.0414000000000001</v>
        <stp/>
        <stp>##V3_BDPV12</stp>
        <stp>EURUSD Curncy</stp>
        <stp>PX_YEST_CLOSE</stp>
        <stp>[Crispin Spreadsheet.xlsx]OEI!R658C30</stp>
        <tr r="AD658" s="1"/>
      </tp>
      <tp>
        <v>1.0414000000000001</v>
        <stp/>
        <stp>##V3_BDPV12</stp>
        <stp>EURUSD Curncy</stp>
        <stp>PX_YEST_CLOSE</stp>
        <stp>[Crispin Spreadsheet.xlsx]OEI!R199C30</stp>
        <tr r="AD199" s="1"/>
      </tp>
      <tp>
        <v>1.0414000000000001</v>
        <stp/>
        <stp>##V3_BDPV12</stp>
        <stp>EURUSD Curncy</stp>
        <stp>PX_YEST_CLOSE</stp>
        <stp>[Crispin Spreadsheet.xlsx]OEI!R362C30</stp>
        <tr r="AD362" s="1"/>
      </tp>
      <tp>
        <v>1.0414000000000001</v>
        <stp/>
        <stp>##V3_BDPV12</stp>
        <stp>EURUSD Curncy</stp>
        <stp>PX_YEST_CLOSE</stp>
        <stp>[Crispin Spreadsheet.xlsx]OEI!R354C30</stp>
        <tr r="AD354" s="1"/>
      </tp>
      <tp>
        <v>1.0414000000000001</v>
        <stp/>
        <stp>##V3_BDPV12</stp>
        <stp>EURUSD Curncy</stp>
        <stp>PX_YEST_CLOSE</stp>
        <stp>[Crispin Spreadsheet.xlsx]OEI!R352C30</stp>
        <tr r="AD352" s="1"/>
      </tp>
      <tp>
        <v>1.0414000000000001</v>
        <stp/>
        <stp>##V3_BDPV12</stp>
        <stp>EURUSD Curncy</stp>
        <stp>PX_YEST_CLOSE</stp>
        <stp>[Crispin Spreadsheet.xlsx]OEI!R351C30</stp>
        <tr r="AD351" s="1"/>
      </tp>
      <tp>
        <v>1.0414000000000001</v>
        <stp/>
        <stp>##V3_BDPV12</stp>
        <stp>EURUSD Curncy</stp>
        <stp>PX_YEST_CLOSE</stp>
        <stp>[Crispin Spreadsheet.xlsx]OEI!R228C30</stp>
        <tr r="AD228" s="1"/>
      </tp>
      <tp>
        <v>10.762600000000001</v>
        <stp/>
        <stp>##V3_BDPV12</stp>
        <stp>EURSEK Curncy</stp>
        <stp>PX_YEST_CLOSE</stp>
        <stp>[Crispin Spreadsheet.xlsx]OEI!R408C30</stp>
        <tr r="AD408" s="1"/>
      </tp>
      <tp>
        <v>10.762600000000001</v>
        <stp/>
        <stp>##V3_BDPV12</stp>
        <stp>EURSEK Curncy</stp>
        <stp>PX_YEST_CLOSE</stp>
        <stp>[Crispin Spreadsheet.xlsx]OEI!R409C30</stp>
        <tr r="AD409" s="1"/>
      </tp>
      <tp>
        <v>10.762600000000001</v>
        <stp/>
        <stp>##V3_BDPV12</stp>
        <stp>EURSEK Curncy</stp>
        <stp>PX_YEST_CLOSE</stp>
        <stp>[Crispin Spreadsheet.xlsx]OEI!R400C30</stp>
        <tr r="AD400" s="1"/>
      </tp>
      <tp>
        <v>10.762600000000001</v>
        <stp/>
        <stp>##V3_BDPV12</stp>
        <stp>EURSEK Curncy</stp>
        <stp>PX_YEST_CLOSE</stp>
        <stp>[Crispin Spreadsheet.xlsx]OEI!R401C30</stp>
        <tr r="AD401" s="1"/>
      </tp>
      <tp>
        <v>10.762600000000001</v>
        <stp/>
        <stp>##V3_BDPV12</stp>
        <stp>EURSEK Curncy</stp>
        <stp>PX_YEST_CLOSE</stp>
        <stp>[Crispin Spreadsheet.xlsx]OEI!R402C30</stp>
        <tr r="AD402" s="1"/>
      </tp>
      <tp>
        <v>10.762600000000001</v>
        <stp/>
        <stp>##V3_BDPV12</stp>
        <stp>EURSEK Curncy</stp>
        <stp>PX_YEST_CLOSE</stp>
        <stp>[Crispin Spreadsheet.xlsx]OEI!R403C30</stp>
        <tr r="AD403" s="1"/>
      </tp>
      <tp>
        <v>10.762600000000001</v>
        <stp/>
        <stp>##V3_BDPV12</stp>
        <stp>EURSEK Curncy</stp>
        <stp>PX_YEST_CLOSE</stp>
        <stp>[Crispin Spreadsheet.xlsx]OEI!R404C30</stp>
        <tr r="AD404" s="1"/>
      </tp>
      <tp>
        <v>10.762600000000001</v>
        <stp/>
        <stp>##V3_BDPV12</stp>
        <stp>EURSEK Curncy</stp>
        <stp>PX_YEST_CLOSE</stp>
        <stp>[Crispin Spreadsheet.xlsx]OEI!R405C30</stp>
        <tr r="AD405" s="1"/>
      </tp>
      <tp>
        <v>10.762600000000001</v>
        <stp/>
        <stp>##V3_BDPV12</stp>
        <stp>EURSEK Curncy</stp>
        <stp>PX_YEST_CLOSE</stp>
        <stp>[Crispin Spreadsheet.xlsx]OEI!R406C30</stp>
        <tr r="AD406" s="1"/>
      </tp>
      <tp>
        <v>10.762600000000001</v>
        <stp/>
        <stp>##V3_BDPV12</stp>
        <stp>EURSEK Curncy</stp>
        <stp>PX_YEST_CLOSE</stp>
        <stp>[Crispin Spreadsheet.xlsx]OEI!R407C30</stp>
        <tr r="AD407" s="1"/>
      </tp>
      <tp>
        <v>10.762600000000001</v>
        <stp/>
        <stp>##V3_BDPV12</stp>
        <stp>EURSEK Curncy</stp>
        <stp>PX_YEST_CLOSE</stp>
        <stp>[Crispin Spreadsheet.xlsx]OEI!R410C30</stp>
        <tr r="AD410" s="1"/>
      </tp>
      <tp>
        <v>140.99</v>
        <stp/>
        <stp>##V3_BDPV12</stp>
        <stp>EURJPY Curncy</stp>
        <stp>PX_YEST_CLOSE</stp>
        <stp>[Crispin Spreadsheet.xlsx]OEI!R298C30</stp>
        <tr r="AD298" s="1"/>
      </tp>
      <tp>
        <v>140.99</v>
        <stp/>
        <stp>##V3_BDPV12</stp>
        <stp>EURJPY Curncy</stp>
        <stp>PX_YEST_CLOSE</stp>
        <stp>[Crispin Spreadsheet.xlsx]OEI!R299C30</stp>
        <tr r="AD299" s="1"/>
      </tp>
      <tp>
        <v>140.99</v>
        <stp/>
        <stp>##V3_BDPV12</stp>
        <stp>EURJPY Curncy</stp>
        <stp>PX_YEST_CLOSE</stp>
        <stp>[Crispin Spreadsheet.xlsx]OEI!R292C30</stp>
        <tr r="AD292" s="1"/>
      </tp>
      <tp>
        <v>140.99</v>
        <stp/>
        <stp>##V3_BDPV12</stp>
        <stp>EURJPY Curncy</stp>
        <stp>PX_YEST_CLOSE</stp>
        <stp>[Crispin Spreadsheet.xlsx]OEI!R293C30</stp>
        <tr r="AD293" s="1"/>
      </tp>
      <tp>
        <v>140.99</v>
        <stp/>
        <stp>##V3_BDPV12</stp>
        <stp>EURJPY Curncy</stp>
        <stp>PX_YEST_CLOSE</stp>
        <stp>[Crispin Spreadsheet.xlsx]OEI!R290C30</stp>
        <tr r="AD290" s="1"/>
      </tp>
      <tp>
        <v>140.99</v>
        <stp/>
        <stp>##V3_BDPV12</stp>
        <stp>EURJPY Curncy</stp>
        <stp>PX_YEST_CLOSE</stp>
        <stp>[Crispin Spreadsheet.xlsx]OEI!R291C30</stp>
        <tr r="AD291" s="1"/>
      </tp>
      <tp>
        <v>140.99</v>
        <stp/>
        <stp>##V3_BDPV12</stp>
        <stp>EURJPY Curncy</stp>
        <stp>PX_YEST_CLOSE</stp>
        <stp>[Crispin Spreadsheet.xlsx]OEI!R296C30</stp>
        <tr r="AD296" s="1"/>
      </tp>
      <tp>
        <v>140.99</v>
        <stp/>
        <stp>##V3_BDPV12</stp>
        <stp>EURJPY Curncy</stp>
        <stp>PX_YEST_CLOSE</stp>
        <stp>[Crispin Spreadsheet.xlsx]OEI!R297C30</stp>
        <tr r="AD297" s="1"/>
      </tp>
      <tp>
        <v>140.99</v>
        <stp/>
        <stp>##V3_BDPV12</stp>
        <stp>EURJPY Curncy</stp>
        <stp>PX_YEST_CLOSE</stp>
        <stp>[Crispin Spreadsheet.xlsx]OEI!R294C30</stp>
        <tr r="AD294" s="1"/>
      </tp>
      <tp>
        <v>140.99</v>
        <stp/>
        <stp>##V3_BDPV12</stp>
        <stp>EURJPY Curncy</stp>
        <stp>PX_YEST_CLOSE</stp>
        <stp>[Crispin Spreadsheet.xlsx]OEI!R295C30</stp>
        <tr r="AD295" s="1"/>
      </tp>
      <tp>
        <v>140.99</v>
        <stp/>
        <stp>##V3_BDPV12</stp>
        <stp>EURJPY Curncy</stp>
        <stp>PX_YEST_CLOSE</stp>
        <stp>[Crispin Spreadsheet.xlsx]OEI!R288C30</stp>
        <tr r="AD288" s="1"/>
      </tp>
      <tp>
        <v>140.99</v>
        <stp/>
        <stp>##V3_BDPV12</stp>
        <stp>EURJPY Curncy</stp>
        <stp>PX_YEST_CLOSE</stp>
        <stp>[Crispin Spreadsheet.xlsx]OEI!R289C30</stp>
        <tr r="AD289" s="1"/>
      </tp>
      <tp>
        <v>140.99</v>
        <stp/>
        <stp>##V3_BDPV12</stp>
        <stp>EURJPY Curncy</stp>
        <stp>PX_YEST_CLOSE</stp>
        <stp>[Crispin Spreadsheet.xlsx]OEI!R282C30</stp>
        <tr r="AD282" s="1"/>
      </tp>
      <tp>
        <v>140.99</v>
        <stp/>
        <stp>##V3_BDPV12</stp>
        <stp>EURJPY Curncy</stp>
        <stp>PX_YEST_CLOSE</stp>
        <stp>[Crispin Spreadsheet.xlsx]OEI!R283C30</stp>
        <tr r="AD283" s="1"/>
      </tp>
      <tp>
        <v>140.99</v>
        <stp/>
        <stp>##V3_BDPV12</stp>
        <stp>EURJPY Curncy</stp>
        <stp>PX_YEST_CLOSE</stp>
        <stp>[Crispin Spreadsheet.xlsx]OEI!R280C30</stp>
        <tr r="AD280" s="1"/>
      </tp>
      <tp>
        <v>140.99</v>
        <stp/>
        <stp>##V3_BDPV12</stp>
        <stp>EURJPY Curncy</stp>
        <stp>PX_YEST_CLOSE</stp>
        <stp>[Crispin Spreadsheet.xlsx]OEI!R281C30</stp>
        <tr r="AD281" s="1"/>
      </tp>
      <tp>
        <v>140.99</v>
        <stp/>
        <stp>##V3_BDPV12</stp>
        <stp>EURJPY Curncy</stp>
        <stp>PX_YEST_CLOSE</stp>
        <stp>[Crispin Spreadsheet.xlsx]OEI!R286C30</stp>
        <tr r="AD286" s="1"/>
      </tp>
      <tp>
        <v>140.99</v>
        <stp/>
        <stp>##V3_BDPV12</stp>
        <stp>EURJPY Curncy</stp>
        <stp>PX_YEST_CLOSE</stp>
        <stp>[Crispin Spreadsheet.xlsx]OEI!R287C30</stp>
        <tr r="AD287" s="1"/>
      </tp>
      <tp>
        <v>140.99</v>
        <stp/>
        <stp>##V3_BDPV12</stp>
        <stp>EURJPY Curncy</stp>
        <stp>PX_YEST_CLOSE</stp>
        <stp>[Crispin Spreadsheet.xlsx]OEI!R284C30</stp>
        <tr r="AD284" s="1"/>
      </tp>
      <tp>
        <v>140.99</v>
        <stp/>
        <stp>##V3_BDPV12</stp>
        <stp>EURJPY Curncy</stp>
        <stp>PX_YEST_CLOSE</stp>
        <stp>[Crispin Spreadsheet.xlsx]OEI!R285C30</stp>
        <tr r="AD285" s="1"/>
      </tp>
      <tp>
        <v>140.99</v>
        <stp/>
        <stp>##V3_BDPV12</stp>
        <stp>EURJPY Curncy</stp>
        <stp>PX_YEST_CLOSE</stp>
        <stp>[Crispin Spreadsheet.xlsx]OEI!R258C30</stp>
        <tr r="AD258" s="1"/>
      </tp>
      <tp>
        <v>140.99</v>
        <stp/>
        <stp>##V3_BDPV12</stp>
        <stp>EURJPY Curncy</stp>
        <stp>PX_YEST_CLOSE</stp>
        <stp>[Crispin Spreadsheet.xlsx]OEI!R259C30</stp>
        <tr r="AD259" s="1"/>
      </tp>
      <tp>
        <v>140.99</v>
        <stp/>
        <stp>##V3_BDPV12</stp>
        <stp>EURJPY Curncy</stp>
        <stp>PX_YEST_CLOSE</stp>
        <stp>[Crispin Spreadsheet.xlsx]OEI!R256C30</stp>
        <tr r="AD256" s="1"/>
      </tp>
      <tp>
        <v>140.99</v>
        <stp/>
        <stp>##V3_BDPV12</stp>
        <stp>EURJPY Curncy</stp>
        <stp>PX_YEST_CLOSE</stp>
        <stp>[Crispin Spreadsheet.xlsx]OEI!R257C30</stp>
        <tr r="AD257" s="1"/>
      </tp>
      <tp>
        <v>140.99</v>
        <stp/>
        <stp>##V3_BDPV12</stp>
        <stp>EURJPY Curncy</stp>
        <stp>PX_YEST_CLOSE</stp>
        <stp>[Crispin Spreadsheet.xlsx]OEI!R254C30</stp>
        <tr r="AD254" s="1"/>
      </tp>
      <tp>
        <v>140.99</v>
        <stp/>
        <stp>##V3_BDPV12</stp>
        <stp>EURJPY Curncy</stp>
        <stp>PX_YEST_CLOSE</stp>
        <stp>[Crispin Spreadsheet.xlsx]OEI!R255C30</stp>
        <tr r="AD255" s="1"/>
      </tp>
      <tp>
        <v>140.99</v>
        <stp/>
        <stp>##V3_BDPV12</stp>
        <stp>EURJPY Curncy</stp>
        <stp>PX_YEST_CLOSE</stp>
        <stp>[Crispin Spreadsheet.xlsx]OEI!R278C30</stp>
        <tr r="AD278" s="1"/>
      </tp>
      <tp>
        <v>140.99</v>
        <stp/>
        <stp>##V3_BDPV12</stp>
        <stp>EURJPY Curncy</stp>
        <stp>PX_YEST_CLOSE</stp>
        <stp>[Crispin Spreadsheet.xlsx]OEI!R279C30</stp>
        <tr r="AD279" s="1"/>
      </tp>
      <tp>
        <v>140.99</v>
        <stp/>
        <stp>##V3_BDPV12</stp>
        <stp>EURJPY Curncy</stp>
        <stp>PX_YEST_CLOSE</stp>
        <stp>[Crispin Spreadsheet.xlsx]OEI!R272C30</stp>
        <tr r="AD272" s="1"/>
      </tp>
      <tp>
        <v>140.99</v>
        <stp/>
        <stp>##V3_BDPV12</stp>
        <stp>EURJPY Curncy</stp>
        <stp>PX_YEST_CLOSE</stp>
        <stp>[Crispin Spreadsheet.xlsx]OEI!R273C30</stp>
        <tr r="AD273" s="1"/>
      </tp>
      <tp>
        <v>140.99</v>
        <stp/>
        <stp>##V3_BDPV12</stp>
        <stp>EURJPY Curncy</stp>
        <stp>PX_YEST_CLOSE</stp>
        <stp>[Crispin Spreadsheet.xlsx]OEI!R270C30</stp>
        <tr r="AD270" s="1"/>
      </tp>
      <tp>
        <v>140.99</v>
        <stp/>
        <stp>##V3_BDPV12</stp>
        <stp>EURJPY Curncy</stp>
        <stp>PX_YEST_CLOSE</stp>
        <stp>[Crispin Spreadsheet.xlsx]OEI!R271C30</stp>
        <tr r="AD271" s="1"/>
      </tp>
      <tp>
        <v>140.99</v>
        <stp/>
        <stp>##V3_BDPV12</stp>
        <stp>EURJPY Curncy</stp>
        <stp>PX_YEST_CLOSE</stp>
        <stp>[Crispin Spreadsheet.xlsx]OEI!R276C30</stp>
        <tr r="AD276" s="1"/>
      </tp>
      <tp>
        <v>140.99</v>
        <stp/>
        <stp>##V3_BDPV12</stp>
        <stp>EURJPY Curncy</stp>
        <stp>PX_YEST_CLOSE</stp>
        <stp>[Crispin Spreadsheet.xlsx]OEI!R277C30</stp>
        <tr r="AD277" s="1"/>
      </tp>
      <tp>
        <v>140.99</v>
        <stp/>
        <stp>##V3_BDPV12</stp>
        <stp>EURJPY Curncy</stp>
        <stp>PX_YEST_CLOSE</stp>
        <stp>[Crispin Spreadsheet.xlsx]OEI!R274C30</stp>
        <tr r="AD274" s="1"/>
      </tp>
      <tp>
        <v>140.99</v>
        <stp/>
        <stp>##V3_BDPV12</stp>
        <stp>EURJPY Curncy</stp>
        <stp>PX_YEST_CLOSE</stp>
        <stp>[Crispin Spreadsheet.xlsx]OEI!R275C30</stp>
        <tr r="AD275" s="1"/>
      </tp>
      <tp>
        <v>140.99</v>
        <stp/>
        <stp>##V3_BDPV12</stp>
        <stp>EURJPY Curncy</stp>
        <stp>PX_YEST_CLOSE</stp>
        <stp>[Crispin Spreadsheet.xlsx]OEI!R268C30</stp>
        <tr r="AD268" s="1"/>
      </tp>
      <tp>
        <v>140.99</v>
        <stp/>
        <stp>##V3_BDPV12</stp>
        <stp>EURJPY Curncy</stp>
        <stp>PX_YEST_CLOSE</stp>
        <stp>[Crispin Spreadsheet.xlsx]OEI!R269C30</stp>
        <tr r="AD269" s="1"/>
      </tp>
      <tp>
        <v>140.99</v>
        <stp/>
        <stp>##V3_BDPV12</stp>
        <stp>EURJPY Curncy</stp>
        <stp>PX_YEST_CLOSE</stp>
        <stp>[Crispin Spreadsheet.xlsx]OEI!R262C30</stp>
        <tr r="AD262" s="1"/>
      </tp>
      <tp>
        <v>140.99</v>
        <stp/>
        <stp>##V3_BDPV12</stp>
        <stp>EURJPY Curncy</stp>
        <stp>PX_YEST_CLOSE</stp>
        <stp>[Crispin Spreadsheet.xlsx]OEI!R263C30</stp>
        <tr r="AD263" s="1"/>
      </tp>
      <tp>
        <v>140.99</v>
        <stp/>
        <stp>##V3_BDPV12</stp>
        <stp>EURJPY Curncy</stp>
        <stp>PX_YEST_CLOSE</stp>
        <stp>[Crispin Spreadsheet.xlsx]OEI!R260C30</stp>
        <tr r="AD260" s="1"/>
      </tp>
      <tp>
        <v>140.99</v>
        <stp/>
        <stp>##V3_BDPV12</stp>
        <stp>EURJPY Curncy</stp>
        <stp>PX_YEST_CLOSE</stp>
        <stp>[Crispin Spreadsheet.xlsx]OEI!R261C30</stp>
        <tr r="AD261" s="1"/>
      </tp>
      <tp>
        <v>140.99</v>
        <stp/>
        <stp>##V3_BDPV12</stp>
        <stp>EURJPY Curncy</stp>
        <stp>PX_YEST_CLOSE</stp>
        <stp>[Crispin Spreadsheet.xlsx]OEI!R266C30</stp>
        <tr r="AD266" s="1"/>
      </tp>
      <tp>
        <v>140.99</v>
        <stp/>
        <stp>##V3_BDPV12</stp>
        <stp>EURJPY Curncy</stp>
        <stp>PX_YEST_CLOSE</stp>
        <stp>[Crispin Spreadsheet.xlsx]OEI!R267C30</stp>
        <tr r="AD267" s="1"/>
      </tp>
      <tp>
        <v>140.99</v>
        <stp/>
        <stp>##V3_BDPV12</stp>
        <stp>EURJPY Curncy</stp>
        <stp>PX_YEST_CLOSE</stp>
        <stp>[Crispin Spreadsheet.xlsx]OEI!R264C30</stp>
        <tr r="AD264" s="1"/>
      </tp>
      <tp>
        <v>140.99</v>
        <stp/>
        <stp>##V3_BDPV12</stp>
        <stp>EURJPY Curncy</stp>
        <stp>PX_YEST_CLOSE</stp>
        <stp>[Crispin Spreadsheet.xlsx]OEI!R265C30</stp>
        <tr r="AD265" s="1"/>
      </tp>
      <tp>
        <v>140.99</v>
        <stp/>
        <stp>##V3_BDPV12</stp>
        <stp>EURJPY Curncy</stp>
        <stp>PX_YEST_CLOSE</stp>
        <stp>[Crispin Spreadsheet.xlsx]OEI!R308C30</stp>
        <tr r="AD308" s="1"/>
      </tp>
      <tp>
        <v>140.99</v>
        <stp/>
        <stp>##V3_BDPV12</stp>
        <stp>EURJPY Curncy</stp>
        <stp>PX_YEST_CLOSE</stp>
        <stp>[Crispin Spreadsheet.xlsx]OEI!R309C30</stp>
        <tr r="AD309" s="1"/>
      </tp>
      <tp>
        <v>140.99</v>
        <stp/>
        <stp>##V3_BDPV12</stp>
        <stp>EURJPY Curncy</stp>
        <stp>PX_YEST_CLOSE</stp>
        <stp>[Crispin Spreadsheet.xlsx]OEI!R302C30</stp>
        <tr r="AD302" s="1"/>
      </tp>
      <tp>
        <v>140.99</v>
        <stp/>
        <stp>##V3_BDPV12</stp>
        <stp>EURJPY Curncy</stp>
        <stp>PX_YEST_CLOSE</stp>
        <stp>[Crispin Spreadsheet.xlsx]OEI!R303C30</stp>
        <tr r="AD303" s="1"/>
      </tp>
      <tp>
        <v>140.99</v>
        <stp/>
        <stp>##V3_BDPV12</stp>
        <stp>EURJPY Curncy</stp>
        <stp>PX_YEST_CLOSE</stp>
        <stp>[Crispin Spreadsheet.xlsx]OEI!R300C30</stp>
        <tr r="AD300" s="1"/>
      </tp>
      <tp>
        <v>140.99</v>
        <stp/>
        <stp>##V3_BDPV12</stp>
        <stp>EURJPY Curncy</stp>
        <stp>PX_YEST_CLOSE</stp>
        <stp>[Crispin Spreadsheet.xlsx]OEI!R301C30</stp>
        <tr r="AD301" s="1"/>
      </tp>
      <tp>
        <v>140.99</v>
        <stp/>
        <stp>##V3_BDPV12</stp>
        <stp>EURJPY Curncy</stp>
        <stp>PX_YEST_CLOSE</stp>
        <stp>[Crispin Spreadsheet.xlsx]OEI!R306C30</stp>
        <tr r="AD306" s="1"/>
      </tp>
      <tp>
        <v>140.99</v>
        <stp/>
        <stp>##V3_BDPV12</stp>
        <stp>EURJPY Curncy</stp>
        <stp>PX_YEST_CLOSE</stp>
        <stp>[Crispin Spreadsheet.xlsx]OEI!R307C30</stp>
        <tr r="AD307" s="1"/>
      </tp>
      <tp>
        <v>140.99</v>
        <stp/>
        <stp>##V3_BDPV12</stp>
        <stp>EURJPY Curncy</stp>
        <stp>PX_YEST_CLOSE</stp>
        <stp>[Crispin Spreadsheet.xlsx]OEI!R304C30</stp>
        <tr r="AD304" s="1"/>
      </tp>
      <tp>
        <v>140.99</v>
        <stp/>
        <stp>##V3_BDPV12</stp>
        <stp>EURJPY Curncy</stp>
        <stp>PX_YEST_CLOSE</stp>
        <stp>[Crispin Spreadsheet.xlsx]OEI!R305C30</stp>
        <tr r="AD305" s="1"/>
      </tp>
      <tp>
        <v>1.52858</v>
        <stp/>
        <stp>##V3_BDPV12</stp>
        <stp>EURAUD Curncy</stp>
        <stp>PX_YEST_CLOSE</stp>
        <stp>[Crispin Spreadsheet.xlsx]OEI!R874C30</stp>
        <tr r="AD874" s="1"/>
      </tp>
      <tp t="s">
        <v>#N/A Requesting Data...</v>
        <stp/>
        <stp>##V3_BDPV12</stp>
        <stp>EURHUF Curncy</stp>
        <stp>PX_YEST_CLOSE</stp>
        <stp>[Crispin Spreadsheet.xlsx]OEI!R221C30</stp>
        <tr r="AD221" s="1"/>
      </tp>
      <tp t="s">
        <v>#N/A Requesting Data...</v>
        <stp/>
        <stp>##V3_BDPV12</stp>
        <stp>EURHUF Curncy</stp>
        <stp>PX_YEST_CLOSE</stp>
        <stp>[Crispin Spreadsheet.xlsx]OEI!R222C30</stp>
        <tr r="AD222" s="1"/>
      </tp>
      <tp t="s">
        <v>#N/A Requesting Data...</v>
        <stp/>
        <stp>##V3_BDPV12</stp>
        <stp>EURHKD Curncy</stp>
        <stp>PX_YEST_CLOSE</stp>
        <stp>[Crispin Spreadsheet.xlsx]OEI!R207C30</stp>
        <tr r="AD207" s="1"/>
      </tp>
      <tp t="s">
        <v>#N/A Requesting Data...</v>
        <stp/>
        <stp>##V3_BDPV12</stp>
        <stp>EURHKD Curncy</stp>
        <stp>PX_YEST_CLOSE</stp>
        <stp>[Crispin Spreadsheet.xlsx]OEI!R206C30</stp>
        <tr r="AD206" s="1"/>
      </tp>
      <tp t="s">
        <v>#N/A Requesting Data...</v>
        <stp/>
        <stp>##V3_BDPV12</stp>
        <stp>EURHKD Curncy</stp>
        <stp>PX_YEST_CLOSE</stp>
        <stp>[Crispin Spreadsheet.xlsx]OEI!R205C30</stp>
        <tr r="AD205" s="1"/>
      </tp>
      <tp t="s">
        <v>#N/A Requesting Data...</v>
        <stp/>
        <stp>##V3_BDPV12</stp>
        <stp>EURHKD Curncy</stp>
        <stp>PX_YEST_CLOSE</stp>
        <stp>[Crispin Spreadsheet.xlsx]OEI!R204C30</stp>
        <tr r="AD204" s="1"/>
      </tp>
      <tp t="s">
        <v>#N/A Requesting Data...</v>
        <stp/>
        <stp>##V3_BDPV12</stp>
        <stp>EURHKD Curncy</stp>
        <stp>PX_YEST_CLOSE</stp>
        <stp>[Crispin Spreadsheet.xlsx]OEI!R203C30</stp>
        <tr r="AD203" s="1"/>
      </tp>
      <tp t="s">
        <v>#N/A Requesting Data...</v>
        <stp/>
        <stp>##V3_BDPV12</stp>
        <stp>EURHKD Curncy</stp>
        <stp>PX_YEST_CLOSE</stp>
        <stp>[Crispin Spreadsheet.xlsx]OEI!R202C30</stp>
        <tr r="AD202" s="1"/>
      </tp>
      <tp t="s">
        <v>#N/A Requesting Data...</v>
        <stp/>
        <stp>##V3_BDPV12</stp>
        <stp>EURHKD Curncy</stp>
        <stp>PX_YEST_CLOSE</stp>
        <stp>[Crispin Spreadsheet.xlsx]OEI!R209C30</stp>
        <tr r="AD209" s="1"/>
      </tp>
      <tp t="s">
        <v>#N/A Requesting Data...</v>
        <stp/>
        <stp>##V3_BDPV12</stp>
        <stp>EURHKD Curncy</stp>
        <stp>PX_YEST_CLOSE</stp>
        <stp>[Crispin Spreadsheet.xlsx]OEI!R208C30</stp>
        <tr r="AD208" s="1"/>
      </tp>
      <tp t="s">
        <v>#N/A Requesting Data...</v>
        <stp/>
        <stp>##V3_BDPV12</stp>
        <stp>EURHKD Curncy</stp>
        <stp>PX_YEST_CLOSE</stp>
        <stp>[Crispin Spreadsheet.xlsx]OEI!R217C30</stp>
        <tr r="AD217" s="1"/>
      </tp>
      <tp t="s">
        <v>#N/A Requesting Data...</v>
        <stp/>
        <stp>##V3_BDPV12</stp>
        <stp>EURHKD Curncy</stp>
        <stp>PX_YEST_CLOSE</stp>
        <stp>[Crispin Spreadsheet.xlsx]OEI!R216C30</stp>
        <tr r="AD216" s="1"/>
      </tp>
      <tp t="s">
        <v>#N/A Requesting Data...</v>
        <stp/>
        <stp>##V3_BDPV12</stp>
        <stp>EURHKD Curncy</stp>
        <stp>PX_YEST_CLOSE</stp>
        <stp>[Crispin Spreadsheet.xlsx]OEI!R215C30</stp>
        <tr r="AD215" s="1"/>
      </tp>
      <tp t="s">
        <v>#N/A Requesting Data...</v>
        <stp/>
        <stp>##V3_BDPV12</stp>
        <stp>EURHKD Curncy</stp>
        <stp>PX_YEST_CLOSE</stp>
        <stp>[Crispin Spreadsheet.xlsx]OEI!R214C30</stp>
        <tr r="AD214" s="1"/>
      </tp>
      <tp t="s">
        <v>#N/A Requesting Data...</v>
        <stp/>
        <stp>##V3_BDPV12</stp>
        <stp>EURHKD Curncy</stp>
        <stp>PX_YEST_CLOSE</stp>
        <stp>[Crispin Spreadsheet.xlsx]OEI!R213C30</stp>
        <tr r="AD213" s="1"/>
      </tp>
      <tp t="s">
        <v>#N/A Requesting Data...</v>
        <stp/>
        <stp>##V3_BDPV12</stp>
        <stp>EURHKD Curncy</stp>
        <stp>PX_YEST_CLOSE</stp>
        <stp>[Crispin Spreadsheet.xlsx]OEI!R212C30</stp>
        <tr r="AD212" s="1"/>
      </tp>
      <tp t="s">
        <v>#N/A Requesting Data...</v>
        <stp/>
        <stp>##V3_BDPV12</stp>
        <stp>EURHKD Curncy</stp>
        <stp>PX_YEST_CLOSE</stp>
        <stp>[Crispin Spreadsheet.xlsx]OEI!R211C30</stp>
        <tr r="AD211" s="1"/>
      </tp>
      <tp t="s">
        <v>#N/A Requesting Data...</v>
        <stp/>
        <stp>##V3_BDPV12</stp>
        <stp>EURHKD Curncy</stp>
        <stp>PX_YEST_CLOSE</stp>
        <stp>[Crispin Spreadsheet.xlsx]OEI!R210C30</stp>
        <tr r="AD210" s="1"/>
      </tp>
      <tp t="s">
        <v>#N/A Requesting Data...</v>
        <stp/>
        <stp>##V3_BDPV12</stp>
        <stp>EURHKD Curncy</stp>
        <stp>PX_YEST_CLOSE</stp>
        <stp>[Crispin Spreadsheet.xlsx]OEI!R218C30</stp>
        <tr r="AD218" s="1"/>
      </tp>
      <tp>
        <v>1.3427199999999999</v>
        <stp/>
        <stp>##V3_BDPV12</stp>
        <stp>EURCAD Curncy</stp>
        <stp>PX_YEST_CLOSE</stp>
        <stp>[Crispin Spreadsheet.xlsx]OEI!R891C30</stp>
        <tr r="AD891" s="1"/>
      </tp>
      <tp>
        <v>1.0011099999999999</v>
        <stp/>
        <stp>##V3_BDPV12</stp>
        <stp>EURCHF Curncy</stp>
        <stp>PX_YEST_CLOSE</stp>
        <stp>[Crispin Spreadsheet.xlsx]OEI!R892C30</stp>
        <tr r="AD892" s="1"/>
      </tp>
      <tp>
        <v>10.3965</v>
        <stp/>
        <stp>##V3_BDPV12</stp>
        <stp>EURNOK Curncy</stp>
        <stp>PX_YEST_CLOSE</stp>
        <stp>[Crispin Spreadsheet.xlsx]OEI!R348C30</stp>
        <tr r="AD348" s="1"/>
      </tp>
      <tp>
        <v>10.3965</v>
        <stp/>
        <stp>##V3_BDPV12</stp>
        <stp>EURNOK Curncy</stp>
        <stp>PX_YEST_CLOSE</stp>
        <stp>[Crispin Spreadsheet.xlsx]OEI!R340C30</stp>
        <tr r="AD340" s="1"/>
      </tp>
      <tp>
        <v>10.3965</v>
        <stp/>
        <stp>##V3_BDPV12</stp>
        <stp>EURNOK Curncy</stp>
        <stp>PX_YEST_CLOSE</stp>
        <stp>[Crispin Spreadsheet.xlsx]OEI!R341C30</stp>
        <tr r="AD341" s="1"/>
      </tp>
      <tp>
        <v>10.3965</v>
        <stp/>
        <stp>##V3_BDPV12</stp>
        <stp>EURNOK Curncy</stp>
        <stp>PX_YEST_CLOSE</stp>
        <stp>[Crispin Spreadsheet.xlsx]OEI!R342C30</stp>
        <tr r="AD342" s="1"/>
      </tp>
      <tp>
        <v>10.3965</v>
        <stp/>
        <stp>##V3_BDPV12</stp>
        <stp>EURNOK Curncy</stp>
        <stp>PX_YEST_CLOSE</stp>
        <stp>[Crispin Spreadsheet.xlsx]OEI!R343C30</stp>
        <tr r="AD343" s="1"/>
      </tp>
      <tp>
        <v>10.3965</v>
        <stp/>
        <stp>##V3_BDPV12</stp>
        <stp>EURNOK Curncy</stp>
        <stp>PX_YEST_CLOSE</stp>
        <stp>[Crispin Spreadsheet.xlsx]OEI!R344C30</stp>
        <tr r="AD344" s="1"/>
      </tp>
      <tp>
        <v>10.3965</v>
        <stp/>
        <stp>##V3_BDPV12</stp>
        <stp>EURNOK Curncy</stp>
        <stp>PX_YEST_CLOSE</stp>
        <stp>[Crispin Spreadsheet.xlsx]OEI!R345C30</stp>
        <tr r="AD345" s="1"/>
      </tp>
      <tp>
        <v>10.3965</v>
        <stp/>
        <stp>##V3_BDPV12</stp>
        <stp>EURNOK Curncy</stp>
        <stp>PX_YEST_CLOSE</stp>
        <stp>[Crispin Spreadsheet.xlsx]OEI!R346C30</stp>
        <tr r="AD346" s="1"/>
      </tp>
      <tp>
        <v>10.3965</v>
        <stp/>
        <stp>##V3_BDPV12</stp>
        <stp>EURNOK Curncy</stp>
        <stp>PX_YEST_CLOSE</stp>
        <stp>[Crispin Spreadsheet.xlsx]OEI!R347C30</stp>
        <tr r="AD347" s="1"/>
      </tp>
      <tp>
        <v>10.3965</v>
        <stp/>
        <stp>##V3_BDPV12</stp>
        <stp>EURNOK Curncy</stp>
        <stp>PX_YEST_CLOSE</stp>
        <stp>[Crispin Spreadsheet.xlsx]OEI!R338C30</stp>
        <tr r="AD338" s="1"/>
      </tp>
      <tp>
        <v>10.3965</v>
        <stp/>
        <stp>##V3_BDPV12</stp>
        <stp>EURNOK Curncy</stp>
        <stp>PX_YEST_CLOSE</stp>
        <stp>[Crispin Spreadsheet.xlsx]OEI!R339C30</stp>
        <tr r="AD339" s="1"/>
      </tp>
      <tp>
        <v>10.3965</v>
        <stp/>
        <stp>##V3_BDPV12</stp>
        <stp>EURNOK Curncy</stp>
        <stp>PX_YEST_CLOSE</stp>
        <stp>[Crispin Spreadsheet.xlsx]OEI!R335C30</stp>
        <tr r="AD335" s="1"/>
      </tp>
      <tp>
        <v>10.3965</v>
        <stp/>
        <stp>##V3_BDPV12</stp>
        <stp>EURNOK Curncy</stp>
        <stp>PX_YEST_CLOSE</stp>
        <stp>[Crispin Spreadsheet.xlsx]OEI!R336C30</stp>
        <tr r="AD336" s="1"/>
      </tp>
      <tp>
        <v>10.3965</v>
        <stp/>
        <stp>##V3_BDPV12</stp>
        <stp>EURNOK Curncy</stp>
        <stp>PX_YEST_CLOSE</stp>
        <stp>[Crispin Spreadsheet.xlsx]OEI!R337C30</stp>
        <tr r="AD337" s="1"/>
      </tp>
      <tp t="s">
        <v>#N/A Requesting Data...</v>
        <stp/>
        <stp>##V3_BDPV12</stp>
        <stp>EURMYR Curncy</stp>
        <stp>PX_YEST_CLOSE</stp>
        <stp>[Crispin Spreadsheet.xlsx]OEI!R313C30</stp>
        <tr r="AD313" s="1"/>
      </tp>
      <tp t="s">
        <v>#N/A Requesting Data...</v>
        <stp/>
        <stp>##V3_BDPV12</stp>
        <stp>EURMYR Curncy</stp>
        <stp>PX_YEST_CLOSE</stp>
        <stp>[Crispin Spreadsheet.xlsx]OEI!R312C30</stp>
        <tr r="AD312" s="1"/>
      </tp>
      <tp t="s">
        <v>#N/A Requesting Data...</v>
        <stp/>
        <stp>##V3_BDPV12</stp>
        <stp>EURMYR Curncy</stp>
        <stp>PX_YEST_CLOSE</stp>
        <stp>[Crispin Spreadsheet.xlsx]OEI!R314C30</stp>
        <tr r="AD314" s="1"/>
      </tp>
      <tp>
        <v>0.86165000000000003</v>
        <stp/>
        <stp>##V3_BDPV12</stp>
        <stp>EURGBP Curncy</stp>
        <stp>PX_YEST_CLOSE</stp>
        <stp>[Crispin Spreadsheet.xlsx]OEI!R889C30</stp>
        <tr r="AD889" s="1"/>
      </tp>
      <tp>
        <v>0.86165000000000003</v>
        <stp/>
        <stp>##V3_BDPV12</stp>
        <stp>EURGBP Curncy</stp>
        <stp>PX_YEST_CLOSE</stp>
        <stp>[Crispin Spreadsheet.xlsx]OEI!R836C30</stp>
        <tr r="AD836" s="1"/>
      </tp>
      <tp>
        <v>0.86165000000000003</v>
        <stp/>
        <stp>##V3_BDPV12</stp>
        <stp>EURGBP Curncy</stp>
        <stp>PX_YEST_CLOSE</stp>
        <stp>[Crispin Spreadsheet.xlsx]OEI!R873C30</stp>
        <tr r="AD873" s="1"/>
      </tp>
      <tp>
        <v>0.86165000000000003</v>
        <stp/>
        <stp>##V3_BDPV12</stp>
        <stp>EURGBP Curncy</stp>
        <stp>PX_YEST_CLOSE</stp>
        <stp>[Crispin Spreadsheet.xlsx]OEI!R876C30</stp>
        <tr r="AD876" s="1"/>
      </tp>
      <tp>
        <v>0.86165000000000003</v>
        <stp/>
        <stp>##V3_BDPV12</stp>
        <stp>EURGBP Curncy</stp>
        <stp>PX_YEST_CLOSE</stp>
        <stp>[Crispin Spreadsheet.xlsx]OEI!R879C30</stp>
        <tr r="AD879" s="1"/>
      </tp>
      <tp>
        <v>0.86165000000000003</v>
        <stp/>
        <stp>##V3_BDPV12</stp>
        <stp>EURGBp Curncy</stp>
        <stp>PX_YEST_CLOSE</stp>
        <stp>[Crispin Spreadsheet.xlsx]OEI!R863C30</stp>
        <tr r="AD863" s="1"/>
      </tp>
      <tp>
        <v>0.86165000000000003</v>
        <stp/>
        <stp>##V3_BDPV12</stp>
        <stp>EURGBp Curncy</stp>
        <stp>PX_YEST_CLOSE</stp>
        <stp>[Crispin Spreadsheet.xlsx]OEI!R862C30</stp>
        <tr r="AD862" s="1"/>
      </tp>
      <tp>
        <v>0.86165000000000003</v>
        <stp/>
        <stp>##V3_BDPV12</stp>
        <stp>EURGBp Curncy</stp>
        <stp>PX_YEST_CLOSE</stp>
        <stp>[Crispin Spreadsheet.xlsx]OEI!R861C30</stp>
        <tr r="AD861" s="1"/>
      </tp>
      <tp>
        <v>0.86165000000000003</v>
        <stp/>
        <stp>##V3_BDPV12</stp>
        <stp>EURGBp Curncy</stp>
        <stp>PX_YEST_CLOSE</stp>
        <stp>[Crispin Spreadsheet.xlsx]OEI!R860C30</stp>
        <tr r="AD860" s="1"/>
      </tp>
      <tp>
        <v>0.86165000000000003</v>
        <stp/>
        <stp>##V3_BDPV12</stp>
        <stp>EURGBp Curncy</stp>
        <stp>PX_YEST_CLOSE</stp>
        <stp>[Crispin Spreadsheet.xlsx]OEI!R864C30</stp>
        <tr r="AD864" s="1"/>
      </tp>
      <tp>
        <v>0.86165000000000003</v>
        <stp/>
        <stp>##V3_BDPV12</stp>
        <stp>EURGBP Curncy</stp>
        <stp>PX_YEST_CLOSE</stp>
        <stp>[Crispin Spreadsheet.xlsx]OEI!R867C30</stp>
        <tr r="AD867" s="1"/>
      </tp>
      <tp>
        <v>0.86165000000000003</v>
        <stp/>
        <stp>##V3_BDPV12</stp>
        <stp>EURGBP Curncy</stp>
        <stp>PX_YEST_CLOSE</stp>
        <stp>[Crispin Spreadsheet.xlsx]OEI!R866C30</stp>
        <tr r="AD866" s="1"/>
      </tp>
      <tp>
        <v>0.86165000000000003</v>
        <stp/>
        <stp>##V3_BDPV12</stp>
        <stp>EURGBP Curncy</stp>
        <stp>PX_YEST_CLOSE</stp>
        <stp>[Crispin Spreadsheet.xlsx]OEI!R865C30</stp>
        <tr r="AD865" s="1"/>
      </tp>
      <tp>
        <v>0.86165000000000003</v>
        <stp/>
        <stp>##V3_BDPV12</stp>
        <stp>EURGBP Curncy</stp>
        <stp>PX_YEST_CLOSE</stp>
        <stp>[Crispin Spreadsheet.xlsx]OEI!R868C30</stp>
        <tr r="AD868" s="1"/>
      </tp>
      <tp>
        <v>0.86165000000000003</v>
        <stp/>
        <stp>##V3_BDPV12</stp>
        <stp>EURGBp Curncy</stp>
        <stp>PX_YEST_CLOSE</stp>
        <stp>[Crispin Spreadsheet.xlsx]OEI!R853C30</stp>
        <tr r="AD853" s="1"/>
      </tp>
      <tp>
        <v>0.86165000000000003</v>
        <stp/>
        <stp>##V3_BDPV12</stp>
        <stp>EURGBp Curncy</stp>
        <stp>PX_YEST_CLOSE</stp>
        <stp>[Crispin Spreadsheet.xlsx]OEI!R852C30</stp>
        <tr r="AD852" s="1"/>
      </tp>
      <tp>
        <v>0.86165000000000003</v>
        <stp/>
        <stp>##V3_BDPV12</stp>
        <stp>EURGBp Curncy</stp>
        <stp>PX_YEST_CLOSE</stp>
        <stp>[Crispin Spreadsheet.xlsx]OEI!R857C30</stp>
        <tr r="AD857" s="1"/>
      </tp>
      <tp>
        <v>0.86165000000000003</v>
        <stp/>
        <stp>##V3_BDPV12</stp>
        <stp>EURGBp Curncy</stp>
        <stp>PX_YEST_CLOSE</stp>
        <stp>[Crispin Spreadsheet.xlsx]OEI!R856C30</stp>
        <tr r="AD856" s="1"/>
      </tp>
      <tp>
        <v>0.86165000000000003</v>
        <stp/>
        <stp>##V3_BDPV12</stp>
        <stp>EURGBp Curncy</stp>
        <stp>PX_YEST_CLOSE</stp>
        <stp>[Crispin Spreadsheet.xlsx]OEI!R855C30</stp>
        <tr r="AD855" s="1"/>
      </tp>
      <tp>
        <v>0.86165000000000003</v>
        <stp/>
        <stp>##V3_BDPV12</stp>
        <stp>EURGBp Curncy</stp>
        <stp>PX_YEST_CLOSE</stp>
        <stp>[Crispin Spreadsheet.xlsx]OEI!R854C30</stp>
        <tr r="AD854" s="1"/>
      </tp>
      <tp>
        <v>0.86165000000000003</v>
        <stp/>
        <stp>##V3_BDPV12</stp>
        <stp>EURGBp Curncy</stp>
        <stp>PX_YEST_CLOSE</stp>
        <stp>[Crispin Spreadsheet.xlsx]OEI!R859C30</stp>
        <tr r="AD859" s="1"/>
      </tp>
      <tp>
        <v>0.86165000000000003</v>
        <stp/>
        <stp>##V3_BDPV12</stp>
        <stp>EURGBp Curncy</stp>
        <stp>PX_YEST_CLOSE</stp>
        <stp>[Crispin Spreadsheet.xlsx]OEI!R858C30</stp>
        <tr r="AD858" s="1"/>
      </tp>
      <tp>
        <v>0.86165000000000003</v>
        <stp/>
        <stp>##V3_BDPV12</stp>
        <stp>EURGBp Curncy</stp>
        <stp>PX_YEST_CLOSE</stp>
        <stp>[Crispin Spreadsheet.xlsx]OEI!R633C30</stp>
        <tr r="AD633" s="1"/>
      </tp>
      <tp>
        <v>0.86165000000000003</v>
        <stp/>
        <stp>##V3_BDPV12</stp>
        <stp>EURGBp Curncy</stp>
        <stp>PX_YEST_CLOSE</stp>
        <stp>[Crispin Spreadsheet.xlsx]OEI!R632C30</stp>
        <tr r="AD632" s="1"/>
      </tp>
      <tp>
        <v>0.86165000000000003</v>
        <stp/>
        <stp>##V3_BDPV12</stp>
        <stp>EURGBp Curncy</stp>
        <stp>PX_YEST_CLOSE</stp>
        <stp>[Crispin Spreadsheet.xlsx]OEI!R631C30</stp>
        <tr r="AD631" s="1"/>
      </tp>
      <tp>
        <v>0.86165000000000003</v>
        <stp/>
        <stp>##V3_BDPV12</stp>
        <stp>EURGBp Curncy</stp>
        <stp>PX_YEST_CLOSE</stp>
        <stp>[Crispin Spreadsheet.xlsx]OEI!R630C30</stp>
        <tr r="AD630" s="1"/>
      </tp>
      <tp>
        <v>0.86165000000000003</v>
        <stp/>
        <stp>##V3_BDPV12</stp>
        <stp>EURGBp Curncy</stp>
        <stp>PX_YEST_CLOSE</stp>
        <stp>[Crispin Spreadsheet.xlsx]OEI!R637C30</stp>
        <tr r="AD637" s="1"/>
      </tp>
      <tp>
        <v>0.86165000000000003</v>
        <stp/>
        <stp>##V3_BDPV12</stp>
        <stp>EURGBp Curncy</stp>
        <stp>PX_YEST_CLOSE</stp>
        <stp>[Crispin Spreadsheet.xlsx]OEI!R636C30</stp>
        <tr r="AD636" s="1"/>
      </tp>
      <tp>
        <v>0.86165000000000003</v>
        <stp/>
        <stp>##V3_BDPV12</stp>
        <stp>EURGBp Curncy</stp>
        <stp>PX_YEST_CLOSE</stp>
        <stp>[Crispin Spreadsheet.xlsx]OEI!R635C30</stp>
        <tr r="AD635" s="1"/>
      </tp>
      <tp>
        <v>0.86165000000000003</v>
        <stp/>
        <stp>##V3_BDPV12</stp>
        <stp>EURGBp Curncy</stp>
        <stp>PX_YEST_CLOSE</stp>
        <stp>[Crispin Spreadsheet.xlsx]OEI!R634C30</stp>
        <tr r="AD634" s="1"/>
      </tp>
      <tp>
        <v>0.86165000000000003</v>
        <stp/>
        <stp>##V3_BDPV12</stp>
        <stp>EURGBp Curncy</stp>
        <stp>PX_YEST_CLOSE</stp>
        <stp>[Crispin Spreadsheet.xlsx]OEI!R639C30</stp>
        <tr r="AD639" s="1"/>
      </tp>
      <tp>
        <v>0.86165000000000003</v>
        <stp/>
        <stp>##V3_BDPV12</stp>
        <stp>EURGBp Curncy</stp>
        <stp>PX_YEST_CLOSE</stp>
        <stp>[Crispin Spreadsheet.xlsx]OEI!R638C30</stp>
        <tr r="AD638" s="1"/>
      </tp>
      <tp>
        <v>0.86165000000000003</v>
        <stp/>
        <stp>##V3_BDPV12</stp>
        <stp>EURGBp Curncy</stp>
        <stp>PX_YEST_CLOSE</stp>
        <stp>[Crispin Spreadsheet.xlsx]OEI!R623C30</stp>
        <tr r="AD623" s="1"/>
      </tp>
      <tp>
        <v>0.86165000000000003</v>
        <stp/>
        <stp>##V3_BDPV12</stp>
        <stp>EURGBp Curncy</stp>
        <stp>PX_YEST_CLOSE</stp>
        <stp>[Crispin Spreadsheet.xlsx]OEI!R622C30</stp>
        <tr r="AD622" s="1"/>
      </tp>
      <tp>
        <v>0.86165000000000003</v>
        <stp/>
        <stp>##V3_BDPV12</stp>
        <stp>EURGBp Curncy</stp>
        <stp>PX_YEST_CLOSE</stp>
        <stp>[Crispin Spreadsheet.xlsx]OEI!R621C30</stp>
        <tr r="AD621" s="1"/>
      </tp>
      <tp>
        <v>0.86165000000000003</v>
        <stp/>
        <stp>##V3_BDPV12</stp>
        <stp>EURGBp Curncy</stp>
        <stp>PX_YEST_CLOSE</stp>
        <stp>[Crispin Spreadsheet.xlsx]OEI!R620C30</stp>
        <tr r="AD620" s="1"/>
      </tp>
      <tp>
        <v>0.86165000000000003</v>
        <stp/>
        <stp>##V3_BDPV12</stp>
        <stp>EURGBp Curncy</stp>
        <stp>PX_YEST_CLOSE</stp>
        <stp>[Crispin Spreadsheet.xlsx]OEI!R627C30</stp>
        <tr r="AD627" s="1"/>
      </tp>
      <tp>
        <v>0.86165000000000003</v>
        <stp/>
        <stp>##V3_BDPV12</stp>
        <stp>EURGBp Curncy</stp>
        <stp>PX_YEST_CLOSE</stp>
        <stp>[Crispin Spreadsheet.xlsx]OEI!R626C30</stp>
        <tr r="AD626" s="1"/>
      </tp>
      <tp>
        <v>0.86165000000000003</v>
        <stp/>
        <stp>##V3_BDPV12</stp>
        <stp>EURGBp Curncy</stp>
        <stp>PX_YEST_CLOSE</stp>
        <stp>[Crispin Spreadsheet.xlsx]OEI!R625C30</stp>
        <tr r="AD625" s="1"/>
      </tp>
      <tp>
        <v>0.86165000000000003</v>
        <stp/>
        <stp>##V3_BDPV12</stp>
        <stp>EURGBp Curncy</stp>
        <stp>PX_YEST_CLOSE</stp>
        <stp>[Crispin Spreadsheet.xlsx]OEI!R624C30</stp>
        <tr r="AD624" s="1"/>
      </tp>
      <tp>
        <v>0.86165000000000003</v>
        <stp/>
        <stp>##V3_BDPV12</stp>
        <stp>EURGBp Curncy</stp>
        <stp>PX_YEST_CLOSE</stp>
        <stp>[Crispin Spreadsheet.xlsx]OEI!R629C30</stp>
        <tr r="AD629" s="1"/>
      </tp>
      <tp>
        <v>0.86165000000000003</v>
        <stp/>
        <stp>##V3_BDPV12</stp>
        <stp>EURGBp Curncy</stp>
        <stp>PX_YEST_CLOSE</stp>
        <stp>[Crispin Spreadsheet.xlsx]OEI!R628C30</stp>
        <tr r="AD628" s="1"/>
      </tp>
      <tp>
        <v>0.86165000000000003</v>
        <stp/>
        <stp>##V3_BDPV12</stp>
        <stp>EURGBp Curncy</stp>
        <stp>PX_YEST_CLOSE</stp>
        <stp>[Crispin Spreadsheet.xlsx]OEI!R613C30</stp>
        <tr r="AD613" s="1"/>
      </tp>
      <tp>
        <v>0.86165000000000003</v>
        <stp/>
        <stp>##V3_BDPV12</stp>
        <stp>EURGBp Curncy</stp>
        <stp>PX_YEST_CLOSE</stp>
        <stp>[Crispin Spreadsheet.xlsx]OEI!R612C30</stp>
        <tr r="AD612" s="1"/>
      </tp>
      <tp>
        <v>0.86165000000000003</v>
        <stp/>
        <stp>##V3_BDPV12</stp>
        <stp>EURGBp Curncy</stp>
        <stp>PX_YEST_CLOSE</stp>
        <stp>[Crispin Spreadsheet.xlsx]OEI!R611C30</stp>
        <tr r="AD611" s="1"/>
      </tp>
      <tp>
        <v>0.86165000000000003</v>
        <stp/>
        <stp>##V3_BDPV12</stp>
        <stp>EURGBp Curncy</stp>
        <stp>PX_YEST_CLOSE</stp>
        <stp>[Crispin Spreadsheet.xlsx]OEI!R617C30</stp>
        <tr r="AD617" s="1"/>
      </tp>
      <tp>
        <v>0.86165000000000003</v>
        <stp/>
        <stp>##V3_BDPV12</stp>
        <stp>EURGBp Curncy</stp>
        <stp>PX_YEST_CLOSE</stp>
        <stp>[Crispin Spreadsheet.xlsx]OEI!R616C30</stp>
        <tr r="AD616" s="1"/>
      </tp>
      <tp>
        <v>0.86165000000000003</v>
        <stp/>
        <stp>##V3_BDPV12</stp>
        <stp>EURGBp Curncy</stp>
        <stp>PX_YEST_CLOSE</stp>
        <stp>[Crispin Spreadsheet.xlsx]OEI!R615C30</stp>
        <tr r="AD615" s="1"/>
      </tp>
      <tp>
        <v>0.86165000000000003</v>
        <stp/>
        <stp>##V3_BDPV12</stp>
        <stp>EURGBp Curncy</stp>
        <stp>PX_YEST_CLOSE</stp>
        <stp>[Crispin Spreadsheet.xlsx]OEI!R614C30</stp>
        <tr r="AD614" s="1"/>
      </tp>
      <tp>
        <v>0.86165000000000003</v>
        <stp/>
        <stp>##V3_BDPV12</stp>
        <stp>EURGBp Curncy</stp>
        <stp>PX_YEST_CLOSE</stp>
        <stp>[Crispin Spreadsheet.xlsx]OEI!R619C30</stp>
        <tr r="AD619" s="1"/>
      </tp>
      <tp>
        <v>0.86165000000000003</v>
        <stp/>
        <stp>##V3_BDPV12</stp>
        <stp>EURGBp Curncy</stp>
        <stp>PX_YEST_CLOSE</stp>
        <stp>[Crispin Spreadsheet.xlsx]OEI!R618C30</stp>
        <tr r="AD618" s="1"/>
      </tp>
      <tp>
        <v>0.86165000000000003</v>
        <stp/>
        <stp>##V3_BDPV12</stp>
        <stp>EURGBp Curncy</stp>
        <stp>PX_YEST_CLOSE</stp>
        <stp>[Crispin Spreadsheet.xlsx]OEI!R603C30</stp>
        <tr r="AD603" s="1"/>
      </tp>
      <tp>
        <v>0.86165000000000003</v>
        <stp/>
        <stp>##V3_BDPV12</stp>
        <stp>EURGBp Curncy</stp>
        <stp>PX_YEST_CLOSE</stp>
        <stp>[Crispin Spreadsheet.xlsx]OEI!R601C30</stp>
        <tr r="AD601" s="1"/>
      </tp>
      <tp>
        <v>0.86165000000000003</v>
        <stp/>
        <stp>##V3_BDPV12</stp>
        <stp>EURGBp Curncy</stp>
        <stp>PX_YEST_CLOSE</stp>
        <stp>[Crispin Spreadsheet.xlsx]OEI!R600C30</stp>
        <tr r="AD600" s="1"/>
      </tp>
      <tp>
        <v>0.86165000000000003</v>
        <stp/>
        <stp>##V3_BDPV12</stp>
        <stp>EURGBp Curncy</stp>
        <stp>PX_YEST_CLOSE</stp>
        <stp>[Crispin Spreadsheet.xlsx]OEI!R607C30</stp>
        <tr r="AD607" s="1"/>
      </tp>
      <tp>
        <v>0.86165000000000003</v>
        <stp/>
        <stp>##V3_BDPV12</stp>
        <stp>EURGBp Curncy</stp>
        <stp>PX_YEST_CLOSE</stp>
        <stp>[Crispin Spreadsheet.xlsx]OEI!R605C30</stp>
        <tr r="AD605" s="1"/>
      </tp>
      <tp>
        <v>0.86165000000000003</v>
        <stp/>
        <stp>##V3_BDPV12</stp>
        <stp>EURGBp Curncy</stp>
        <stp>PX_YEST_CLOSE</stp>
        <stp>[Crispin Spreadsheet.xlsx]OEI!R604C30</stp>
        <tr r="AD604" s="1"/>
      </tp>
      <tp>
        <v>0.86165000000000003</v>
        <stp/>
        <stp>##V3_BDPV12</stp>
        <stp>EURGBp Curncy</stp>
        <stp>PX_YEST_CLOSE</stp>
        <stp>[Crispin Spreadsheet.xlsx]OEI!R609C30</stp>
        <tr r="AD609" s="1"/>
      </tp>
      <tp>
        <v>0.86165000000000003</v>
        <stp/>
        <stp>##V3_BDPV12</stp>
        <stp>EURGBp Curncy</stp>
        <stp>PX_YEST_CLOSE</stp>
        <stp>[Crispin Spreadsheet.xlsx]OEI!R608C30</stp>
        <tr r="AD608" s="1"/>
      </tp>
      <tp>
        <v>0.86165000000000003</v>
        <stp/>
        <stp>##V3_BDPV12</stp>
        <stp>EURGBP Curncy</stp>
        <stp>PX_YEST_CLOSE</stp>
        <stp>[Crispin Spreadsheet.xlsx]OEI!R606C30</stp>
        <tr r="AD606" s="1"/>
      </tp>
      <tp>
        <v>140.99</v>
        <stp/>
        <stp>##V3_BDPV12</stp>
        <stp>EURJPY Curncy</stp>
        <stp>PX_YEST_CLOSE</stp>
        <stp>[Crispin Spreadsheet.xlsx]OEI!R893C30</stp>
        <tr r="AD893" s="1"/>
      </tp>
      <tp>
        <v>140.99</v>
        <stp/>
        <stp>##V3_BDPV12</stp>
        <stp>EURJPY Curncy</stp>
        <stp>PX_YEST_CLOSE</stp>
        <stp>[Crispin Spreadsheet.xlsx]OEI!R837C30</stp>
        <tr r="AD837" s="1"/>
      </tp>
      <tp>
        <v>0.86165000000000003</v>
        <stp/>
        <stp>##V3_BDPV12</stp>
        <stp>EURGBp Curncy</stp>
        <stp>PX_YEST_CLOSE</stp>
        <stp>[Crispin Spreadsheet.xlsx]OEI!R593C30</stp>
        <tr r="AD593" s="1"/>
      </tp>
      <tp>
        <v>0.86165000000000003</v>
        <stp/>
        <stp>##V3_BDPV12</stp>
        <stp>EURGBp Curncy</stp>
        <stp>PX_YEST_CLOSE</stp>
        <stp>[Crispin Spreadsheet.xlsx]OEI!R592C30</stp>
        <tr r="AD592" s="1"/>
      </tp>
      <tp>
        <v>0.86165000000000003</v>
        <stp/>
        <stp>##V3_BDPV12</stp>
        <stp>EURGBp Curncy</stp>
        <stp>PX_YEST_CLOSE</stp>
        <stp>[Crispin Spreadsheet.xlsx]OEI!R591C30</stp>
        <tr r="AD591" s="1"/>
      </tp>
      <tp>
        <v>0.86165000000000003</v>
        <stp/>
        <stp>##V3_BDPV12</stp>
        <stp>EURGBp Curncy</stp>
        <stp>PX_YEST_CLOSE</stp>
        <stp>[Crispin Spreadsheet.xlsx]OEI!R597C30</stp>
        <tr r="AD597" s="1"/>
      </tp>
      <tp>
        <v>0.86165000000000003</v>
        <stp/>
        <stp>##V3_BDPV12</stp>
        <stp>EURGBp Curncy</stp>
        <stp>PX_YEST_CLOSE</stp>
        <stp>[Crispin Spreadsheet.xlsx]OEI!R596C30</stp>
        <tr r="AD596" s="1"/>
      </tp>
      <tp>
        <v>0.86165000000000003</v>
        <stp/>
        <stp>##V3_BDPV12</stp>
        <stp>EURGBp Curncy</stp>
        <stp>PX_YEST_CLOSE</stp>
        <stp>[Crispin Spreadsheet.xlsx]OEI!R595C30</stp>
        <tr r="AD595" s="1"/>
      </tp>
      <tp>
        <v>0.86165000000000003</v>
        <stp/>
        <stp>##V3_BDPV12</stp>
        <stp>EURGBp Curncy</stp>
        <stp>PX_YEST_CLOSE</stp>
        <stp>[Crispin Spreadsheet.xlsx]OEI!R594C30</stp>
        <tr r="AD594" s="1"/>
      </tp>
      <tp>
        <v>0.86165000000000003</v>
        <stp/>
        <stp>##V3_BDPV12</stp>
        <stp>EURGBp Curncy</stp>
        <stp>PX_YEST_CLOSE</stp>
        <stp>[Crispin Spreadsheet.xlsx]OEI!R598C30</stp>
        <tr r="AD598" s="1"/>
      </tp>
      <tp>
        <v>0.86165000000000003</v>
        <stp/>
        <stp>##V3_BDPV12</stp>
        <stp>EURGBP Curncy</stp>
        <stp>PX_YEST_CLOSE</stp>
        <stp>[Crispin Spreadsheet.xlsx]OEI!R590C30</stp>
        <tr r="AD590" s="1"/>
      </tp>
      <tp>
        <v>0.86165000000000003</v>
        <stp/>
        <stp>##V3_BDPV12</stp>
        <stp>EURGBp Curncy</stp>
        <stp>PX_YEST_CLOSE</stp>
        <stp>[Crispin Spreadsheet.xlsx]OEI!R583C30</stp>
        <tr r="AD583" s="1"/>
      </tp>
      <tp>
        <v>0.86165000000000003</v>
        <stp/>
        <stp>##V3_BDPV12</stp>
        <stp>EURGBp Curncy</stp>
        <stp>PX_YEST_CLOSE</stp>
        <stp>[Crispin Spreadsheet.xlsx]OEI!R582C30</stp>
        <tr r="AD582" s="1"/>
      </tp>
      <tp>
        <v>0.86165000000000003</v>
        <stp/>
        <stp>##V3_BDPV12</stp>
        <stp>EURGBp Curncy</stp>
        <stp>PX_YEST_CLOSE</stp>
        <stp>[Crispin Spreadsheet.xlsx]OEI!R581C30</stp>
        <tr r="AD581" s="1"/>
      </tp>
      <tp>
        <v>0.86165000000000003</v>
        <stp/>
        <stp>##V3_BDPV12</stp>
        <stp>EURGBp Curncy</stp>
        <stp>PX_YEST_CLOSE</stp>
        <stp>[Crispin Spreadsheet.xlsx]OEI!R580C30</stp>
        <tr r="AD580" s="1"/>
      </tp>
      <tp>
        <v>0.86165000000000003</v>
        <stp/>
        <stp>##V3_BDPV12</stp>
        <stp>EURGBp Curncy</stp>
        <stp>PX_YEST_CLOSE</stp>
        <stp>[Crispin Spreadsheet.xlsx]OEI!R587C30</stp>
        <tr r="AD587" s="1"/>
      </tp>
      <tp>
        <v>0.86165000000000003</v>
        <stp/>
        <stp>##V3_BDPV12</stp>
        <stp>EURGBp Curncy</stp>
        <stp>PX_YEST_CLOSE</stp>
        <stp>[Crispin Spreadsheet.xlsx]OEI!R586C30</stp>
        <tr r="AD586" s="1"/>
      </tp>
      <tp>
        <v>0.86165000000000003</v>
        <stp/>
        <stp>##V3_BDPV12</stp>
        <stp>EURGBp Curncy</stp>
        <stp>PX_YEST_CLOSE</stp>
        <stp>[Crispin Spreadsheet.xlsx]OEI!R585C30</stp>
        <tr r="AD585" s="1"/>
      </tp>
      <tp>
        <v>0.86165000000000003</v>
        <stp/>
        <stp>##V3_BDPV12</stp>
        <stp>EURGBp Curncy</stp>
        <stp>PX_YEST_CLOSE</stp>
        <stp>[Crispin Spreadsheet.xlsx]OEI!R584C30</stp>
        <tr r="AD584" s="1"/>
      </tp>
      <tp>
        <v>0.86165000000000003</v>
        <stp/>
        <stp>##V3_BDPV12</stp>
        <stp>EURGBp Curncy</stp>
        <stp>PX_YEST_CLOSE</stp>
        <stp>[Crispin Spreadsheet.xlsx]OEI!R589C30</stp>
        <tr r="AD589" s="1"/>
      </tp>
      <tp>
        <v>0.86165000000000003</v>
        <stp/>
        <stp>##V3_BDPV12</stp>
        <stp>EURGBP Curncy</stp>
        <stp>PX_YEST_CLOSE</stp>
        <stp>[Crispin Spreadsheet.xlsx]OEI!R588C30</stp>
        <tr r="AD588" s="1"/>
      </tp>
      <tp>
        <v>0.86165000000000003</v>
        <stp/>
        <stp>##V3_BDPV12</stp>
        <stp>EURGBp Curncy</stp>
        <stp>PX_YEST_CLOSE</stp>
        <stp>[Crispin Spreadsheet.xlsx]OEI!R533C30</stp>
        <tr r="AD533" s="1"/>
      </tp>
      <tp>
        <v>0.86165000000000003</v>
        <stp/>
        <stp>##V3_BDPV12</stp>
        <stp>EURGBp Curncy</stp>
        <stp>PX_YEST_CLOSE</stp>
        <stp>[Crispin Spreadsheet.xlsx]OEI!R532C30</stp>
        <tr r="AD532" s="1"/>
      </tp>
      <tp>
        <v>0.86165000000000003</v>
        <stp/>
        <stp>##V3_BDPV12</stp>
        <stp>EURGBp Curncy</stp>
        <stp>PX_YEST_CLOSE</stp>
        <stp>[Crispin Spreadsheet.xlsx]OEI!R531C30</stp>
        <tr r="AD531" s="1"/>
      </tp>
      <tp>
        <v>0.86165000000000003</v>
        <stp/>
        <stp>##V3_BDPV12</stp>
        <stp>EURGBp Curncy</stp>
        <stp>PX_YEST_CLOSE</stp>
        <stp>[Crispin Spreadsheet.xlsx]OEI!R530C30</stp>
        <tr r="AD530" s="1"/>
      </tp>
      <tp>
        <v>0.86165000000000003</v>
        <stp/>
        <stp>##V3_BDPV12</stp>
        <stp>EURGBp Curncy</stp>
        <stp>PX_YEST_CLOSE</stp>
        <stp>[Crispin Spreadsheet.xlsx]OEI!R537C30</stp>
        <tr r="AD537" s="1"/>
      </tp>
      <tp>
        <v>0.86165000000000003</v>
        <stp/>
        <stp>##V3_BDPV12</stp>
        <stp>EURGBp Curncy</stp>
        <stp>PX_YEST_CLOSE</stp>
        <stp>[Crispin Spreadsheet.xlsx]OEI!R536C30</stp>
        <tr r="AD536" s="1"/>
      </tp>
      <tp>
        <v>0.86165000000000003</v>
        <stp/>
        <stp>##V3_BDPV12</stp>
        <stp>EURGBp Curncy</stp>
        <stp>PX_YEST_CLOSE</stp>
        <stp>[Crispin Spreadsheet.xlsx]OEI!R535C30</stp>
        <tr r="AD535" s="1"/>
      </tp>
      <tp>
        <v>0.86165000000000003</v>
        <stp/>
        <stp>##V3_BDPV12</stp>
        <stp>EURGBp Curncy</stp>
        <stp>PX_YEST_CLOSE</stp>
        <stp>[Crispin Spreadsheet.xlsx]OEI!R534C30</stp>
        <tr r="AD534" s="1"/>
      </tp>
      <tp>
        <v>0.86165000000000003</v>
        <stp/>
        <stp>##V3_BDPV12</stp>
        <stp>EURGBp Curncy</stp>
        <stp>PX_YEST_CLOSE</stp>
        <stp>[Crispin Spreadsheet.xlsx]OEI!R539C30</stp>
        <tr r="AD539" s="1"/>
      </tp>
      <tp>
        <v>0.86165000000000003</v>
        <stp/>
        <stp>##V3_BDPV12</stp>
        <stp>EURGBp Curncy</stp>
        <stp>PX_YEST_CLOSE</stp>
        <stp>[Crispin Spreadsheet.xlsx]OEI!R538C30</stp>
        <tr r="AD538" s="1"/>
      </tp>
      <tp>
        <v>0.86165000000000003</v>
        <stp/>
        <stp>##V3_BDPV12</stp>
        <stp>EURGBp Curncy</stp>
        <stp>PX_YEST_CLOSE</stp>
        <stp>[Crispin Spreadsheet.xlsx]OEI!R523C30</stp>
        <tr r="AD523" s="1"/>
      </tp>
      <tp>
        <v>0.86165000000000003</v>
        <stp/>
        <stp>##V3_BDPV12</stp>
        <stp>EURGBp Curncy</stp>
        <stp>PX_YEST_CLOSE</stp>
        <stp>[Crispin Spreadsheet.xlsx]OEI!R522C30</stp>
        <tr r="AD522" s="1"/>
      </tp>
      <tp>
        <v>0.86165000000000003</v>
        <stp/>
        <stp>##V3_BDPV12</stp>
        <stp>EURGBp Curncy</stp>
        <stp>PX_YEST_CLOSE</stp>
        <stp>[Crispin Spreadsheet.xlsx]OEI!R521C30</stp>
        <tr r="AD521" s="1"/>
      </tp>
      <tp>
        <v>0.86165000000000003</v>
        <stp/>
        <stp>##V3_BDPV12</stp>
        <stp>EURGBp Curncy</stp>
        <stp>PX_YEST_CLOSE</stp>
        <stp>[Crispin Spreadsheet.xlsx]OEI!R520C30</stp>
        <tr r="AD520" s="1"/>
      </tp>
      <tp>
        <v>0.86165000000000003</v>
        <stp/>
        <stp>##V3_BDPV12</stp>
        <stp>EURGBp Curncy</stp>
        <stp>PX_YEST_CLOSE</stp>
        <stp>[Crispin Spreadsheet.xlsx]OEI!R527C30</stp>
        <tr r="AD527" s="1"/>
      </tp>
      <tp>
        <v>0.86165000000000003</v>
        <stp/>
        <stp>##V3_BDPV12</stp>
        <stp>EURGBp Curncy</stp>
        <stp>PX_YEST_CLOSE</stp>
        <stp>[Crispin Spreadsheet.xlsx]OEI!R526C30</stp>
        <tr r="AD526" s="1"/>
      </tp>
      <tp>
        <v>0.86165000000000003</v>
        <stp/>
        <stp>##V3_BDPV12</stp>
        <stp>EURGBp Curncy</stp>
        <stp>PX_YEST_CLOSE</stp>
        <stp>[Crispin Spreadsheet.xlsx]OEI!R525C30</stp>
        <tr r="AD525" s="1"/>
      </tp>
      <tp>
        <v>0.86165000000000003</v>
        <stp/>
        <stp>##V3_BDPV12</stp>
        <stp>EURGBp Curncy</stp>
        <stp>PX_YEST_CLOSE</stp>
        <stp>[Crispin Spreadsheet.xlsx]OEI!R528C30</stp>
        <tr r="AD528" s="1"/>
      </tp>
      <tp>
        <v>0.86165000000000003</v>
        <stp/>
        <stp>##V3_BDPV12</stp>
        <stp>EURGBP Curncy</stp>
        <stp>PX_YEST_CLOSE</stp>
        <stp>[Crispin Spreadsheet.xlsx]OEI!R529C30</stp>
        <tr r="AD529" s="1"/>
      </tp>
      <tp>
        <v>0.86165000000000003</v>
        <stp/>
        <stp>##V3_BDPV12</stp>
        <stp>EURGBp Curncy</stp>
        <stp>PX_YEST_CLOSE</stp>
        <stp>[Crispin Spreadsheet.xlsx]OEI!R513C30</stp>
        <tr r="AD513" s="1"/>
      </tp>
      <tp>
        <v>0.86165000000000003</v>
        <stp/>
        <stp>##V3_BDPV12</stp>
        <stp>EURGBp Curncy</stp>
        <stp>PX_YEST_CLOSE</stp>
        <stp>[Crispin Spreadsheet.xlsx]OEI!R511C30</stp>
        <tr r="AD511" s="1"/>
      </tp>
      <tp>
        <v>0.86165000000000003</v>
        <stp/>
        <stp>##V3_BDPV12</stp>
        <stp>EURGBp Curncy</stp>
        <stp>PX_YEST_CLOSE</stp>
        <stp>[Crispin Spreadsheet.xlsx]OEI!R510C30</stp>
        <tr r="AD510" s="1"/>
      </tp>
      <tp>
        <v>0.86165000000000003</v>
        <stp/>
        <stp>##V3_BDPV12</stp>
        <stp>EURGBp Curncy</stp>
        <stp>PX_YEST_CLOSE</stp>
        <stp>[Crispin Spreadsheet.xlsx]OEI!R517C30</stp>
        <tr r="AD517" s="1"/>
      </tp>
      <tp>
        <v>0.86165000000000003</v>
        <stp/>
        <stp>##V3_BDPV12</stp>
        <stp>EURGBp Curncy</stp>
        <stp>PX_YEST_CLOSE</stp>
        <stp>[Crispin Spreadsheet.xlsx]OEI!R516C30</stp>
        <tr r="AD516" s="1"/>
      </tp>
      <tp>
        <v>0.86165000000000003</v>
        <stp/>
        <stp>##V3_BDPV12</stp>
        <stp>EURGBp Curncy</stp>
        <stp>PX_YEST_CLOSE</stp>
        <stp>[Crispin Spreadsheet.xlsx]OEI!R515C30</stp>
        <tr r="AD515" s="1"/>
      </tp>
      <tp>
        <v>0.86165000000000003</v>
        <stp/>
        <stp>##V3_BDPV12</stp>
        <stp>EURGBp Curncy</stp>
        <stp>PX_YEST_CLOSE</stp>
        <stp>[Crispin Spreadsheet.xlsx]OEI!R514C30</stp>
        <tr r="AD514" s="1"/>
      </tp>
      <tp>
        <v>0.86165000000000003</v>
        <stp/>
        <stp>##V3_BDPV12</stp>
        <stp>EURGBp Curncy</stp>
        <stp>PX_YEST_CLOSE</stp>
        <stp>[Crispin Spreadsheet.xlsx]OEI!R518C30</stp>
        <tr r="AD518" s="1"/>
      </tp>
      <tp>
        <v>0.86165000000000003</v>
        <stp/>
        <stp>##V3_BDPV12</stp>
        <stp>EURGBP Curncy</stp>
        <stp>PX_YEST_CLOSE</stp>
        <stp>[Crispin Spreadsheet.xlsx]OEI!R519C30</stp>
        <tr r="AD519" s="1"/>
      </tp>
      <tp>
        <v>0.86165000000000003</v>
        <stp/>
        <stp>##V3_BDPV12</stp>
        <stp>EURGBp Curncy</stp>
        <stp>PX_YEST_CLOSE</stp>
        <stp>[Crispin Spreadsheet.xlsx]OEI!R503C30</stp>
        <tr r="AD503" s="1"/>
      </tp>
      <tp>
        <v>0.86165000000000003</v>
        <stp/>
        <stp>##V3_BDPV12</stp>
        <stp>EURGBp Curncy</stp>
        <stp>PX_YEST_CLOSE</stp>
        <stp>[Crispin Spreadsheet.xlsx]OEI!R502C30</stp>
        <tr r="AD502" s="1"/>
      </tp>
      <tp>
        <v>0.86165000000000003</v>
        <stp/>
        <stp>##V3_BDPV12</stp>
        <stp>EURGBp Curncy</stp>
        <stp>PX_YEST_CLOSE</stp>
        <stp>[Crispin Spreadsheet.xlsx]OEI!R501C30</stp>
        <tr r="AD501" s="1"/>
      </tp>
      <tp>
        <v>0.86165000000000003</v>
        <stp/>
        <stp>##V3_BDPV12</stp>
        <stp>EURGBp Curncy</stp>
        <stp>PX_YEST_CLOSE</stp>
        <stp>[Crispin Spreadsheet.xlsx]OEI!R500C30</stp>
        <tr r="AD500" s="1"/>
      </tp>
      <tp>
        <v>0.86165000000000003</v>
        <stp/>
        <stp>##V3_BDPV12</stp>
        <stp>EURGBp Curncy</stp>
        <stp>PX_YEST_CLOSE</stp>
        <stp>[Crispin Spreadsheet.xlsx]OEI!R507C30</stp>
        <tr r="AD507" s="1"/>
      </tp>
      <tp>
        <v>0.86165000000000003</v>
        <stp/>
        <stp>##V3_BDPV12</stp>
        <stp>EURGBp Curncy</stp>
        <stp>PX_YEST_CLOSE</stp>
        <stp>[Crispin Spreadsheet.xlsx]OEI!R506C30</stp>
        <tr r="AD506" s="1"/>
      </tp>
      <tp>
        <v>0.86165000000000003</v>
        <stp/>
        <stp>##V3_BDPV12</stp>
        <stp>EURGBp Curncy</stp>
        <stp>PX_YEST_CLOSE</stp>
        <stp>[Crispin Spreadsheet.xlsx]OEI!R505C30</stp>
        <tr r="AD505" s="1"/>
      </tp>
      <tp>
        <v>0.86165000000000003</v>
        <stp/>
        <stp>##V3_BDPV12</stp>
        <stp>EURGBp Curncy</stp>
        <stp>PX_YEST_CLOSE</stp>
        <stp>[Crispin Spreadsheet.xlsx]OEI!R504C30</stp>
        <tr r="AD504" s="1"/>
      </tp>
      <tp>
        <v>0.86165000000000003</v>
        <stp/>
        <stp>##V3_BDPV12</stp>
        <stp>EURGBp Curncy</stp>
        <stp>PX_YEST_CLOSE</stp>
        <stp>[Crispin Spreadsheet.xlsx]OEI!R509C30</stp>
        <tr r="AD509" s="1"/>
      </tp>
      <tp>
        <v>0.86165000000000003</v>
        <stp/>
        <stp>##V3_BDPV12</stp>
        <stp>EURGBp Curncy</stp>
        <stp>PX_YEST_CLOSE</stp>
        <stp>[Crispin Spreadsheet.xlsx]OEI!R508C30</stp>
        <tr r="AD508" s="1"/>
      </tp>
      <tp>
        <v>0.86165000000000003</v>
        <stp/>
        <stp>##V3_BDPV12</stp>
        <stp>EURGBp Curncy</stp>
        <stp>PX_YEST_CLOSE</stp>
        <stp>[Crispin Spreadsheet.xlsx]OEI!R573C30</stp>
        <tr r="AD573" s="1"/>
      </tp>
      <tp>
        <v>0.86165000000000003</v>
        <stp/>
        <stp>##V3_BDPV12</stp>
        <stp>EURGBp Curncy</stp>
        <stp>PX_YEST_CLOSE</stp>
        <stp>[Crispin Spreadsheet.xlsx]OEI!R572C30</stp>
        <tr r="AD572" s="1"/>
      </tp>
      <tp>
        <v>0.86165000000000003</v>
        <stp/>
        <stp>##V3_BDPV12</stp>
        <stp>EURGBp Curncy</stp>
        <stp>PX_YEST_CLOSE</stp>
        <stp>[Crispin Spreadsheet.xlsx]OEI!R571C30</stp>
        <tr r="AD571" s="1"/>
      </tp>
      <tp>
        <v>0.86165000000000003</v>
        <stp/>
        <stp>##V3_BDPV12</stp>
        <stp>EURGBp Curncy</stp>
        <stp>PX_YEST_CLOSE</stp>
        <stp>[Crispin Spreadsheet.xlsx]OEI!R570C30</stp>
        <tr r="AD570" s="1"/>
      </tp>
      <tp>
        <v>0.86165000000000003</v>
        <stp/>
        <stp>##V3_BDPV12</stp>
        <stp>EURGBp Curncy</stp>
        <stp>PX_YEST_CLOSE</stp>
        <stp>[Crispin Spreadsheet.xlsx]OEI!R577C30</stp>
        <tr r="AD577" s="1"/>
      </tp>
      <tp>
        <v>0.86165000000000003</v>
        <stp/>
        <stp>##V3_BDPV12</stp>
        <stp>EURGBp Curncy</stp>
        <stp>PX_YEST_CLOSE</stp>
        <stp>[Crispin Spreadsheet.xlsx]OEI!R576C30</stp>
        <tr r="AD576" s="1"/>
      </tp>
      <tp>
        <v>0.86165000000000003</v>
        <stp/>
        <stp>##V3_BDPV12</stp>
        <stp>EURGBp Curncy</stp>
        <stp>PX_YEST_CLOSE</stp>
        <stp>[Crispin Spreadsheet.xlsx]OEI!R575C30</stp>
        <tr r="AD575" s="1"/>
      </tp>
      <tp>
        <v>0.86165000000000003</v>
        <stp/>
        <stp>##V3_BDPV12</stp>
        <stp>EURGBp Curncy</stp>
        <stp>PX_YEST_CLOSE</stp>
        <stp>[Crispin Spreadsheet.xlsx]OEI!R574C30</stp>
        <tr r="AD574" s="1"/>
      </tp>
      <tp>
        <v>0.86165000000000003</v>
        <stp/>
        <stp>##V3_BDPV12</stp>
        <stp>EURGBp Curncy</stp>
        <stp>PX_YEST_CLOSE</stp>
        <stp>[Crispin Spreadsheet.xlsx]OEI!R579C30</stp>
        <tr r="AD579" s="1"/>
      </tp>
      <tp>
        <v>0.86165000000000003</v>
        <stp/>
        <stp>##V3_BDPV12</stp>
        <stp>EURGBp Curncy</stp>
        <stp>PX_YEST_CLOSE</stp>
        <stp>[Crispin Spreadsheet.xlsx]OEI!R578C30</stp>
        <tr r="AD578" s="1"/>
      </tp>
      <tp>
        <v>0.86165000000000003</v>
        <stp/>
        <stp>##V3_BDPV12</stp>
        <stp>EURGBp Curncy</stp>
        <stp>PX_YEST_CLOSE</stp>
        <stp>[Crispin Spreadsheet.xlsx]OEI!R563C30</stp>
        <tr r="AD563" s="1"/>
      </tp>
      <tp>
        <v>0.86165000000000003</v>
        <stp/>
        <stp>##V3_BDPV12</stp>
        <stp>EURGBp Curncy</stp>
        <stp>PX_YEST_CLOSE</stp>
        <stp>[Crispin Spreadsheet.xlsx]OEI!R562C30</stp>
        <tr r="AD562" s="1"/>
      </tp>
      <tp>
        <v>0.86165000000000003</v>
        <stp/>
        <stp>##V3_BDPV12</stp>
        <stp>EURGBp Curncy</stp>
        <stp>PX_YEST_CLOSE</stp>
        <stp>[Crispin Spreadsheet.xlsx]OEI!R561C30</stp>
        <tr r="AD561" s="1"/>
      </tp>
      <tp>
        <v>0.86165000000000003</v>
        <stp/>
        <stp>##V3_BDPV12</stp>
        <stp>EURGBp Curncy</stp>
        <stp>PX_YEST_CLOSE</stp>
        <stp>[Crispin Spreadsheet.xlsx]OEI!R560C30</stp>
        <tr r="AD560" s="1"/>
      </tp>
      <tp>
        <v>0.86165000000000003</v>
        <stp/>
        <stp>##V3_BDPV12</stp>
        <stp>EURGBp Curncy</stp>
        <stp>PX_YEST_CLOSE</stp>
        <stp>[Crispin Spreadsheet.xlsx]OEI!R567C30</stp>
        <tr r="AD567" s="1"/>
      </tp>
      <tp>
        <v>0.86165000000000003</v>
        <stp/>
        <stp>##V3_BDPV12</stp>
        <stp>EURGBp Curncy</stp>
        <stp>PX_YEST_CLOSE</stp>
        <stp>[Crispin Spreadsheet.xlsx]OEI!R566C30</stp>
        <tr r="AD566" s="1"/>
      </tp>
      <tp>
        <v>0.86165000000000003</v>
        <stp/>
        <stp>##V3_BDPV12</stp>
        <stp>EURGBp Curncy</stp>
        <stp>PX_YEST_CLOSE</stp>
        <stp>[Crispin Spreadsheet.xlsx]OEI!R565C30</stp>
        <tr r="AD565" s="1"/>
      </tp>
      <tp>
        <v>0.86165000000000003</v>
        <stp/>
        <stp>##V3_BDPV12</stp>
        <stp>EURGBp Curncy</stp>
        <stp>PX_YEST_CLOSE</stp>
        <stp>[Crispin Spreadsheet.xlsx]OEI!R564C30</stp>
        <tr r="AD564" s="1"/>
      </tp>
      <tp>
        <v>0.86165000000000003</v>
        <stp/>
        <stp>##V3_BDPV12</stp>
        <stp>EURGBp Curncy</stp>
        <stp>PX_YEST_CLOSE</stp>
        <stp>[Crispin Spreadsheet.xlsx]OEI!R569C30</stp>
        <tr r="AD569" s="1"/>
      </tp>
      <tp>
        <v>0.86165000000000003</v>
        <stp/>
        <stp>##V3_BDPV12</stp>
        <stp>EURGBp Curncy</stp>
        <stp>PX_YEST_CLOSE</stp>
        <stp>[Crispin Spreadsheet.xlsx]OEI!R553C30</stp>
        <tr r="AD553" s="1"/>
      </tp>
      <tp>
        <v>0.86165000000000003</v>
        <stp/>
        <stp>##V3_BDPV12</stp>
        <stp>EURGBp Curncy</stp>
        <stp>PX_YEST_CLOSE</stp>
        <stp>[Crispin Spreadsheet.xlsx]OEI!R552C30</stp>
        <tr r="AD552" s="1"/>
      </tp>
      <tp>
        <v>0.86165000000000003</v>
        <stp/>
        <stp>##V3_BDPV12</stp>
        <stp>EURGBp Curncy</stp>
        <stp>PX_YEST_CLOSE</stp>
        <stp>[Crispin Spreadsheet.xlsx]OEI!R551C30</stp>
        <tr r="AD551" s="1"/>
      </tp>
      <tp>
        <v>0.86165000000000003</v>
        <stp/>
        <stp>##V3_BDPV12</stp>
        <stp>EURGBp Curncy</stp>
        <stp>PX_YEST_CLOSE</stp>
        <stp>[Crispin Spreadsheet.xlsx]OEI!R550C30</stp>
        <tr r="AD550" s="1"/>
      </tp>
      <tp>
        <v>0.86165000000000003</v>
        <stp/>
        <stp>##V3_BDPV12</stp>
        <stp>EURGBp Curncy</stp>
        <stp>PX_YEST_CLOSE</stp>
        <stp>[Crispin Spreadsheet.xlsx]OEI!R557C30</stp>
        <tr r="AD557" s="1"/>
      </tp>
      <tp>
        <v>0.86165000000000003</v>
        <stp/>
        <stp>##V3_BDPV12</stp>
        <stp>EURGBp Curncy</stp>
        <stp>PX_YEST_CLOSE</stp>
        <stp>[Crispin Spreadsheet.xlsx]OEI!R556C30</stp>
        <tr r="AD556" s="1"/>
      </tp>
      <tp>
        <v>0.86165000000000003</v>
        <stp/>
        <stp>##V3_BDPV12</stp>
        <stp>EURGBp Curncy</stp>
        <stp>PX_YEST_CLOSE</stp>
        <stp>[Crispin Spreadsheet.xlsx]OEI!R555C30</stp>
        <tr r="AD555" s="1"/>
      </tp>
      <tp>
        <v>0.86165000000000003</v>
        <stp/>
        <stp>##V3_BDPV12</stp>
        <stp>EURGBp Curncy</stp>
        <stp>PX_YEST_CLOSE</stp>
        <stp>[Crispin Spreadsheet.xlsx]OEI!R554C30</stp>
        <tr r="AD554" s="1"/>
      </tp>
      <tp>
        <v>0.86165000000000003</v>
        <stp/>
        <stp>##V3_BDPV12</stp>
        <stp>EURGBp Curncy</stp>
        <stp>PX_YEST_CLOSE</stp>
        <stp>[Crispin Spreadsheet.xlsx]OEI!R559C30</stp>
        <tr r="AD559" s="1"/>
      </tp>
      <tp>
        <v>0.86165000000000003</v>
        <stp/>
        <stp>##V3_BDPV12</stp>
        <stp>EURGBp Curncy</stp>
        <stp>PX_YEST_CLOSE</stp>
        <stp>[Crispin Spreadsheet.xlsx]OEI!R558C30</stp>
        <tr r="AD558" s="1"/>
      </tp>
      <tp>
        <v>0.86165000000000003</v>
        <stp/>
        <stp>##V3_BDPV12</stp>
        <stp>EURGBp Curncy</stp>
        <stp>PX_YEST_CLOSE</stp>
        <stp>[Crispin Spreadsheet.xlsx]OEI!R543C30</stp>
        <tr r="AD543" s="1"/>
      </tp>
      <tp>
        <v>0.86165000000000003</v>
        <stp/>
        <stp>##V3_BDPV12</stp>
        <stp>EURGBp Curncy</stp>
        <stp>PX_YEST_CLOSE</stp>
        <stp>[Crispin Spreadsheet.xlsx]OEI!R542C30</stp>
        <tr r="AD542" s="1"/>
      </tp>
      <tp>
        <v>0.86165000000000003</v>
        <stp/>
        <stp>##V3_BDPV12</stp>
        <stp>EURGBp Curncy</stp>
        <stp>PX_YEST_CLOSE</stp>
        <stp>[Crispin Spreadsheet.xlsx]OEI!R541C30</stp>
        <tr r="AD541" s="1"/>
      </tp>
      <tp>
        <v>0.86165000000000003</v>
        <stp/>
        <stp>##V3_BDPV12</stp>
        <stp>EURGBp Curncy</stp>
        <stp>PX_YEST_CLOSE</stp>
        <stp>[Crispin Spreadsheet.xlsx]OEI!R540C30</stp>
        <tr r="AD540" s="1"/>
      </tp>
      <tp>
        <v>0.86165000000000003</v>
        <stp/>
        <stp>##V3_BDPV12</stp>
        <stp>EURGBp Curncy</stp>
        <stp>PX_YEST_CLOSE</stp>
        <stp>[Crispin Spreadsheet.xlsx]OEI!R547C30</stp>
        <tr r="AD547" s="1"/>
      </tp>
      <tp>
        <v>0.86165000000000003</v>
        <stp/>
        <stp>##V3_BDPV12</stp>
        <stp>EURGBp Curncy</stp>
        <stp>PX_YEST_CLOSE</stp>
        <stp>[Crispin Spreadsheet.xlsx]OEI!R546C30</stp>
        <tr r="AD546" s="1"/>
      </tp>
      <tp>
        <v>0.86165000000000003</v>
        <stp/>
        <stp>##V3_BDPV12</stp>
        <stp>EURGBp Curncy</stp>
        <stp>PX_YEST_CLOSE</stp>
        <stp>[Crispin Spreadsheet.xlsx]OEI!R549C30</stp>
        <tr r="AD549" s="1"/>
      </tp>
      <tp>
        <v>0.86165000000000003</v>
        <stp/>
        <stp>##V3_BDPV12</stp>
        <stp>EURGBp Curncy</stp>
        <stp>PX_YEST_CLOSE</stp>
        <stp>[Crispin Spreadsheet.xlsx]OEI!R548C30</stp>
        <tr r="AD548" s="1"/>
      </tp>
      <tp>
        <v>0.86165000000000003</v>
        <stp/>
        <stp>##V3_BDPV12</stp>
        <stp>EURGBP Curncy</stp>
        <stp>PX_YEST_CLOSE</stp>
        <stp>[Crispin Spreadsheet.xlsx]OEI!R545C30</stp>
        <tr r="AD545" s="1"/>
      </tp>
      <tp>
        <v>0.86165000000000003</v>
        <stp/>
        <stp>##V3_BDPV12</stp>
        <stp>EURGBP Curncy</stp>
        <stp>PX_YEST_CLOSE</stp>
        <stp>[Crispin Spreadsheet.xlsx]OEI!R544C30</stp>
        <tr r="AD544" s="1"/>
      </tp>
      <tp>
        <v>0.86165000000000003</v>
        <stp/>
        <stp>##V3_BDPV12</stp>
        <stp>EURGBp Curncy</stp>
        <stp>PX_YEST_CLOSE</stp>
        <stp>[Crispin Spreadsheet.xlsx]OEI!R493C30</stp>
        <tr r="AD493" s="1"/>
      </tp>
      <tp>
        <v>0.86165000000000003</v>
        <stp/>
        <stp>##V3_BDPV12</stp>
        <stp>EURGBp Curncy</stp>
        <stp>PX_YEST_CLOSE</stp>
        <stp>[Crispin Spreadsheet.xlsx]OEI!R492C30</stp>
        <tr r="AD492" s="1"/>
      </tp>
      <tp>
        <v>0.86165000000000003</v>
        <stp/>
        <stp>##V3_BDPV12</stp>
        <stp>EURGBp Curncy</stp>
        <stp>PX_YEST_CLOSE</stp>
        <stp>[Crispin Spreadsheet.xlsx]OEI!R491C30</stp>
        <tr r="AD491" s="1"/>
      </tp>
      <tp>
        <v>0.86165000000000003</v>
        <stp/>
        <stp>##V3_BDPV12</stp>
        <stp>EURGBp Curncy</stp>
        <stp>PX_YEST_CLOSE</stp>
        <stp>[Crispin Spreadsheet.xlsx]OEI!R490C30</stp>
        <tr r="AD490" s="1"/>
      </tp>
      <tp>
        <v>0.86165000000000003</v>
        <stp/>
        <stp>##V3_BDPV12</stp>
        <stp>EURGBp Curncy</stp>
        <stp>PX_YEST_CLOSE</stp>
        <stp>[Crispin Spreadsheet.xlsx]OEI!R497C30</stp>
        <tr r="AD497" s="1"/>
      </tp>
      <tp>
        <v>0.86165000000000003</v>
        <stp/>
        <stp>##V3_BDPV12</stp>
        <stp>EURGBp Curncy</stp>
        <stp>PX_YEST_CLOSE</stp>
        <stp>[Crispin Spreadsheet.xlsx]OEI!R496C30</stp>
        <tr r="AD496" s="1"/>
      </tp>
      <tp>
        <v>0.86165000000000003</v>
        <stp/>
        <stp>##V3_BDPV12</stp>
        <stp>EURGBp Curncy</stp>
        <stp>PX_YEST_CLOSE</stp>
        <stp>[Crispin Spreadsheet.xlsx]OEI!R495C30</stp>
        <tr r="AD495" s="1"/>
      </tp>
      <tp>
        <v>0.86165000000000003</v>
        <stp/>
        <stp>##V3_BDPV12</stp>
        <stp>EURGBp Curncy</stp>
        <stp>PX_YEST_CLOSE</stp>
        <stp>[Crispin Spreadsheet.xlsx]OEI!R494C30</stp>
        <tr r="AD494" s="1"/>
      </tp>
      <tp>
        <v>0.86165000000000003</v>
        <stp/>
        <stp>##V3_BDPV12</stp>
        <stp>EURGBp Curncy</stp>
        <stp>PX_YEST_CLOSE</stp>
        <stp>[Crispin Spreadsheet.xlsx]OEI!R499C30</stp>
        <tr r="AD499" s="1"/>
      </tp>
      <tp>
        <v>0.86165000000000003</v>
        <stp/>
        <stp>##V3_BDPV12</stp>
        <stp>EURGBp Curncy</stp>
        <stp>PX_YEST_CLOSE</stp>
        <stp>[Crispin Spreadsheet.xlsx]OEI!R498C30</stp>
        <tr r="AD498" s="1"/>
      </tp>
      <tp>
        <v>0.86165000000000003</v>
        <stp/>
        <stp>##V3_BDPV12</stp>
        <stp>EURGBp Curncy</stp>
        <stp>PX_YEST_CLOSE</stp>
        <stp>[Crispin Spreadsheet.xlsx]OEI!R483C30</stp>
        <tr r="AD483" s="1"/>
      </tp>
      <tp>
        <v>0.86165000000000003</v>
        <stp/>
        <stp>##V3_BDPV12</stp>
        <stp>EURGBp Curncy</stp>
        <stp>PX_YEST_CLOSE</stp>
        <stp>[Crispin Spreadsheet.xlsx]OEI!R482C30</stp>
        <tr r="AD482" s="1"/>
      </tp>
      <tp>
        <v>0.86165000000000003</v>
        <stp/>
        <stp>##V3_BDPV12</stp>
        <stp>EURGBp Curncy</stp>
        <stp>PX_YEST_CLOSE</stp>
        <stp>[Crispin Spreadsheet.xlsx]OEI!R481C30</stp>
        <tr r="AD481" s="1"/>
      </tp>
      <tp>
        <v>0.86165000000000003</v>
        <stp/>
        <stp>##V3_BDPV12</stp>
        <stp>EURGBp Curncy</stp>
        <stp>PX_YEST_CLOSE</stp>
        <stp>[Crispin Spreadsheet.xlsx]OEI!R480C30</stp>
        <tr r="AD480" s="1"/>
      </tp>
      <tp>
        <v>0.86165000000000003</v>
        <stp/>
        <stp>##V3_BDPV12</stp>
        <stp>EURGBp Curncy</stp>
        <stp>PX_YEST_CLOSE</stp>
        <stp>[Crispin Spreadsheet.xlsx]OEI!R487C30</stp>
        <tr r="AD487" s="1"/>
      </tp>
      <tp>
        <v>0.86165000000000003</v>
        <stp/>
        <stp>##V3_BDPV12</stp>
        <stp>EURGBp Curncy</stp>
        <stp>PX_YEST_CLOSE</stp>
        <stp>[Crispin Spreadsheet.xlsx]OEI!R486C30</stp>
        <tr r="AD486" s="1"/>
      </tp>
      <tp>
        <v>0.86165000000000003</v>
        <stp/>
        <stp>##V3_BDPV12</stp>
        <stp>EURGBp Curncy</stp>
        <stp>PX_YEST_CLOSE</stp>
        <stp>[Crispin Spreadsheet.xlsx]OEI!R484C30</stp>
        <tr r="AD484" s="1"/>
      </tp>
      <tp>
        <v>0.86165000000000003</v>
        <stp/>
        <stp>##V3_BDPV12</stp>
        <stp>EURGBp Curncy</stp>
        <stp>PX_YEST_CLOSE</stp>
        <stp>[Crispin Spreadsheet.xlsx]OEI!R489C30</stp>
        <tr r="AD489" s="1"/>
      </tp>
      <tp>
        <v>0.86165000000000003</v>
        <stp/>
        <stp>##V3_BDPV12</stp>
        <stp>EURGBp Curncy</stp>
        <stp>PX_YEST_CLOSE</stp>
        <stp>[Crispin Spreadsheet.xlsx]OEI!R488C30</stp>
        <tr r="AD488" s="1"/>
      </tp>
      <tp>
        <v>0.86165000000000003</v>
        <stp/>
        <stp>##V3_BDPV12</stp>
        <stp>EURGBP Curncy</stp>
        <stp>PX_YEST_CLOSE</stp>
        <stp>[Crispin Spreadsheet.xlsx]OEI!R485C30</stp>
        <tr r="AD485" s="1"/>
      </tp>
      <tp>
        <v>0.86165000000000003</v>
        <stp/>
        <stp>##V3_BDPV12</stp>
        <stp>EURGBp Curncy</stp>
        <stp>PX_YEST_CLOSE</stp>
        <stp>[Crispin Spreadsheet.xlsx]OEI!R473C30</stp>
        <tr r="AD473" s="1"/>
      </tp>
      <tp>
        <v>0.86165000000000003</v>
        <stp/>
        <stp>##V3_BDPV12</stp>
        <stp>EURGBp Curncy</stp>
        <stp>PX_YEST_CLOSE</stp>
        <stp>[Crispin Spreadsheet.xlsx]OEI!R472C30</stp>
        <tr r="AD472" s="1"/>
      </tp>
      <tp>
        <v>0.86165000000000003</v>
        <stp/>
        <stp>##V3_BDPV12</stp>
        <stp>EURGBp Curncy</stp>
        <stp>PX_YEST_CLOSE</stp>
        <stp>[Crispin Spreadsheet.xlsx]OEI!R471C30</stp>
        <tr r="AD471" s="1"/>
      </tp>
      <tp>
        <v>0.86165000000000003</v>
        <stp/>
        <stp>##V3_BDPV12</stp>
        <stp>EURGBp Curncy</stp>
        <stp>PX_YEST_CLOSE</stp>
        <stp>[Crispin Spreadsheet.xlsx]OEI!R470C30</stp>
        <tr r="AD470" s="1"/>
      </tp>
      <tp>
        <v>0.86165000000000003</v>
        <stp/>
        <stp>##V3_BDPV12</stp>
        <stp>EURGBp Curncy</stp>
        <stp>PX_YEST_CLOSE</stp>
        <stp>[Crispin Spreadsheet.xlsx]OEI!R477C30</stp>
        <tr r="AD477" s="1"/>
      </tp>
      <tp>
        <v>0.86165000000000003</v>
        <stp/>
        <stp>##V3_BDPV12</stp>
        <stp>EURGBp Curncy</stp>
        <stp>PX_YEST_CLOSE</stp>
        <stp>[Crispin Spreadsheet.xlsx]OEI!R476C30</stp>
        <tr r="AD476" s="1"/>
      </tp>
      <tp>
        <v>0.86165000000000003</v>
        <stp/>
        <stp>##V3_BDPV12</stp>
        <stp>EURGBp Curncy</stp>
        <stp>PX_YEST_CLOSE</stp>
        <stp>[Crispin Spreadsheet.xlsx]OEI!R475C30</stp>
        <tr r="AD475" s="1"/>
      </tp>
      <tp>
        <v>0.86165000000000003</v>
        <stp/>
        <stp>##V3_BDPV12</stp>
        <stp>EURGBp Curncy</stp>
        <stp>PX_YEST_CLOSE</stp>
        <stp>[Crispin Spreadsheet.xlsx]OEI!R474C30</stp>
        <tr r="AD474" s="1"/>
      </tp>
      <tp>
        <v>0.86165000000000003</v>
        <stp/>
        <stp>##V3_BDPV12</stp>
        <stp>EURGBp Curncy</stp>
        <stp>PX_YEST_CLOSE</stp>
        <stp>[Crispin Spreadsheet.xlsx]OEI!R479C30</stp>
        <tr r="AD479" s="1"/>
      </tp>
      <tp>
        <v>0.86165000000000003</v>
        <stp/>
        <stp>##V3_BDPV12</stp>
        <stp>EURGBp Curncy</stp>
        <stp>PX_YEST_CLOSE</stp>
        <stp>[Crispin Spreadsheet.xlsx]OEI!R478C30</stp>
        <tr r="AD478" s="1"/>
      </tp>
      <tp>
        <v>0.86165000000000003</v>
        <stp/>
        <stp>##V3_BDPV12</stp>
        <stp>EURGBp Curncy</stp>
        <stp>PX_YEST_CLOSE</stp>
        <stp>[Crispin Spreadsheet.xlsx]OEI!R461C30</stp>
        <tr r="AD461" s="1"/>
      </tp>
      <tp>
        <v>0.86165000000000003</v>
        <stp/>
        <stp>##V3_BDPV12</stp>
        <stp>EURGBp Curncy</stp>
        <stp>PX_YEST_CLOSE</stp>
        <stp>[Crispin Spreadsheet.xlsx]OEI!R460C30</stp>
        <tr r="AD460" s="1"/>
      </tp>
      <tp>
        <v>0.86165000000000003</v>
        <stp/>
        <stp>##V3_BDPV12</stp>
        <stp>EURGBp Curncy</stp>
        <stp>PX_YEST_CLOSE</stp>
        <stp>[Crispin Spreadsheet.xlsx]OEI!R467C30</stp>
        <tr r="AD467" s="1"/>
      </tp>
      <tp>
        <v>0.86165000000000003</v>
        <stp/>
        <stp>##V3_BDPV12</stp>
        <stp>EURGBp Curncy</stp>
        <stp>PX_YEST_CLOSE</stp>
        <stp>[Crispin Spreadsheet.xlsx]OEI!R466C30</stp>
        <tr r="AD466" s="1"/>
      </tp>
      <tp>
        <v>0.86165000000000003</v>
        <stp/>
        <stp>##V3_BDPV12</stp>
        <stp>EURGBp Curncy</stp>
        <stp>PX_YEST_CLOSE</stp>
        <stp>[Crispin Spreadsheet.xlsx]OEI!R465C30</stp>
        <tr r="AD465" s="1"/>
      </tp>
      <tp>
        <v>0.86165000000000003</v>
        <stp/>
        <stp>##V3_BDPV12</stp>
        <stp>EURGBp Curncy</stp>
        <stp>PX_YEST_CLOSE</stp>
        <stp>[Crispin Spreadsheet.xlsx]OEI!R464C30</stp>
        <tr r="AD464" s="1"/>
      </tp>
      <tp>
        <v>0.86165000000000003</v>
        <stp/>
        <stp>##V3_BDPV12</stp>
        <stp>EURGBp Curncy</stp>
        <stp>PX_YEST_CLOSE</stp>
        <stp>[Crispin Spreadsheet.xlsx]OEI!R469C30</stp>
        <tr r="AD469" s="1"/>
      </tp>
      <tp>
        <v>0.86165000000000003</v>
        <stp/>
        <stp>##V3_BDPV12</stp>
        <stp>EURGBp Curncy</stp>
        <stp>PX_YEST_CLOSE</stp>
        <stp>[Crispin Spreadsheet.xlsx]OEI!R468C30</stp>
        <tr r="AD468" s="1"/>
      </tp>
      <tp>
        <v>0.86165000000000003</v>
        <stp/>
        <stp>##V3_BDPV12</stp>
        <stp>EURGBP Curncy</stp>
        <stp>PX_YEST_CLOSE</stp>
        <stp>[Crispin Spreadsheet.xlsx]OEI!R463C30</stp>
        <tr r="AD463" s="1"/>
      </tp>
      <tp>
        <v>0.86165000000000003</v>
        <stp/>
        <stp>##V3_BDPV12</stp>
        <stp>EURGBP Curncy</stp>
        <stp>PX_YEST_CLOSE</stp>
        <stp>[Crispin Spreadsheet.xlsx]OEI!R462C30</stp>
        <tr r="AD462" s="1"/>
      </tp>
      <tp>
        <v>0.86165000000000003</v>
        <stp/>
        <stp>##V3_BDPV12</stp>
        <stp>EURGBp Curncy</stp>
        <stp>PX_YEST_CLOSE</stp>
        <stp>[Crispin Spreadsheet.xlsx]OEI!R453C30</stp>
        <tr r="AD453" s="1"/>
      </tp>
      <tp>
        <v>0.86165000000000003</v>
        <stp/>
        <stp>##V3_BDPV12</stp>
        <stp>EURGBp Curncy</stp>
        <stp>PX_YEST_CLOSE</stp>
        <stp>[Crispin Spreadsheet.xlsx]OEI!R452C30</stp>
        <tr r="AD452" s="1"/>
      </tp>
      <tp>
        <v>0.86165000000000003</v>
        <stp/>
        <stp>##V3_BDPV12</stp>
        <stp>EURGBp Curncy</stp>
        <stp>PX_YEST_CLOSE</stp>
        <stp>[Crispin Spreadsheet.xlsx]OEI!R451C30</stp>
        <tr r="AD451" s="1"/>
      </tp>
      <tp>
        <v>0.86165000000000003</v>
        <stp/>
        <stp>##V3_BDPV12</stp>
        <stp>EURGBp Curncy</stp>
        <stp>PX_YEST_CLOSE</stp>
        <stp>[Crispin Spreadsheet.xlsx]OEI!R450C30</stp>
        <tr r="AD450" s="1"/>
      </tp>
      <tp>
        <v>0.86165000000000003</v>
        <stp/>
        <stp>##V3_BDPV12</stp>
        <stp>EURGBp Curncy</stp>
        <stp>PX_YEST_CLOSE</stp>
        <stp>[Crispin Spreadsheet.xlsx]OEI!R457C30</stp>
        <tr r="AD457" s="1"/>
      </tp>
      <tp>
        <v>0.86165000000000003</v>
        <stp/>
        <stp>##V3_BDPV12</stp>
        <stp>EURGBp Curncy</stp>
        <stp>PX_YEST_CLOSE</stp>
        <stp>[Crispin Spreadsheet.xlsx]OEI!R456C30</stp>
        <tr r="AD456" s="1"/>
      </tp>
      <tp>
        <v>0.86165000000000003</v>
        <stp/>
        <stp>##V3_BDPV12</stp>
        <stp>EURGBp Curncy</stp>
        <stp>PX_YEST_CLOSE</stp>
        <stp>[Crispin Spreadsheet.xlsx]OEI!R455C30</stp>
        <tr r="AD455" s="1"/>
      </tp>
      <tp>
        <v>0.86165000000000003</v>
        <stp/>
        <stp>##V3_BDPV12</stp>
        <stp>EURGBp Curncy</stp>
        <stp>PX_YEST_CLOSE</stp>
        <stp>[Crispin Spreadsheet.xlsx]OEI!R454C30</stp>
        <tr r="AD454" s="1"/>
      </tp>
      <tp>
        <v>0.86165000000000003</v>
        <stp/>
        <stp>##V3_BDPV12</stp>
        <stp>EURGBp Curncy</stp>
        <stp>PX_YEST_CLOSE</stp>
        <stp>[Crispin Spreadsheet.xlsx]OEI!R459C30</stp>
        <tr r="AD459" s="1"/>
      </tp>
      <tp>
        <v>0.86165000000000003</v>
        <stp/>
        <stp>##V3_BDPV12</stp>
        <stp>EURGBp Curncy</stp>
        <stp>PX_YEST_CLOSE</stp>
        <stp>[Crispin Spreadsheet.xlsx]OEI!R458C30</stp>
        <tr r="AD458" s="1"/>
      </tp>
      <tp>
        <v>0.86165000000000003</v>
        <stp/>
        <stp>##V3_BDPV12</stp>
        <stp>EURGBp Curncy</stp>
        <stp>PX_YEST_CLOSE</stp>
        <stp>[Crispin Spreadsheet.xlsx]OEI!R447C30</stp>
        <tr r="AD447" s="1"/>
      </tp>
      <tp>
        <v>0.86165000000000003</v>
        <stp/>
        <stp>##V3_BDPV12</stp>
        <stp>EURGBp Curncy</stp>
        <stp>PX_YEST_CLOSE</stp>
        <stp>[Crispin Spreadsheet.xlsx]OEI!R446C30</stp>
        <tr r="AD446" s="1"/>
      </tp>
      <tp>
        <v>0.86165000000000003</v>
        <stp/>
        <stp>##V3_BDPV12</stp>
        <stp>EURGBp Curncy</stp>
        <stp>PX_YEST_CLOSE</stp>
        <stp>[Crispin Spreadsheet.xlsx]OEI!R449C30</stp>
        <tr r="AD449" s="1"/>
      </tp>
      <tp>
        <v>0.86165000000000003</v>
        <stp/>
        <stp>##V3_BDPV12</stp>
        <stp>EURGBp Curncy</stp>
        <stp>PX_YEST_CLOSE</stp>
        <stp>[Crispin Spreadsheet.xlsx]OEI!R448C30</stp>
        <tr r="AD448" s="1"/>
      </tp>
      <tp>
        <v>0.86165000000000003</v>
        <stp/>
        <stp>##V3_BDPV12</stp>
        <stp>EURGBP Curncy</stp>
        <stp>PX_YEST_CLOSE</stp>
        <stp>[Crispin Spreadsheet.xlsx]OEI!R445C30</stp>
        <tr r="AD445" s="1"/>
      </tp>
      <tp>
        <v>0.86165000000000003</v>
        <stp/>
        <stp>##V3_BDPV12</stp>
        <stp>EURGBP Curncy</stp>
        <stp>PX_YEST_CLOSE</stp>
        <stp>[Crispin Spreadsheet.xlsx]OEI!R444C30</stp>
        <tr r="AD444" s="1"/>
      </tp>
      <tp>
        <v>1</v>
        <stp/>
        <stp>##V3_BDPV12</stp>
        <stp>EURGBP Curncy</stp>
        <stp>QUOTE_FACTOR</stp>
        <stp>[Crispin Spreadsheet.xlsx]SWAN!R81C12</stp>
        <tr r="L81" s="3"/>
      </tp>
      <tp>
        <v>0.86165000000000003</v>
        <stp/>
        <stp>##V3_BDPV12</stp>
        <stp>EURGBP Curncy</stp>
        <stp>PX_YEST_CLOSE</stp>
        <stp>[Crispin Spreadsheet.xlsx]OEI!R353C30</stp>
        <tr r="AD353" s="1"/>
      </tp>
      <tp>
        <v>10.3965</v>
        <stp/>
        <stp>##V3_BDPV12</stp>
        <stp>EURNOK Curncy</stp>
        <stp>PX_YEST_CLOSE</stp>
        <stp>[Crispin Spreadsheet.xlsx]OEI!R875C30</stp>
        <tr r="AD875" s="1"/>
      </tp>
      <tp t="s">
        <v>GBp</v>
        <stp/>
        <stp>##V3_BDPV12</stp>
        <stp>RE/ LN Equity</stp>
        <stp>CRNCY</stp>
        <stp>[Crispin Spreadsheet.xlsx]FDXC!R61C4</stp>
        <tr r="D61" s="8"/>
      </tp>
      <tp>
        <v>1.0011099999999999</v>
        <stp/>
        <stp>##V3_BDPV12</stp>
        <stp>EURCHF Curncy</stp>
        <stp>PX_YEST_CLOSE</stp>
        <stp>[Crispin Spreadsheet.xlsx]OEI!R415C30</stp>
        <tr r="AD415" s="1"/>
      </tp>
      <tp>
        <v>1.0011099999999999</v>
        <stp/>
        <stp>##V3_BDPV12</stp>
        <stp>EURCHF Curncy</stp>
        <stp>PX_YEST_CLOSE</stp>
        <stp>[Crispin Spreadsheet.xlsx]OEI!R414C30</stp>
        <tr r="AD414" s="1"/>
      </tp>
      <tp>
        <v>1.0011099999999999</v>
        <stp/>
        <stp>##V3_BDPV12</stp>
        <stp>EURCHF Curncy</stp>
        <stp>PX_YEST_CLOSE</stp>
        <stp>[Crispin Spreadsheet.xlsx]OEI!R417C30</stp>
        <tr r="AD417" s="1"/>
      </tp>
      <tp>
        <v>1.0011099999999999</v>
        <stp/>
        <stp>##V3_BDPV12</stp>
        <stp>EURCHF Curncy</stp>
        <stp>PX_YEST_CLOSE</stp>
        <stp>[Crispin Spreadsheet.xlsx]OEI!R416C30</stp>
        <tr r="AD416" s="1"/>
      </tp>
      <tp>
        <v>1.0011099999999999</v>
        <stp/>
        <stp>##V3_BDPV12</stp>
        <stp>EURCHF Curncy</stp>
        <stp>PX_YEST_CLOSE</stp>
        <stp>[Crispin Spreadsheet.xlsx]OEI!R413C30</stp>
        <tr r="AD413" s="1"/>
      </tp>
      <tp>
        <v>1.0011099999999999</v>
        <stp/>
        <stp>##V3_BDPV12</stp>
        <stp>EURCHF Curncy</stp>
        <stp>PX_YEST_CLOSE</stp>
        <stp>[Crispin Spreadsheet.xlsx]OEI!R419C30</stp>
        <tr r="AD419" s="1"/>
      </tp>
      <tp>
        <v>1.0011099999999999</v>
        <stp/>
        <stp>##V3_BDPV12</stp>
        <stp>EURCHF Curncy</stp>
        <stp>PX_YEST_CLOSE</stp>
        <stp>[Crispin Spreadsheet.xlsx]OEI!R418C30</stp>
        <tr r="AD418" s="1"/>
      </tp>
      <tp>
        <v>1.0011099999999999</v>
        <stp/>
        <stp>##V3_BDPV12</stp>
        <stp>EURCHF Curncy</stp>
        <stp>PX_YEST_CLOSE</stp>
        <stp>[Crispin Spreadsheet.xlsx]OEI!R435C30</stp>
        <tr r="AD435" s="1"/>
      </tp>
      <tp>
        <v>1.0011099999999999</v>
        <stp/>
        <stp>##V3_BDPV12</stp>
        <stp>EURCHF Curncy</stp>
        <stp>PX_YEST_CLOSE</stp>
        <stp>[Crispin Spreadsheet.xlsx]OEI!R434C30</stp>
        <tr r="AD434" s="1"/>
      </tp>
      <tp>
        <v>1.0011099999999999</v>
        <stp/>
        <stp>##V3_BDPV12</stp>
        <stp>EURCHF Curncy</stp>
        <stp>PX_YEST_CLOSE</stp>
        <stp>[Crispin Spreadsheet.xlsx]OEI!R437C30</stp>
        <tr r="AD437" s="1"/>
      </tp>
      <tp>
        <v>1.0011099999999999</v>
        <stp/>
        <stp>##V3_BDPV12</stp>
        <stp>EURCHF Curncy</stp>
        <stp>PX_YEST_CLOSE</stp>
        <stp>[Crispin Spreadsheet.xlsx]OEI!R436C30</stp>
        <tr r="AD436" s="1"/>
      </tp>
      <tp>
        <v>1.0011099999999999</v>
        <stp/>
        <stp>##V3_BDPV12</stp>
        <stp>EURCHF Curncy</stp>
        <stp>PX_YEST_CLOSE</stp>
        <stp>[Crispin Spreadsheet.xlsx]OEI!R431C30</stp>
        <tr r="AD431" s="1"/>
      </tp>
      <tp>
        <v>1.0011099999999999</v>
        <stp/>
        <stp>##V3_BDPV12</stp>
        <stp>EURCHF Curncy</stp>
        <stp>PX_YEST_CLOSE</stp>
        <stp>[Crispin Spreadsheet.xlsx]OEI!R430C30</stp>
        <tr r="AD430" s="1"/>
      </tp>
      <tp>
        <v>1.0011099999999999</v>
        <stp/>
        <stp>##V3_BDPV12</stp>
        <stp>EURCHF Curncy</stp>
        <stp>PX_YEST_CLOSE</stp>
        <stp>[Crispin Spreadsheet.xlsx]OEI!R433C30</stp>
        <tr r="AD433" s="1"/>
      </tp>
      <tp>
        <v>1.0011099999999999</v>
        <stp/>
        <stp>##V3_BDPV12</stp>
        <stp>EURCHF Curncy</stp>
        <stp>PX_YEST_CLOSE</stp>
        <stp>[Crispin Spreadsheet.xlsx]OEI!R432C30</stp>
        <tr r="AD432" s="1"/>
      </tp>
      <tp>
        <v>1.0011099999999999</v>
        <stp/>
        <stp>##V3_BDPV12</stp>
        <stp>EURCHF Curncy</stp>
        <stp>PX_YEST_CLOSE</stp>
        <stp>[Crispin Spreadsheet.xlsx]OEI!R438C30</stp>
        <tr r="AD438" s="1"/>
      </tp>
      <tp>
        <v>1.0011099999999999</v>
        <stp/>
        <stp>##V3_BDPV12</stp>
        <stp>EURCHF Curncy</stp>
        <stp>PX_YEST_CLOSE</stp>
        <stp>[Crispin Spreadsheet.xlsx]OEI!R425C30</stp>
        <tr r="AD425" s="1"/>
      </tp>
      <tp>
        <v>1.0011099999999999</v>
        <stp/>
        <stp>##V3_BDPV12</stp>
        <stp>EURCHF Curncy</stp>
        <stp>PX_YEST_CLOSE</stp>
        <stp>[Crispin Spreadsheet.xlsx]OEI!R424C30</stp>
        <tr r="AD424" s="1"/>
      </tp>
      <tp>
        <v>1.0011099999999999</v>
        <stp/>
        <stp>##V3_BDPV12</stp>
        <stp>EURCHF Curncy</stp>
        <stp>PX_YEST_CLOSE</stp>
        <stp>[Crispin Spreadsheet.xlsx]OEI!R427C30</stp>
        <tr r="AD427" s="1"/>
      </tp>
      <tp>
        <v>1.0011099999999999</v>
        <stp/>
        <stp>##V3_BDPV12</stp>
        <stp>EURCHF Curncy</stp>
        <stp>PX_YEST_CLOSE</stp>
        <stp>[Crispin Spreadsheet.xlsx]OEI!R426C30</stp>
        <tr r="AD426" s="1"/>
      </tp>
      <tp>
        <v>1.0011099999999999</v>
        <stp/>
        <stp>##V3_BDPV12</stp>
        <stp>EURCHF Curncy</stp>
        <stp>PX_YEST_CLOSE</stp>
        <stp>[Crispin Spreadsheet.xlsx]OEI!R421C30</stp>
        <tr r="AD421" s="1"/>
      </tp>
      <tp>
        <v>1.0011099999999999</v>
        <stp/>
        <stp>##V3_BDPV12</stp>
        <stp>EURCHF Curncy</stp>
        <stp>PX_YEST_CLOSE</stp>
        <stp>[Crispin Spreadsheet.xlsx]OEI!R420C30</stp>
        <tr r="AD420" s="1"/>
      </tp>
      <tp>
        <v>1.0011099999999999</v>
        <stp/>
        <stp>##V3_BDPV12</stp>
        <stp>EURCHF Curncy</stp>
        <stp>PX_YEST_CLOSE</stp>
        <stp>[Crispin Spreadsheet.xlsx]OEI!R423C30</stp>
        <tr r="AD423" s="1"/>
      </tp>
      <tp>
        <v>1.0011099999999999</v>
        <stp/>
        <stp>##V3_BDPV12</stp>
        <stp>EURCHF Curncy</stp>
        <stp>PX_YEST_CLOSE</stp>
        <stp>[Crispin Spreadsheet.xlsx]OEI!R422C30</stp>
        <tr r="AD422" s="1"/>
      </tp>
      <tp>
        <v>1.0011099999999999</v>
        <stp/>
        <stp>##V3_BDPV12</stp>
        <stp>EURCHF Curncy</stp>
        <stp>PX_YEST_CLOSE</stp>
        <stp>[Crispin Spreadsheet.xlsx]OEI!R429C30</stp>
        <tr r="AD429" s="1"/>
      </tp>
      <tp>
        <v>1.0011099999999999</v>
        <stp/>
        <stp>##V3_BDPV12</stp>
        <stp>EURCHF Curncy</stp>
        <stp>PX_YEST_CLOSE</stp>
        <stp>[Crispin Spreadsheet.xlsx]OEI!R428C30</stp>
        <tr r="AD428" s="1"/>
      </tp>
      <tp>
        <v>301.63</v>
        <stp/>
        <stp>##V3_BDPV12</stp>
        <stp>DE US Equity</stp>
        <stp>PX_YEST_CLOSE</stp>
        <stp>[Crispin Spreadsheet.xlsx]OPUS!R81C6</stp>
        <tr r="F81" s="6"/>
      </tp>
      <tp t="s">
        <v>#N/A Requesting Data...</v>
        <stp/>
        <stp>##V3_BDPV12</stp>
        <stp>GBPDKK Curncy</stp>
        <stp>PX_YEST_CLOSE</stp>
        <stp>[Crispin Spreadsheet.xlsx]OPUS!R102C26</stp>
        <tr r="Z102" s="6"/>
      </tp>
      <tp t="s">
        <v>#N/A Requesting Data...</v>
        <stp/>
        <stp>##V3_BDPV12</stp>
        <stp>JM SS Equity</stp>
        <stp>LAST_PRICE</stp>
        <stp>[Crispin Spreadsheet.xlsx]OEI!R400C7</stp>
        <tr r="G400" s="1"/>
      </tp>
      <tp t="s">
        <v>#N/A Requesting Data...</v>
        <stp/>
        <stp>##V3_BDPV12</stp>
        <stp>W A Comdty</stp>
        <stp>LAST_PRICE</stp>
        <stp>[Crispin Spreadsheet.xlsx]OEI!R846C7</stp>
        <tr r="G846" s="1"/>
      </tp>
      <tp>
        <v>416.3</v>
        <stp/>
        <stp>##V3_BDPV12</stp>
        <stp>YAR NO Equity</stp>
        <stp>PX_YEST_CLOSE</stp>
        <stp>[Crispin Spreadsheet.xlsx]OPUS!R35C6</stp>
        <tr r="F35" s="6"/>
      </tp>
      <tp t="s">
        <v>USD</v>
        <stp/>
        <stp>##V3_BDPV12</stp>
        <stp>BTU US Equity</stp>
        <stp>CRNCY</stp>
        <stp>[Crispin Spreadsheet.xlsx]FDXC!R72C4</stp>
        <tr r="D72" s="8"/>
      </tp>
      <tp t="s">
        <v>#N/A Requesting Data...</v>
        <stp/>
        <stp>##V3_BDPV12</stp>
        <stp>GB00BM8Z2W66 Govt</stp>
        <stp>LAST_PRICE</stp>
        <stp>[Crispin Spreadsheet.xlsx]OEI!R869C7</stp>
        <tr r="G869" s="1"/>
      </tp>
      <tp>
        <v>100.62</v>
        <stp/>
        <stp>##V3_BDPV12</stp>
        <stp>AGCO US Equity</stp>
        <stp>PX_YEST_CLOSE</stp>
        <stp>[Crispin Spreadsheet.xlsx]FDXC!R132C6</stp>
        <tr r="F132" s="8"/>
      </tp>
      <tp>
        <v>866</v>
        <stp/>
        <stp>##V3_BDPV12</stp>
        <stp>MPE LN Equity</stp>
        <stp>PX_YEST_CLOSE</stp>
        <stp>[Crispin Spreadsheet.xlsx]SWAN!R98C6</stp>
        <tr r="F98" s="3"/>
      </tp>
      <tp>
        <v>6.76</v>
        <stp/>
        <stp>##V3_BDPV12</stp>
        <stp>MCG US Equity</stp>
        <stp>PX_YEST_CLOSE</stp>
        <stp>[Crispin Spreadsheet.xlsx]SWAN!R131C6</stp>
        <tr r="F131" s="3"/>
      </tp>
      <tp>
        <v>416.3</v>
        <stp/>
        <stp>##V3_BDPV12</stp>
        <stp>YAR NO Equity</stp>
        <stp>PX_YEST_CLOSE</stp>
        <stp>[Crispin Spreadsheet.xlsx]OPUS!R118C6</stp>
        <tr r="F118" s="6"/>
      </tp>
      <tp>
        <v>1.3645</v>
        <stp/>
        <stp>##V3_BDPV12</stp>
        <stp>SRS IM Equity</stp>
        <stp>PX_YEST_CLOSE</stp>
        <stp>[Crispin Spreadsheet.xlsx]OPUS!R109C6</stp>
        <tr r="F109" s="6"/>
      </tp>
      <tp>
        <v>1</v>
        <stp/>
        <stp>##V3_BDPV12</stp>
        <stp>EURAUD Curncy</stp>
        <stp>QUOTE_FACTOR</stp>
        <stp>[Crispin Spreadsheet.xlsx]SWAN!R6C12</stp>
        <tr r="L6" s="3"/>
      </tp>
      <tp>
        <v>1</v>
        <stp/>
        <stp>##V3_BDPV12</stp>
        <stp>EURAUD Curncy</stp>
        <stp>QUOTE_FACTOR</stp>
        <stp>[Crispin Spreadsheet.xlsx]SWAN!R7C12</stp>
        <tr r="L7" s="3"/>
      </tp>
      <tp t="s">
        <v>#N/A Requesting Data...</v>
        <stp/>
        <stp>##V3_BDPV12</stp>
        <stp>G A Comdty</stp>
        <stp>LAST_PRICE</stp>
        <stp>[Crispin Spreadsheet.xlsx]OEI!R836C7</stp>
        <tr r="G836" s="1"/>
      </tp>
      <tp>
        <v>7.25</v>
        <stp/>
        <stp>##V3_BDPV12</stp>
        <stp>656 HK Equity</stp>
        <stp>PX_YEST_CLOSE</stp>
        <stp>[Crispin Spreadsheet.xlsx]OEI!R207C6</stp>
        <tr r="F207" s="1"/>
      </tp>
      <tp t="s">
        <v>GBp</v>
        <stp/>
        <stp>##V3_BDPV12</stp>
        <stp>AEP LN Equity</stp>
        <stp>CRNCY</stp>
        <stp>[Crispin Spreadsheet.xlsx]SWAN!R73C4</stp>
        <tr r="D73" s="3"/>
      </tp>
      <tp t="s">
        <v>USD</v>
        <stp/>
        <stp>##V3_BDPV12</stp>
        <stp>VAL US Equity</stp>
        <stp>CRNCY</stp>
        <stp>[Crispin Spreadsheet.xlsx]OPUS!R87C4</stp>
        <tr r="D87" s="6"/>
      </tp>
      <tp t="s">
        <v>NOK</v>
        <stp/>
        <stp>##V3_BDPV12</stp>
        <stp>YAR NO Equity</stp>
        <stp>CRNCY</stp>
        <stp>[Crispin Spreadsheet.xlsx]SWAN!R46C4</stp>
        <tr r="D46" s="3"/>
      </tp>
      <tp t="s">
        <v>USD</v>
        <stp/>
        <stp>##V3_BDPV12</stp>
        <stp>ERIC US Equity</stp>
        <stp>CRNCY</stp>
        <stp>[Crispin Spreadsheet.xlsx]FDXC!R137C4</stp>
        <tr r="D137" s="8"/>
      </tp>
      <tp>
        <v>4006</v>
        <stp/>
        <stp>##V3_BDPV12</stp>
        <stp>SSW SJ Equity</stp>
        <stp>PX_YEST_CLOSE</stp>
        <stp>[Crispin Spreadsheet.xlsx]FDXC!R104C6</stp>
        <tr r="F104" s="8"/>
      </tp>
      <tp>
        <v>138.19999999999999</v>
        <stp/>
        <stp>##V3_BDPV12</stp>
        <stp>MKS LN Equity</stp>
        <stp>PX_YEST_CLOSE</stp>
        <stp>[Crispin Spreadsheet.xlsx]FDXC!R120C6</stp>
        <tr r="F120" s="8"/>
      </tp>
      <tp t="s">
        <v>GBp</v>
        <stp/>
        <stp>##V3_BDPV12</stp>
        <stp>MKS LN Equity</stp>
        <stp>CRNCY</stp>
        <stp>[Crispin Spreadsheet.xlsx]OPUS!R140C4</stp>
        <tr r="D140" s="6"/>
      </tp>
      <tp t="s">
        <v>GBp</v>
        <stp/>
        <stp>##V3_BDPV12</stp>
        <stp>BA/ LN Equity</stp>
        <stp>CRNCY</stp>
        <stp>[Crispin Spreadsheet.xlsx]SWAN!R77C4</stp>
        <tr r="D77" s="3"/>
      </tp>
      <tp t="s">
        <v>#N/A Requesting Data...</v>
        <stp/>
        <stp>##V3_BDPV12</stp>
        <stp>FORTUM FH Equity</stp>
        <stp>LAST_PRICE</stp>
        <stp>[Crispin Spreadsheet.xlsx]OEI!R75C7</stp>
        <tr r="G75" s="1"/>
      </tp>
      <tp t="s">
        <v>USD</v>
        <stp/>
        <stp>##V3_BDPV12</stp>
        <stp>DE US Equity</stp>
        <stp>CRNCY</stp>
        <stp>[Crispin Spreadsheet.xlsx]FDXC!R70C4</stp>
        <tr r="D70" s="8"/>
      </tp>
      <tp t="s">
        <v>#N/A Requesting Data...</v>
        <stp/>
        <stp>##V3_BDPV12</stp>
        <stp>GBPEUR Curncy</stp>
        <stp>PX_YEST_CLOSE</stp>
        <stp>[Crispin Spreadsheet.xlsx]OPUS!R105C26</stp>
        <tr r="Z105" s="6"/>
      </tp>
      <tp t="s">
        <v>#N/A Requesting Data...</v>
        <stp/>
        <stp>##V3_BDPV12</stp>
        <stp>GBPEUR Curncy</stp>
        <stp>PX_YEST_CLOSE</stp>
        <stp>[Crispin Spreadsheet.xlsx]OPUS!R109C26</stp>
        <tr r="Z109" s="6"/>
      </tp>
      <tp t="s">
        <v>#N/A Requesting Data...</v>
        <stp/>
        <stp>##V3_BDPV12</stp>
        <stp>GBPEUR Curncy</stp>
        <stp>PX_YEST_CLOSE</stp>
        <stp>[Crispin Spreadsheet.xlsx]OPUS!R108C26</stp>
        <tr r="Z108" s="6"/>
      </tp>
      <tp t="s">
        <v>#N/A Requesting Data...</v>
        <stp/>
        <stp>##V3_BDPV12</stp>
        <stp>ZM US Equity</stp>
        <stp>LAST_PRICE</stp>
        <stp>[Crispin Spreadsheet.xlsx]OEI!R831C7</stp>
        <tr r="G831" s="1"/>
      </tp>
      <tp t="s">
        <v>#N/A Requesting Data...</v>
        <stp/>
        <stp>##V3_BDPV12</stp>
        <stp>ML FP Equity</stp>
        <stp>LAST_PRICE</stp>
        <stp>[Crispin Spreadsheet.xlsx]OEI!R100C7</stp>
        <tr r="G100" s="1"/>
      </tp>
      <tp>
        <v>140.99</v>
        <stp/>
        <stp>##V3_BDPV12</stp>
        <stp>EURJPY Curncy</stp>
        <stp>PX_YEST_CLOSE</stp>
        <stp>[Crispin Spreadsheet.xlsx]OPE!R17C26</stp>
        <tr r="Z17" s="7"/>
      </tp>
      <tp t="s">
        <v>Short Euro-BTP Fu Sep22</v>
        <stp/>
        <stp>##V3_BDPV12</stp>
        <stp>BTSA Comdty</stp>
        <stp>NAME</stp>
        <stp>[Crispin Spreadsheet.xlsx]OEI!R841C5</stp>
        <tr r="E841" s="1"/>
      </tp>
      <tp t="s">
        <v>#N/A Requesting Data...</v>
        <stp/>
        <stp>##V3_BDPV12</stp>
        <stp>CLA Comdty</stp>
        <stp>LAST_PRICE</stp>
        <stp>[Crispin Spreadsheet.xlsx]OEI!R847C7</stp>
        <tr r="G847" s="1"/>
      </tp>
      <tp t="s">
        <v>GBp</v>
        <stp/>
        <stp>##V3_BDPV12</stp>
        <stp>PSON LN Equity</stp>
        <stp>CRNCY</stp>
        <stp>[Crispin Spreadsheet.xlsx]OPUS!R142C4</stp>
        <tr r="D142" s="6"/>
      </tp>
      <tp>
        <v>416.3</v>
        <stp/>
        <stp>##V3_BDPV12</stp>
        <stp>YAR NO Equity</stp>
        <stp>PX_YEST_CLOSE</stp>
        <stp>[Crispin Spreadsheet.xlsx]FDXC!R100C6</stp>
        <tr r="F100" s="8"/>
      </tp>
      <tp t="s">
        <v>USD</v>
        <stp/>
        <stp>##V3_BDPV12</stp>
        <stp>VAL US Equity</stp>
        <stp>CRNCY</stp>
        <stp>[Crispin Spreadsheet.xlsx]SWAN!R142C4</stp>
        <tr r="D142" s="3"/>
      </tp>
      <tp t="s">
        <v>GBp</v>
        <stp/>
        <stp>##V3_BDPV12</stp>
        <stp>PLUS LN Equity</stp>
        <stp>CRNCY</stp>
        <stp>[Crispin Spreadsheet.xlsx]SWAN!R103C4</stp>
        <tr r="D103" s="3"/>
      </tp>
      <tp>
        <v>225.9</v>
        <stp/>
        <stp>##V3_BDPV12</stp>
        <stp>UHR SW Equity</stp>
        <stp>PX_YEST_CLOSE</stp>
        <stp>[Crispin Spreadsheet.xlsx]SWAN!R68C6</stp>
        <tr r="F68" s="3"/>
      </tp>
      <tp>
        <v>487.25</v>
        <stp/>
        <stp>##V3_BDPV12</stp>
        <stp>KER FP Equity</stp>
        <stp>PX_YEST_CLOSE</stp>
        <stp>[Crispin Spreadsheet.xlsx]SWAN!R22C6</stp>
        <tr r="F22" s="3"/>
      </tp>
      <tp t="s">
        <v>#N/A Requesting Data...</v>
        <stp/>
        <stp>##V3_BDPV12</stp>
        <stp>JBA Comdty</stp>
        <stp>LAST_PRICE</stp>
        <stp>[Crispin Spreadsheet.xlsx]OEI!R837C7</stp>
        <tr r="G837" s="1"/>
      </tp>
      <tp>
        <v>52.841999999999999</v>
        <stp/>
        <stp>##V3_BDPV12</stp>
        <stp>GB00BMBL1D50 Govt</stp>
        <stp>LAST_PRICE</stp>
        <stp>[Crispin Spreadsheet.xlsx]GILT!R14C7</stp>
        <tr r="G14" s="4"/>
      </tp>
      <tp>
        <v>124</v>
        <stp/>
        <stp>##V3_BDPV12</stp>
        <stp>RE/ LN Equity</stp>
        <stp>PX_YEST_CLOSE</stp>
        <stp>[Crispin Spreadsheet.xlsx]OPUS!R71C6</stp>
        <tr r="F71" s="6"/>
      </tp>
      <tp t="s">
        <v>#N/A Requesting Data...</v>
        <stp/>
        <stp>##V3_BDPV12</stp>
        <stp>GM US Equity</stp>
        <stp>LAST_PRICE</stp>
        <stp>[Crispin Spreadsheet.xlsx]OEI!R722C7</stp>
        <tr r="G722" s="1"/>
      </tp>
      <tp t="s">
        <v>#N/A Requesting Data...</v>
        <stp/>
        <stp>##V3_BDPV12</stp>
        <stp>JM SP Equity</stp>
        <stp>LAST_PRICE</stp>
        <stp>[Crispin Spreadsheet.xlsx]OEI!R362C7</stp>
        <tr r="G362" s="1"/>
      </tp>
      <tp t="s">
        <v>GBp</v>
        <stp/>
        <stp>##V3_BDPV12</stp>
        <stp>ABF LN Equity</stp>
        <stp>CRNCY</stp>
        <stp>[Crispin Spreadsheet.xlsx]SWAN!R76C4</stp>
        <tr r="D76" s="3"/>
      </tp>
      <tp t="s">
        <v>#N/A Requesting Data...</v>
        <stp/>
        <stp>##V3_BDPV12</stp>
        <stp>SIA Comdty</stp>
        <stp>LAST_PRICE</stp>
        <stp>[Crispin Spreadsheet.xlsx]OEI!R844C7</stp>
        <tr r="G844" s="1"/>
      </tp>
      <tp>
        <v>26.63</v>
        <stp/>
        <stp>##V3_BDPV12</stp>
        <stp>EDV CN Equity</stp>
        <stp>PX_YEST_CLOSE</stp>
        <stp>[Crispin Spreadsheet.xlsx]OPUS!R13C6</stp>
        <tr r="F13" s="6"/>
      </tp>
      <tp>
        <v>327.8</v>
        <stp/>
        <stp>##V3_BDPV12</stp>
        <stp>YCA LN Equity</stp>
        <stp>PX_YEST_CLOSE</stp>
        <stp>[Crispin Spreadsheet.xlsx]SWAN!R115C6</stp>
        <tr r="F115" s="3"/>
      </tp>
      <tp>
        <v>142.35</v>
        <stp/>
        <stp>##V3_BDPV12</stp>
        <stp>WDAY US Equity</stp>
        <stp>PX_YEST_CLOSE</stp>
        <stp>[Crispin Spreadsheet.xlsx]SWAN!R143C6</stp>
        <tr r="F143" s="3"/>
      </tp>
      <tp>
        <v>25.6</v>
        <stp/>
        <stp>##V3_BDPV12</stp>
        <stp>CPI LN Equity</stp>
        <stp>PX_YEST_CLOSE</stp>
        <stp>[Crispin Spreadsheet.xlsx]FDXC!R47C6</stp>
        <tr r="F47" s="8"/>
      </tp>
      <tp t="s">
        <v>ZAr</v>
        <stp/>
        <stp>##V3_BDPV12</stp>
        <stp>ANG SJ Equity</stp>
        <stp>CRNCY</stp>
        <stp>[Crispin Spreadsheet.xlsx]FDXC!R33C4</stp>
        <tr r="D33" s="8"/>
      </tp>
      <tp t="s">
        <v>GBp</v>
        <stp/>
        <stp>##V3_BDPV12</stp>
        <stp>EMG LN Equity</stp>
        <stp>CRNCY</stp>
        <stp>[Crispin Spreadsheet.xlsx]FDXC!R54C4</stp>
        <tr r="D54" s="8"/>
      </tp>
      <tp>
        <v>743.2</v>
        <stp/>
        <stp>##V3_BDPV12</stp>
        <stp>PSON LN Equity</stp>
        <stp>PX_YEST_CLOSE</stp>
        <stp>[Crispin Spreadsheet.xlsx]FDXC!R121C6</stp>
        <tr r="F121" s="8"/>
      </tp>
      <tp t="s">
        <v>USD</v>
        <stp/>
        <stp>##V3_BDPV12</stp>
        <stp>BMA US Equity</stp>
        <stp>CRNCY</stp>
        <stp>[Crispin Spreadsheet.xlsx]OPUS!R79C4</stp>
        <tr r="D79" s="6"/>
      </tp>
      <tp t="s">
        <v>USD</v>
        <stp/>
        <stp>##V3_BDPV12</stp>
        <stp>UBER US Equity</stp>
        <stp>CRNCY</stp>
        <stp>[Crispin Spreadsheet.xlsx]SWAN!R141C4</stp>
        <tr r="D141" s="3"/>
      </tp>
      <tp t="s">
        <v>USD</v>
        <stp/>
        <stp>##V3_BDPV12</stp>
        <stp>TIPS LN Equity</stp>
        <stp>CRNCY</stp>
        <stp>[Crispin Spreadsheet.xlsx]SWAN!R110C4</stp>
        <tr r="D110" s="3"/>
      </tp>
      <tp t="s">
        <v>USD</v>
        <stp/>
        <stp>##V3_BDPV12</stp>
        <stp>HURLN 7.5 07/24/22 Corp</stp>
        <stp>CRNCY</stp>
        <stp>[Crispin Spreadsheet.xlsx]OPUS!R60C4</stp>
        <tr r="D60" s="6"/>
      </tp>
      <tp>
        <v>62.548999999999999</v>
        <stp/>
        <stp>##V3_BDPV12</stp>
        <stp>GB00BMBL1F74 Govt</stp>
        <stp>LAST_PRICE</stp>
        <stp>[Crispin Spreadsheet.xlsx]GILT!R15C7</stp>
        <tr r="G15" s="4"/>
      </tp>
      <tp t="s">
        <v>#N/A Requesting Data...</v>
        <stp/>
        <stp>##V3_BDPV12</stp>
        <stp>TYRES FH Equity</stp>
        <stp>LAST_PRICE</stp>
        <stp>[Crispin Spreadsheet.xlsx]OEI!R80C7</stp>
        <tr r="G80" s="1"/>
      </tp>
      <tp t="s">
        <v>#N/A Requesting Data...</v>
        <stp/>
        <stp>##V3_BDPV12</stp>
        <stp>CF US Equity</stp>
        <stp>LAST_PRICE</stp>
        <stp>[Crispin Spreadsheet.xlsx]OEI!R678C7</stp>
        <tr r="G678" s="1"/>
      </tp>
      <tp t="s">
        <v>#N/A Requesting Data...</v>
        <stp/>
        <stp>##V3_BDPV12</stp>
        <stp>USDSEK Curncy</stp>
        <stp>PX_YEST_CLOSE</stp>
        <stp>[Crispin Spreadsheet.xlsx]FDXC!R107C26</stp>
        <tr r="Z107" s="8"/>
      </tp>
      <tp t="s">
        <v>GBp</v>
        <stp/>
        <stp>##V3_BDPV12</stp>
        <stp>ONT LN Equity</stp>
        <stp>CRNCY</stp>
        <stp>[Crispin Spreadsheet.xlsx]FDXC!R56C4</stp>
        <tr r="D56" s="8"/>
      </tp>
      <tp t="s">
        <v>#N/A Requesting Data...</v>
        <stp/>
        <stp>##V3_BDPV12</stp>
        <stp>PLA Comdty</stp>
        <stp>LAST_PRICE</stp>
        <stp>[Crispin Spreadsheet.xlsx]OEI!R845C7</stp>
        <tr r="G845" s="1"/>
      </tp>
      <tp>
        <v>21.7</v>
        <stp/>
        <stp>##V3_BDPV12</stp>
        <stp>PDG LN Equity</stp>
        <stp>PX_YEST_CLOSE</stp>
        <stp>[Crispin Spreadsheet.xlsx]SWAN!R102C6</stp>
        <tr r="F102" s="3"/>
      </tp>
      <tp t="s">
        <v>GBp</v>
        <stp/>
        <stp>##V3_BDPV12</stp>
        <stp>IMM LN Equity</stp>
        <stp>CRNCY</stp>
        <stp>[Crispin Spreadsheet.xlsx]SWAN!R88C4</stp>
        <tr r="D88" s="3"/>
      </tp>
      <tp>
        <v>327.8</v>
        <stp/>
        <stp>##V3_BDPV12</stp>
        <stp>YCA LN Equity</stp>
        <stp>PX_YEST_CLOSE</stp>
        <stp>[Crispin Spreadsheet.xlsx]OPUS!R75C6</stp>
        <tr r="F75" s="6"/>
      </tp>
      <tp>
        <v>179.95</v>
        <stp/>
        <stp>##V3_BDPV12</stp>
        <stp>NFLX US Equity</stp>
        <stp>PX_YEST_CLOSE</stp>
        <stp>[Crispin Spreadsheet.xlsx]SWAN!R133C6</stp>
        <tr r="F133" s="3"/>
      </tp>
      <tp>
        <v>5.99</v>
        <stp/>
        <stp>##V3_BDPV12</stp>
        <stp>317 HK Equity</stp>
        <stp>PX_YEST_CLOSE</stp>
        <stp>[Crispin Spreadsheet.xlsx]OEI!R210C6</stp>
        <tr r="F210" s="1"/>
      </tp>
      <tp>
        <v>199.4</v>
        <stp/>
        <stp>##V3_BDPV12</stp>
        <stp>PFG LN Equity</stp>
        <stp>PX_YEST_CLOSE</stp>
        <stp>[Crispin Spreadsheet.xlsx]OPUS!R70C6</stp>
        <tr r="F70" s="6"/>
      </tp>
      <tp t="s">
        <v>GBp</v>
        <stp/>
        <stp>##V3_BDPV12</stp>
        <stp>TUNG LN Equity</stp>
        <stp>CRNCY</stp>
        <stp>[Crispin Spreadsheet.xlsx]OPUS!R149C4</stp>
        <tr r="D149" s="6"/>
      </tp>
      <tp>
        <v>0.245</v>
        <stp/>
        <stp>##V3_BDPV12</stp>
        <stp>GGR SP Equity</stp>
        <stp>PX_YEST_CLOSE</stp>
        <stp>[Crispin Spreadsheet.xlsx]SWAN!R52C6</stp>
        <tr r="F52" s="3"/>
      </tp>
      <tp t="s">
        <v>#N/A Requesting Data...</v>
        <stp/>
        <stp>##V3_BDPV12</stp>
        <stp>KNEBV FH Equity</stp>
        <stp>LAST_PRICE</stp>
        <stp>[Crispin Spreadsheet.xlsx]OEI!R76C7</stp>
        <tr r="G76" s="1"/>
      </tp>
      <tp>
        <v>0.86165000000000003</v>
        <stp/>
        <stp>##V3_BDPV12</stp>
        <stp>EURGBp Curncy</stp>
        <stp>PX_YEST_CLOSE</stp>
        <stp>[Crispin Spreadsheet.xlsx]SWAN!R153C30</stp>
        <tr r="AD153" s="3"/>
      </tp>
      <tp>
        <v>0.86165000000000003</v>
        <stp/>
        <stp>##V3_BDPV12</stp>
        <stp>EURGBp Curncy</stp>
        <stp>PX_YEST_CLOSE</stp>
        <stp>[Crispin Spreadsheet.xlsx]SWAN!R152C30</stp>
        <tr r="AD152" s="3"/>
      </tp>
      <tp>
        <v>0.86165000000000003</v>
        <stp/>
        <stp>##V3_BDPV12</stp>
        <stp>EURGBp Curncy</stp>
        <stp>PX_YEST_CLOSE</stp>
        <stp>[Crispin Spreadsheet.xlsx]SWAN!R151C30</stp>
        <tr r="AD151" s="3"/>
      </tp>
      <tp>
        <v>0.86165000000000003</v>
        <stp/>
        <stp>##V3_BDPV12</stp>
        <stp>EURGBp Curncy</stp>
        <stp>PX_YEST_CLOSE</stp>
        <stp>[Crispin Spreadsheet.xlsx]SWAN!R154C30</stp>
        <tr r="AD154" s="3"/>
      </tp>
      <tp>
        <v>0.86165000000000003</v>
        <stp/>
        <stp>##V3_BDPV12</stp>
        <stp>EURGBp Curncy</stp>
        <stp>PX_YEST_CLOSE</stp>
        <stp>[Crispin Spreadsheet.xlsx]SWAN!R109C30</stp>
        <tr r="AD109" s="3"/>
      </tp>
      <tp>
        <v>0.86165000000000003</v>
        <stp/>
        <stp>##V3_BDPV12</stp>
        <stp>EURGBp Curncy</stp>
        <stp>PX_YEST_CLOSE</stp>
        <stp>[Crispin Spreadsheet.xlsx]SWAN!R103C30</stp>
        <tr r="AD103" s="3"/>
      </tp>
      <tp>
        <v>0.86165000000000003</v>
        <stp/>
        <stp>##V3_BDPV12</stp>
        <stp>EURGBp Curncy</stp>
        <stp>PX_YEST_CLOSE</stp>
        <stp>[Crispin Spreadsheet.xlsx]SWAN!R102C30</stp>
        <tr r="AD102" s="3"/>
      </tp>
      <tp>
        <v>0.86165000000000003</v>
        <stp/>
        <stp>##V3_BDPV12</stp>
        <stp>EURGBp Curncy</stp>
        <stp>PX_YEST_CLOSE</stp>
        <stp>[Crispin Spreadsheet.xlsx]SWAN!R101C30</stp>
        <tr r="AD101" s="3"/>
      </tp>
      <tp>
        <v>0.86165000000000003</v>
        <stp/>
        <stp>##V3_BDPV12</stp>
        <stp>EURGBp Curncy</stp>
        <stp>PX_YEST_CLOSE</stp>
        <stp>[Crispin Spreadsheet.xlsx]SWAN!R100C30</stp>
        <tr r="AD100" s="3"/>
      </tp>
      <tp>
        <v>0.86165000000000003</v>
        <stp/>
        <stp>##V3_BDPV12</stp>
        <stp>EURGBp Curncy</stp>
        <stp>PX_YEST_CLOSE</stp>
        <stp>[Crispin Spreadsheet.xlsx]SWAN!R107C30</stp>
        <tr r="AD107" s="3"/>
      </tp>
      <tp>
        <v>0.86165000000000003</v>
        <stp/>
        <stp>##V3_BDPV12</stp>
        <stp>EURGBp Curncy</stp>
        <stp>PX_YEST_CLOSE</stp>
        <stp>[Crispin Spreadsheet.xlsx]SWAN!R106C30</stp>
        <tr r="AD106" s="3"/>
      </tp>
      <tp>
        <v>0.86165000000000003</v>
        <stp/>
        <stp>##V3_BDPV12</stp>
        <stp>EURGBp Curncy</stp>
        <stp>PX_YEST_CLOSE</stp>
        <stp>[Crispin Spreadsheet.xlsx]SWAN!R105C30</stp>
        <tr r="AD105" s="3"/>
      </tp>
      <tp>
        <v>0.86165000000000003</v>
        <stp/>
        <stp>##V3_BDPV12</stp>
        <stp>EURGBp Curncy</stp>
        <stp>PX_YEST_CLOSE</stp>
        <stp>[Crispin Spreadsheet.xlsx]SWAN!R104C30</stp>
        <tr r="AD104" s="3"/>
      </tp>
      <tp>
        <v>0.86165000000000003</v>
        <stp/>
        <stp>##V3_BDPV12</stp>
        <stp>EURGBp Curncy</stp>
        <stp>PX_YEST_CLOSE</stp>
        <stp>[Crispin Spreadsheet.xlsx]SWAN!R113C30</stp>
        <tr r="AD113" s="3"/>
      </tp>
      <tp>
        <v>0.86165000000000003</v>
        <stp/>
        <stp>##V3_BDPV12</stp>
        <stp>EURGBp Curncy</stp>
        <stp>PX_YEST_CLOSE</stp>
        <stp>[Crispin Spreadsheet.xlsx]SWAN!R112C30</stp>
        <tr r="AD112" s="3"/>
      </tp>
      <tp>
        <v>0.86165000000000003</v>
        <stp/>
        <stp>##V3_BDPV12</stp>
        <stp>EURGBp Curncy</stp>
        <stp>PX_YEST_CLOSE</stp>
        <stp>[Crispin Spreadsheet.xlsx]SWAN!R111C30</stp>
        <tr r="AD111" s="3"/>
      </tp>
      <tp>
        <v>0.86165000000000003</v>
        <stp/>
        <stp>##V3_BDPV12</stp>
        <stp>EURGBp Curncy</stp>
        <stp>PX_YEST_CLOSE</stp>
        <stp>[Crispin Spreadsheet.xlsx]SWAN!R115C30</stp>
        <tr r="AD115" s="3"/>
      </tp>
      <tp>
        <v>0.86165000000000003</v>
        <stp/>
        <stp>##V3_BDPV12</stp>
        <stp>EURGBp Curncy</stp>
        <stp>PX_YEST_CLOSE</stp>
        <stp>[Crispin Spreadsheet.xlsx]SWAN!R114C30</stp>
        <tr r="AD114" s="3"/>
      </tp>
      <tp>
        <v>0.86165000000000003</v>
        <stp/>
        <stp>##V3_BDPV12</stp>
        <stp>EURGBP Curncy</stp>
        <stp>PX_YEST_CLOSE</stp>
        <stp>[Crispin Spreadsheet.xlsx]SWAN!R159C30</stp>
        <tr r="AD159" s="3"/>
      </tp>
      <tp>
        <v>0.86165000000000003</v>
        <stp/>
        <stp>##V3_BDPV12</stp>
        <stp>EURGBP Curncy</stp>
        <stp>PX_YEST_CLOSE</stp>
        <stp>[Crispin Spreadsheet.xlsx]SWAN!R158C30</stp>
        <tr r="AD158" s="3"/>
      </tp>
      <tp>
        <v>0.86165000000000003</v>
        <stp/>
        <stp>##V3_BDPV12</stp>
        <stp>EURGBP Curncy</stp>
        <stp>PX_YEST_CLOSE</stp>
        <stp>[Crispin Spreadsheet.xlsx]SWAN!R157C30</stp>
        <tr r="AD157" s="3"/>
      </tp>
      <tp>
        <v>0.86165000000000003</v>
        <stp/>
        <stp>##V3_BDPV12</stp>
        <stp>EURGBP Curncy</stp>
        <stp>PX_YEST_CLOSE</stp>
        <stp>[Crispin Spreadsheet.xlsx]SWAN!R156C30</stp>
        <tr r="AD156" s="3"/>
      </tp>
      <tp>
        <v>0.86165000000000003</v>
        <stp/>
        <stp>##V3_BDPV12</stp>
        <stp>EURGBP Curncy</stp>
        <stp>PX_YEST_CLOSE</stp>
        <stp>[Crispin Spreadsheet.xlsx]SWAN!R169C30</stp>
        <tr r="AD169" s="3"/>
      </tp>
      <tp>
        <v>0.86165000000000003</v>
        <stp/>
        <stp>##V3_BDPV12</stp>
        <stp>EURGBP Curncy</stp>
        <stp>PX_YEST_CLOSE</stp>
        <stp>[Crispin Spreadsheet.xlsx]SWAN!R160C30</stp>
        <tr r="AD160" s="3"/>
      </tp>
      <tp>
        <v>0.86165000000000003</v>
        <stp/>
        <stp>##V3_BDPV12</stp>
        <stp>EURGBP Curncy</stp>
        <stp>PX_YEST_CLOSE</stp>
        <stp>[Crispin Spreadsheet.xlsx]SWAN!R164C30</stp>
        <tr r="AD164" s="3"/>
      </tp>
      <tp t="s">
        <v>#N/A Requesting Data...</v>
        <stp/>
        <stp>##V3_BDPV12</stp>
        <stp>GB00BM8Z2W66 Govt</stp>
        <stp>CRNCY</stp>
        <stp>[Crispin Spreadsheet.xlsx]OEI!R869C4</stp>
        <tr r="D869" s="1"/>
      </tp>
      <tp>
        <v>99.207999999999998</v>
        <stp/>
        <stp>##V3_BDPV12</stp>
        <stp>GB00BL68HG94 Govt</stp>
        <stp>PX_YEST_CLOSE</stp>
        <stp>[Crispin Spreadsheet.xlsx]OEI!R866C6</stp>
        <tr r="F866" s="1"/>
      </tp>
      <tp t="s">
        <v>#N/A Requesting Data...</v>
        <stp/>
        <stp>##V3_BDPV12</stp>
        <stp>HA US Equity</stp>
        <stp>LAST_PRICE</stp>
        <stp>[Crispin Spreadsheet.xlsx]OEI!R728C7</stp>
        <tr r="G728" s="1"/>
      </tp>
      <tp t="s">
        <v>#N/A Requesting Data...</v>
        <stp/>
        <stp>##V3_BDPV12</stp>
        <stp>RI FP Equity</stp>
        <stp>LAST_PRICE</stp>
        <stp>[Crispin Spreadsheet.xlsx]OEI!R120C7</stp>
        <tr r="G120" s="1"/>
      </tp>
      <tp t="s">
        <v>#N/A Requesting Data...</v>
        <stp/>
        <stp>##V3_BDPV12</stp>
        <stp>USA Comdty</stp>
        <stp>LAST_PRICE</stp>
        <stp>[Crispin Spreadsheet.xlsx]OEI!R842C7</stp>
        <tr r="G842" s="1"/>
      </tp>
      <tp t="s">
        <v>GBp</v>
        <stp/>
        <stp>##V3_BDPV12</stp>
        <stp>TUNG LN Equity</stp>
        <stp>CRNCY</stp>
        <stp>[Crispin Spreadsheet.xlsx]FDXC!R127C4</stp>
        <tr r="D127" s="8"/>
      </tp>
      <tp>
        <v>172.5</v>
        <stp/>
        <stp>##V3_BDPV12</stp>
        <stp>SRP LN Equity</stp>
        <stp>PX_YEST_CLOSE</stp>
        <stp>[Crispin Spreadsheet.xlsx]FDXC!R63C6</stp>
        <tr r="F63" s="8"/>
      </tp>
      <tp>
        <v>199.4</v>
        <stp/>
        <stp>##V3_BDPV12</stp>
        <stp>PFG LN Equity</stp>
        <stp>PX_YEST_CLOSE</stp>
        <stp>[Crispin Spreadsheet.xlsx]SWAN!R105C6</stp>
        <tr r="F105" s="3"/>
      </tp>
      <tp>
        <v>170.3</v>
        <stp/>
        <stp>##V3_BDPV12</stp>
        <stp>PHAU LN Equity</stp>
        <stp>PX_YEST_CLOSE</stp>
        <stp>[Crispin Spreadsheet.xlsx]SWAN!R149C6</stp>
        <tr r="F149" s="3"/>
      </tp>
      <tp>
        <v>3.74</v>
        <stp/>
        <stp>##V3_BDPV12</stp>
        <stp>857 HK Equity</stp>
        <stp>PX_YEST_CLOSE</stp>
        <stp>[Crispin Spreadsheet.xlsx]OEI!R213C6</stp>
        <tr r="F213" s="1"/>
      </tp>
      <tp>
        <v>22.1</v>
        <stp/>
        <stp>##V3_BDPV12</stp>
        <stp>KLK MK Equity</stp>
        <stp>PX_YEST_CLOSE</stp>
        <stp>[Crispin Spreadsheet.xlsx]OPUS!R28C6</stp>
        <tr r="F28" s="6"/>
      </tp>
      <tp>
        <v>81</v>
        <stp/>
        <stp>##V3_BDPV12</stp>
        <stp>JSE LN Equity</stp>
        <stp>PX_YEST_CLOSE</stp>
        <stp>[Crispin Spreadsheet.xlsx]FDXC!R52C6</stp>
        <tr r="F52" s="8"/>
      </tp>
      <tp>
        <v>393.8</v>
        <stp/>
        <stp>##V3_BDPV12</stp>
        <stp>LRE LN Equity</stp>
        <stp>PX_YEST_CLOSE</stp>
        <stp>[Crispin Spreadsheet.xlsx]FDXC!R53C6</stp>
        <tr r="F53" s="8"/>
      </tp>
      <tp>
        <v>185.35</v>
        <stp/>
        <stp>##V3_BDPV12</stp>
        <stp>BT/A LN Equity</stp>
        <stp>PX_YEST_CLOSE</stp>
        <stp>[Crispin Spreadsheet.xlsx]OPUS!R131C6</stp>
        <tr r="F131" s="6"/>
      </tp>
      <tp t="s">
        <v>#N/A Requesting Data...</v>
        <stp/>
        <stp>##V3_BDPV12</stp>
        <stp>BARC LN Equity</stp>
        <stp>LAST_PRICE</stp>
        <stp>[Crispin Spreadsheet.xlsx]OPE!R34C7</stp>
        <tr r="G34" s="7"/>
      </tp>
      <tp t="s">
        <v>EUR</v>
        <stp/>
        <stp>##V3_BDPV12</stp>
        <stp>MC FP Equity</stp>
        <stp>CRNCY</stp>
        <stp>[Crispin Spreadsheet.xlsx]SWAN!R23C4</stp>
        <tr r="D23" s="3"/>
      </tp>
      <tp t="s">
        <v>EUR</v>
        <stp/>
        <stp>##V3_BDPV12</stp>
        <stp>CFA Index</stp>
        <stp>CRNCY</stp>
        <stp>[Crispin Spreadsheet.xlsx]OEI!R85C4</stp>
        <tr r="D85" s="1"/>
      </tp>
      <tp>
        <v>605.20000000000005</v>
        <stp/>
        <stp>##V3_BDPV12</stp>
        <stp>HWDN LN Equity</stp>
        <stp>PX_YEST_CLOSE</stp>
        <stp>[Crispin Spreadsheet.xlsx]FDXC!R116C6</stp>
        <tr r="F116" s="8"/>
      </tp>
      <tp t="s">
        <v>GBp</v>
        <stp/>
        <stp>##V3_BDPV12</stp>
        <stp>MKS LN Equity</stp>
        <stp>CRNCY</stp>
        <stp>[Crispin Spreadsheet.xlsx]FDXC!R55C4</stp>
        <tr r="D55" s="8"/>
      </tp>
      <tp>
        <v>12.04</v>
        <stp/>
        <stp>##V3_BDPV12</stp>
        <stp>PEY CN Equity</stp>
        <stp>PX_YEST_CLOSE</stp>
        <stp>[Crispin Spreadsheet.xlsx]OPUS!R15C6</stp>
        <tr r="F15" s="6"/>
      </tp>
      <tp>
        <v>22.76</v>
        <stp/>
        <stp>##V3_BDPV12</stp>
        <stp>ABX CN Equity</stp>
        <stp>PX_YEST_CLOSE</stp>
        <stp>[Crispin Spreadsheet.xlsx]OPUS!R12C6</stp>
        <tr r="F12" s="6"/>
      </tp>
      <tp>
        <v>187</v>
        <stp/>
        <stp>##V3_BDPV12</stp>
        <stp>POLY LN Equity</stp>
        <stp>PX_YEST_CLOSE</stp>
        <stp>[Crispin Spreadsheet.xlsx]SWAN!R104C6</stp>
        <tr r="F104" s="3"/>
      </tp>
      <tp>
        <v>1.3645</v>
        <stp/>
        <stp>##V3_BDPV12</stp>
        <stp>SRS IM Equity</stp>
        <stp>PX_YEST_CLOSE</stp>
        <stp>[Crispin Spreadsheet.xlsx]FDXC!R91C6</stp>
        <tr r="F91" s="8"/>
      </tp>
      <tp t="s">
        <v>#N/A Requesting Data...</v>
        <stp/>
        <stp>##V3_BDPV12</stp>
        <stp>GCA Comdty</stp>
        <stp>LAST_PRICE</stp>
        <stp>[Crispin Spreadsheet.xlsx]OEI!R843C7</stp>
        <tr r="G843" s="1"/>
      </tp>
      <tp t="s">
        <v>GBp</v>
        <stp/>
        <stp>##V3_BDPV12</stp>
        <stp>SRP LN Equity</stp>
        <stp>CRNCY</stp>
        <stp>[Crispin Spreadsheet.xlsx]OPUS!R146C4</stp>
        <tr r="D146" s="6"/>
      </tp>
      <tp>
        <v>5.27</v>
        <stp/>
        <stp>##V3_BDPV12</stp>
        <stp>939 HK Equity</stp>
        <stp>PX_YEST_CLOSE</stp>
        <stp>[Crispin Spreadsheet.xlsx]OEI!R204C6</stp>
        <tr r="F204" s="1"/>
      </tp>
      <tp t="s">
        <v>USD</v>
        <stp/>
        <stp>##V3_BDPV12</stp>
        <stp>XOM US Equity</stp>
        <stp>CRNCY</stp>
        <stp>[Crispin Spreadsheet.xlsx]SWAN!R127C4</stp>
        <tr r="D127" s="3"/>
      </tp>
      <tp>
        <v>11.01</v>
        <stp/>
        <stp>##V3_BDPV12</stp>
        <stp>CNHI IM Equity</stp>
        <stp>PX_YEST_CLOSE</stp>
        <stp>[Crispin Spreadsheet.xlsx]OPUS!R108C6</stp>
        <tr r="F108" s="6"/>
      </tp>
      <tp t="s">
        <v>GBp</v>
        <stp/>
        <stp>##V3_BDPV12</stp>
        <stp>BARC LN Equity</stp>
        <stp>CRNCY</stp>
        <stp>[Crispin Spreadsheet.xlsx]FDXC!R112C4</stp>
        <tr r="D112" s="8"/>
      </tp>
      <tp t="s">
        <v>#N/A Requesting Data...</v>
        <stp/>
        <stp>##V3_BDPV12</stp>
        <stp>GB00BNNGP882 Govt</stp>
        <stp>LAST_PRICE</stp>
        <stp>[Crispin Spreadsheet.xlsx]GILT!R11C7</stp>
        <tr r="G11" s="4"/>
      </tp>
      <tp>
        <v>90.704999999999998</v>
        <stp/>
        <stp>##V3_BDPV12</stp>
        <stp>GB00BZB26Y51 Govt</stp>
        <stp>LAST_PRICE</stp>
        <stp>[Crispin Spreadsheet.xlsx]SWAN!R159C7</stp>
        <tr r="G159" s="3"/>
      </tp>
      <tp>
        <v>63.194000000000003</v>
        <stp/>
        <stp>##V3_BDPV12</stp>
        <stp>GB00BMBL1F74 Govt</stp>
        <stp>PX_YEST_CLOSE</stp>
        <stp>[Crispin Spreadsheet.xlsx]OEI!R867C6</stp>
        <tr r="F867" s="1"/>
      </tp>
      <tp>
        <v>53.6</v>
        <stp/>
        <stp>##V3_BDPV12</stp>
        <stp>GB00BMBL1D50 Govt</stp>
        <stp>PX_YEST_CLOSE</stp>
        <stp>[Crispin Spreadsheet.xlsx]OEI!R865C6</stp>
        <tr r="F865" s="1"/>
      </tp>
      <tp t="s">
        <v>#N/A Requesting Data...</v>
        <stp/>
        <stp>##V3_BDPV12</stp>
        <stp>ROSN LI Equity</stp>
        <stp>LAST_PRICE</stp>
        <stp>[Crispin Spreadsheet.xlsx]OPE!R53C7</stp>
        <tr r="G53" s="7"/>
      </tp>
      <tp t="s">
        <v>#N/A Requesting Data...</v>
        <stp/>
        <stp>##V3_BDPV12</stp>
        <stp>EL US Equity</stp>
        <stp>LAST_PRICE</stp>
        <stp>[Crispin Spreadsheet.xlsx]OEI!R707C7</stp>
        <tr r="G707" s="1"/>
      </tp>
      <tp t="s">
        <v>#N/A Requesting Data...</v>
        <stp/>
        <stp>##V3_BDPV12</stp>
        <stp>MO US Equity</stp>
        <stp>LAST_PRICE</stp>
        <stp>[Crispin Spreadsheet.xlsx]OEI!R654C7</stp>
        <tr r="G654" s="1"/>
      </tp>
      <tp t="s">
        <v>#N/A Requesting Data...</v>
        <stp/>
        <stp>##V3_BDPV12</stp>
        <stp>EL FP Equity</stp>
        <stp>LAST_PRICE</stp>
        <stp>[Crispin Spreadsheet.xlsx]OEI!R107C7</stp>
        <tr r="G107" s="1"/>
      </tp>
      <tp t="s">
        <v>#N/A Requesting Data...</v>
        <stp/>
        <stp>##V3_BDPV12</stp>
        <stp>MC FP Equity</stp>
        <stp>LAST_PRICE</stp>
        <stp>[Crispin Spreadsheet.xlsx]OEI!R118C7</stp>
        <tr r="G118" s="1"/>
      </tp>
      <tp t="s">
        <v>GBp</v>
        <stp/>
        <stp>##V3_BDPV12</stp>
        <stp>HWDN LN Equity</stp>
        <stp>CRNCY</stp>
        <stp>[Crispin Spreadsheet.xlsx]OPUS!R135C4</stp>
        <tr r="D135" s="6"/>
      </tp>
      <tp t="s">
        <v>#N/A Requesting Data...</v>
        <stp/>
        <stp>##V3_BDPV12</stp>
        <stp>TYA Comdty</stp>
        <stp>LAST_PRICE</stp>
        <stp>[Crispin Spreadsheet.xlsx]OEI!R840C7</stp>
        <tr r="G840" s="1"/>
      </tp>
      <tp t="s">
        <v>NOK</v>
        <stp/>
        <stp>##V3_BDPV12</stp>
        <stp>NODL NO Equity</stp>
        <stp>CRNCY</stp>
        <stp>[Crispin Spreadsheet.xlsx]OPUS!R117C4</stp>
        <tr r="D117" s="6"/>
      </tp>
      <tp>
        <v>11.63</v>
        <stp/>
        <stp>##V3_BDPV12</stp>
        <stp>BMA US Equity</stp>
        <stp>PX_YEST_CLOSE</stp>
        <stp>[Crispin Spreadsheet.xlsx]SWAN!R121C6</stp>
        <tr r="F121" s="3"/>
      </tp>
      <tp t="s">
        <v>USD</v>
        <stp/>
        <stp>##V3_BDPV12</stp>
        <stp>AGCO US Equity</stp>
        <stp>CRNCY</stp>
        <stp>[Crispin Spreadsheet.xlsx]OPUS!R154C4</stp>
        <tr r="D154" s="6"/>
      </tp>
      <tp>
        <v>1120</v>
        <stp/>
        <stp>##V3_BDPV12</stp>
        <stp>TGA LN Equity</stp>
        <stp>PX_YEST_CLOSE</stp>
        <stp>[Crispin Spreadsheet.xlsx]SWAN!R111C6</stp>
        <tr r="F111" s="3"/>
      </tp>
      <tp>
        <v>4006</v>
        <stp/>
        <stp>##V3_BDPV12</stp>
        <stp>SSW SJ Equity</stp>
        <stp>PX_YEST_CLOSE</stp>
        <stp>[Crispin Spreadsheet.xlsx]FDXC!R34C6</stp>
        <tr r="F34" s="8"/>
      </tp>
      <tp t="s">
        <v>CAD</v>
        <stp/>
        <stp>##V3_BDPV12</stp>
        <stp>EDV CN Equity</stp>
        <stp>CRNCY</stp>
        <stp>[Crispin Spreadsheet.xlsx]SWAN!R14C4</stp>
        <tr r="D14" s="3"/>
      </tp>
      <tp>
        <v>87.55</v>
        <stp/>
        <stp>##V3_BDPV12</stp>
        <stp>XOM US Equity</stp>
        <stp>PX_YEST_CLOSE</stp>
        <stp>[Crispin Spreadsheet.xlsx]FDXC!R71C6</stp>
        <tr r="F71" s="8"/>
      </tp>
      <tp>
        <v>1589</v>
        <stp/>
        <stp>##V3_BDPV12</stp>
        <stp>ABF LN Equity</stp>
        <stp>PX_YEST_CLOSE</stp>
        <stp>[Crispin Spreadsheet.xlsx]OPUS!R51C6</stp>
        <tr r="F51" s="6"/>
      </tp>
      <tp>
        <v>172.5</v>
        <stp/>
        <stp>##V3_BDPV12</stp>
        <stp>SRP LN Equity</stp>
        <stp>PX_YEST_CLOSE</stp>
        <stp>[Crispin Spreadsheet.xlsx]FDXC!R125C6</stp>
        <tr r="F125" s="8"/>
      </tp>
      <tp t="s">
        <v>ZAr</v>
        <stp/>
        <stp>##V3_BDPV12</stp>
        <stp>SSW SJ Equity</stp>
        <stp>CRNCY</stp>
        <stp>[Crispin Spreadsheet.xlsx]OPUS!R122C4</stp>
        <tr r="D122" s="6"/>
      </tp>
      <tp t="s">
        <v>USD</v>
        <stp/>
        <stp>##V3_BDPV12</stp>
        <stp>SNAP US Equity</stp>
        <stp>CRNCY</stp>
        <stp>[Crispin Spreadsheet.xlsx]SWAN!R137C4</stp>
        <tr r="D137" s="3"/>
      </tp>
      <tp t="s">
        <v>CAD</v>
        <stp/>
        <stp>##V3_BDPV12</stp>
        <stp>PEY CN Equity</stp>
        <stp>CRNCY</stp>
        <stp>[Crispin Spreadsheet.xlsx]SWAN!R15C4</stp>
        <tr r="D15" s="3"/>
      </tp>
      <tp t="s">
        <v>GBp</v>
        <stp/>
        <stp>##V3_BDPV12</stp>
        <stp>BT/A LN Equity</stp>
        <stp>CRNCY</stp>
        <stp>[Crispin Spreadsheet.xlsx]FDXC!R113C4</stp>
        <tr r="D113" s="8"/>
      </tp>
      <tp>
        <v>1</v>
        <stp/>
        <stp>##V3_BDPV12</stp>
        <stp>EURJPY Curncy</stp>
        <stp>QUOTE_FACTOR</stp>
        <stp>[Crispin Spreadsheet.xlsx]SWAN!R33C12</stp>
        <tr r="L33" s="3"/>
      </tp>
      <tp t="s">
        <v>#N/A Requesting Data...</v>
        <stp/>
        <stp>##V3_BDPV12</stp>
        <stp>GBPEUR Curncy</stp>
        <stp>QUOTE_FACTOR</stp>
        <stp>[Crispin Spreadsheet.xlsx]OPUS!R21C12</stp>
        <tr r="L21" s="6"/>
      </tp>
      <tp t="s">
        <v>#N/A Requesting Data...</v>
        <stp/>
        <stp>##V3_BDPV12</stp>
        <stp>GBPEUR Curncy</stp>
        <stp>QUOTE_FACTOR</stp>
        <stp>[Crispin Spreadsheet.xlsx]OPUS!R22C12</stp>
        <tr r="L22" s="6"/>
      </tp>
      <tp t="s">
        <v>#N/A Requesting Data...</v>
        <stp/>
        <stp>##V3_BDPV12</stp>
        <stp>GBPEUR Curncy</stp>
        <stp>QUOTE_FACTOR</stp>
        <stp>[Crispin Spreadsheet.xlsx]OPUS!R18C12</stp>
        <tr r="L18" s="6"/>
      </tp>
      <tp t="s">
        <v>#N/A Requesting Data...</v>
        <stp/>
        <stp>##V3_BDPV12</stp>
        <stp>GBPEUR Curncy</stp>
        <stp>QUOTE_FACTOR</stp>
        <stp>[Crispin Spreadsheet.xlsx]OPUS!R45C12</stp>
        <tr r="L45" s="6"/>
      </tp>
      <tp t="s">
        <v>#N/A Requesting Data...</v>
        <stp/>
        <stp>##V3_BDPV12</stp>
        <stp>GBPMYR Curncy</stp>
        <stp>QUOTE_FACTOR</stp>
        <stp>[Crispin Spreadsheet.xlsx]OPUS!R28C12</stp>
        <tr r="L28" s="6"/>
      </tp>
      <tp t="s">
        <v>#N/A Requesting Data...</v>
        <stp/>
        <stp>##V3_BDPV12</stp>
        <stp>GBPMYR Curncy</stp>
        <stp>QUOTE_FACTOR</stp>
        <stp>[Crispin Spreadsheet.xlsx]OPUS!R29C12</stp>
        <tr r="L29" s="6"/>
      </tp>
      <tp t="s">
        <v>#N/A Requesting Data...</v>
        <stp/>
        <stp>##V3_BDPV12</stp>
        <stp>GBPEUR Curncy</stp>
        <stp>QUOTE_FACTOR</stp>
        <stp>[Crispin Spreadsheet.xlsx]OPUS!R92C12</stp>
        <tr r="L92" s="6"/>
      </tp>
      <tp>
        <v>838.4</v>
        <stp/>
        <stp>##V3_BDPV12</stp>
        <stp>BA/ LN Equity</stp>
        <stp>PX_YEST_CLOSE</stp>
        <stp>[Crispin Spreadsheet.xlsx]OPUS!R52C6</stp>
        <tr r="F52" s="6"/>
      </tp>
      <tp t="s">
        <v>#N/A Requesting Data...</v>
        <stp/>
        <stp>##V3_BDPV12</stp>
        <stp>AKERBP NO Equity</stp>
        <stp>LAST_PRICE</stp>
        <stp>[Crispin Spreadsheet.xlsx]OPUS!R116C7</stp>
        <tr r="G116" s="6"/>
      </tp>
      <tp t="s">
        <v>#N/A Requesting Data...</v>
        <stp/>
        <stp>##V3_BDPV12</stp>
        <stp>FLTR LN Equity</stp>
        <stp>LAST_PRICE</stp>
        <stp>[Crispin Spreadsheet.xlsx]OPE!R40C7</stp>
        <tr r="G40" s="7"/>
      </tp>
      <tp t="s">
        <v>#N/A Requesting Data...</v>
        <stp/>
        <stp>##V3_BDPV12</stp>
        <stp>FL US Equity</stp>
        <stp>LAST_PRICE</stp>
        <stp>[Crispin Spreadsheet.xlsx]OEI!R716C7</stp>
        <tr r="G716" s="1"/>
      </tp>
      <tp t="s">
        <v>#N/A Requesting Data...</v>
        <stp/>
        <stp>##V3_BDPV12</stp>
        <stp>BN FP Equity</stp>
        <stp>LAST_PRICE</stp>
        <stp>[Crispin Spreadsheet.xlsx]OEI!R104C7</stp>
        <tr r="G104" s="1"/>
      </tp>
      <tp t="s">
        <v>#N/A Requesting Data...</v>
        <stp/>
        <stp>##V3_BDPV12</stp>
        <stp>HO FP Equity</stp>
        <stp>LAST_PRICE</stp>
        <stp>[Crispin Spreadsheet.xlsx]OEI!R135C7</stp>
        <tr r="G135" s="1"/>
      </tp>
      <tp t="s">
        <v>NOK</v>
        <stp/>
        <stp>##V3_BDPV12</stp>
        <stp>NHY NO Equity</stp>
        <stp>CRNCY</stp>
        <stp>[Crispin Spreadsheet.xlsx]FDXC!R25C4</stp>
        <tr r="D25" s="8"/>
      </tp>
      <tp>
        <v>144.53</v>
        <stp/>
        <stp>##V3_BDPV12</stp>
        <stp>SNOW US Equity</stp>
        <stp>PX_YEST_CLOSE</stp>
        <stp>[Crispin Spreadsheet.xlsx]SWAN!R138C6</stp>
        <tr r="F138" s="3"/>
      </tp>
      <tp t="s">
        <v>USD</v>
        <stp/>
        <stp>##V3_BDPV12</stp>
        <stp>ERIC US Equity</stp>
        <stp>CRNCY</stp>
        <stp>[Crispin Spreadsheet.xlsx]OPUS!R159C4</stp>
        <tr r="D159" s="6"/>
      </tp>
      <tp t="s">
        <v>GBp</v>
        <stp/>
        <stp>##V3_BDPV12</stp>
        <stp>PDG LN Equity</stp>
        <stp>CRNCY</stp>
        <stp>[Crispin Spreadsheet.xlsx]FDXC!R58C4</stp>
        <tr r="D58" s="8"/>
      </tp>
      <tp t="s">
        <v>CAD</v>
        <stp/>
        <stp>##V3_BDPV12</stp>
        <stp>ABX CN Equity</stp>
        <stp>CRNCY</stp>
        <stp>[Crispin Spreadsheet.xlsx]SWAN!R13C4</stp>
        <tr r="D13" s="3"/>
      </tp>
      <tp>
        <v>153.19999999999999</v>
        <stp/>
        <stp>##V3_BDPV12</stp>
        <stp>BARC LN Equity</stp>
        <stp>PX_YEST_CLOSE</stp>
        <stp>[Crispin Spreadsheet.xlsx]OPUS!R130C6</stp>
        <tr r="F130" s="6"/>
      </tp>
      <tp>
        <v>1</v>
        <stp/>
        <stp>##V3_BDPV12</stp>
        <stp>USDNOK Curncy</stp>
        <stp>QUOTE_FACTOR</stp>
        <stp>[Crispin Spreadsheet.xlsx]FDXC!R24C12</stp>
        <tr r="L24" s="8"/>
      </tp>
      <tp>
        <v>1</v>
        <stp/>
        <stp>##V3_BDPV12</stp>
        <stp>USDNOK Curncy</stp>
        <stp>QUOTE_FACTOR</stp>
        <stp>[Crispin Spreadsheet.xlsx]FDXC!R25C12</stp>
        <tr r="L25" s="8"/>
      </tp>
      <tp>
        <v>1</v>
        <stp/>
        <stp>##V3_BDPV12</stp>
        <stp>USDNOK Curncy</stp>
        <stp>QUOTE_FACTOR</stp>
        <stp>[Crispin Spreadsheet.xlsx]FDXC!R26C12</stp>
        <tr r="L26" s="8"/>
      </tp>
      <tp>
        <v>1</v>
        <stp/>
        <stp>##V3_BDPV12</stp>
        <stp>USDNOK Curncy</stp>
        <stp>QUOTE_FACTOR</stp>
        <stp>[Crispin Spreadsheet.xlsx]FDXC!R27C12</stp>
        <tr r="L27" s="8"/>
      </tp>
      <tp t="s">
        <v>#N/A Requesting Data...</v>
        <stp/>
        <stp>##V3_BDPV12</stp>
        <stp>USDDKK Curncy</stp>
        <stp>QUOTE_FACTOR</stp>
        <stp>[Crispin Spreadsheet.xlsx]FDXC!R87C12</stp>
        <tr r="L87" s="8"/>
      </tp>
      <tp>
        <v>1</v>
        <stp/>
        <stp>##V3_BDPV12</stp>
        <stp>USDNOK Curncy</stp>
        <stp>QUOTE_FACTOR</stp>
        <stp>[Crispin Spreadsheet.xlsx]FDXC!R98C12</stp>
        <tr r="L98" s="8"/>
      </tp>
      <tp>
        <v>1</v>
        <stp/>
        <stp>##V3_BDPV12</stp>
        <stp>USDNOK Curncy</stp>
        <stp>QUOTE_FACTOR</stp>
        <stp>[Crispin Spreadsheet.xlsx]FDXC!R99C12</stp>
        <tr r="L99" s="8"/>
      </tp>
      <tp t="s">
        <v>#N/A Requesting Data...</v>
        <stp/>
        <stp>##V3_BDPV12</stp>
        <stp>USDSEK Curncy</stp>
        <stp>QUOTE_FACTOR</stp>
        <stp>[Crispin Spreadsheet.xlsx]FDXC!R40C12</stp>
        <tr r="L40" s="8"/>
      </tp>
      <tp t="s">
        <v>#N/A Requesting Data...</v>
        <stp/>
        <stp>##V3_BDPV12</stp>
        <stp>COLOB DC Equity</stp>
        <stp>LAST_PRICE</stp>
        <stp>[Crispin Spreadsheet.xlsx]OEI!R64C7</stp>
        <tr r="G64" s="1"/>
      </tp>
      <tp t="s">
        <v>#N/A Requesting Data...</v>
        <stp/>
        <stp>##V3_BDPV12</stp>
        <stp>PLUS LN Equity</stp>
        <stp>LAST_PRICE</stp>
        <stp>[Crispin Spreadsheet.xlsx]OPE!R50C7</stp>
        <tr r="G50" s="7"/>
      </tp>
      <tp t="s">
        <v>#N/A Requesting Data...</v>
        <stp/>
        <stp>##V3_BDPV12</stp>
        <stp>NOKIA FH Equity</stp>
        <stp>LAST_PRICE</stp>
        <stp>[Crispin Spreadsheet.xlsx]OEI!R79C7</stp>
        <tr r="G79" s="1"/>
      </tp>
      <tp t="s">
        <v>#N/A Requesting Data...</v>
        <stp/>
        <stp>##V3_BDPV12</stp>
        <stp>QQ/ LN Equity</stp>
        <stp>LAST_PRICE</stp>
        <stp>[Crispin Spreadsheet.xlsx]OEI!R586C7</stp>
        <tr r="G586" s="1"/>
      </tp>
      <tp t="s">
        <v>DKK</v>
        <stp/>
        <stp>##V3_BDPV12</stp>
        <stp>COLOB DC Equity</stp>
        <stp>CRNCY</stp>
        <stp>[Crispin Spreadsheet.xlsx]OEI!R64C4</stp>
        <tr r="D64" s="1"/>
      </tp>
    </main>
    <main first="bloomberg.rtd">
      <tp t="s">
        <v>USD</v>
        <stp/>
        <stp>##V3_BDPV12</stp>
        <stp>CRUS US Equity</stp>
        <stp>CRNCY</stp>
        <stp>[Crispin Spreadsheet.xlsx]OEI!R685C4</stp>
        <tr r="D685" s="1"/>
      </tp>
      <tp t="s">
        <v>USD</v>
        <stp/>
        <stp>##V3_BDPV12</stp>
        <stp>UNVR US Equity</stp>
        <stp>CRNCY</stp>
        <stp>[Crispin Spreadsheet.xlsx]OEI!R816C4</stp>
        <tr r="D816" s="1"/>
      </tp>
      <tp t="s">
        <v>GBp</v>
        <stp/>
        <stp>##V3_BDPV12</stp>
        <stp>WEIR LN Equity</stp>
        <stp>CRNCY</stp>
        <stp>[Crispin Spreadsheet.xlsx]OEI!R624C4</stp>
        <tr r="D624" s="1"/>
      </tp>
      <tp>
        <v>259.58</v>
        <stp/>
        <stp>##V3_BDPV12</stp>
        <stp>MSFT US Equity</stp>
        <stp>PX_YEST_CLOSE</stp>
        <stp>[Crispin Spreadsheet.xlsx]OEI!R758C6</stp>
        <tr r="F758" s="1"/>
      </tp>
      <tp>
        <v>518.79999999999995</v>
        <stp/>
        <stp>##V3_BDPV12</stp>
        <stp>AVST LN Equity</stp>
        <stp>PX_YEST_CLOSE</stp>
        <stp>[Crispin Spreadsheet.xlsx]OEI!R460C6</stp>
        <tr r="F460" s="1"/>
      </tp>
      <tp>
        <v>18.47</v>
        <stp/>
        <stp>##V3_BDPV12</stp>
        <stp>TRIP US Equity</stp>
        <stp>PX_YEST_CLOSE</stp>
        <stp>[Crispin Spreadsheet.xlsx]OEI!R807C6</stp>
        <tr r="F807" s="1"/>
      </tp>
      <tp t="s">
        <v>GBp</v>
        <stp/>
        <stp>##V3_BDPV12</stp>
        <stp>POLY LN Equity</stp>
        <stp>CRNCY</stp>
        <stp>[Crispin Spreadsheet.xlsx]OEI!R581C4</stp>
        <tr r="D581" s="1"/>
      </tp>
      <tp t="s">
        <v>EUR</v>
        <stp/>
        <stp>##V3_BDPV12</stp>
        <stp>SAVE FP Equity</stp>
        <stp>CRNCY</stp>
        <stp>[Crispin Spreadsheet.xlsx]OEI!R125C4</stp>
        <tr r="D125" s="1"/>
      </tp>
      <tp t="s">
        <v>EUR</v>
        <stp/>
        <stp>##V3_BDPV12</stp>
        <stp>AIBG ID Equity</stp>
        <stp>CRNCY</stp>
        <stp>[Crispin Spreadsheet.xlsx]OEI!R225C4</stp>
        <tr r="D225" s="1"/>
      </tp>
      <tp>
        <v>40.700000000000003</v>
        <stp/>
        <stp>##V3_BDPV12</stp>
        <stp>HOLN SW Equity</stp>
        <stp>PX_YEST_CLOSE</stp>
        <stp>[Crispin Spreadsheet.xlsx]OEI!R426C6</stp>
        <tr r="F426" s="1"/>
      </tp>
      <tp t="s">
        <v>CHF</v>
        <stp/>
        <stp>##V3_BDPV12</stp>
        <stp>UBSG SW Equity</stp>
        <stp>CRNCY</stp>
        <stp>[Crispin Spreadsheet.xlsx]OEI!R437C4</stp>
        <tr r="D437" s="1"/>
      </tp>
      <tp>
        <v>85.17</v>
        <stp/>
        <stp>##V3_BDPV12</stp>
        <stp>TWLO US Equity</stp>
        <stp>PX_YEST_CLOSE</stp>
        <stp>[Crispin Spreadsheet.xlsx]OEI!R812C6</stp>
        <tr r="F812" s="1"/>
      </tp>
      <tp t="s">
        <v>JPY</v>
        <stp/>
        <stp>##V3_BDPV12</stp>
        <stp>8848 JT Equity</stp>
        <stp>CRNCY</stp>
        <stp>[Crispin Spreadsheet.xlsx]FDXC!R21C4</stp>
        <tr r="D21" s="8"/>
      </tp>
      <tp>
        <v>30.91</v>
        <stp/>
        <stp>##V3_BDPV12</stp>
        <stp>ARMK US Equity</stp>
        <stp>PX_YEST_CLOSE</stp>
        <stp>[Crispin Spreadsheet.xlsx]OEI!R663C6</stp>
        <tr r="F663" s="1"/>
      </tp>
      <tp t="s">
        <v>GBp</v>
        <stp/>
        <stp>##V3_BDPV12</stp>
        <stp>ASHM LN Equity</stp>
        <stp>CRNCY</stp>
        <stp>[Crispin Spreadsheet.xlsx]OEI!R455C4</stp>
        <tr r="D455" s="1"/>
      </tp>
      <tp t="s">
        <v>USD</v>
        <stp/>
        <stp>##V3_BDPV12</stp>
        <stp>QRVO US Equity</stp>
        <stp>CRNCY</stp>
        <stp>[Crispin Spreadsheet.xlsx]OEI!R786C4</stp>
        <tr r="D786" s="1"/>
      </tp>
      <tp>
        <v>90.46</v>
        <stp/>
        <stp>##V3_BDPV12</stp>
        <stp>SECUB SS Equity</stp>
        <stp>PX_YEST_CLOSE</stp>
        <stp>[Crispin Spreadsheet.xlsx]OEI!R404C6</stp>
        <tr r="F404" s="1"/>
      </tp>
      <tp t="s">
        <v>#N/A Requesting Data...</v>
        <stp/>
        <stp>##V3_BDPV12</stp>
        <stp>BT/A LN Equity</stp>
        <stp>LAST_PRICE</stp>
        <stp>[Crispin Spreadsheet.xlsx]OPUS!R54C7</stp>
        <tr r="G54" s="6"/>
      </tp>
      <tp t="s">
        <v>#N/A Requesting Data...</v>
        <stp/>
        <stp>##V3_BDPV12</stp>
        <stp>7012 JT Equity</stp>
        <stp>LAST_PRICE</stp>
        <stp>[Crispin Spreadsheet.xlsx]OEI!R275C7</stp>
        <tr r="G275" s="1"/>
      </tp>
      <tp t="s">
        <v>#N/A Requesting Data...</v>
        <stp/>
        <stp>##V3_BDPV12</stp>
        <stp>ERIC US Equity</stp>
        <stp>LAST_PRICE</stp>
        <stp>[Crispin Spreadsheet.xlsx]OPUS!R86C7</stp>
        <tr r="G86" s="6"/>
      </tp>
      <tp t="s">
        <v>#N/A Requesting Data...</v>
        <stp/>
        <stp>##V3_BDPV12</stp>
        <stp>6954 JT Equity</stp>
        <stp>LAST_PRICE</stp>
        <stp>[Crispin Spreadsheet.xlsx]OEI!R263C7</stp>
        <tr r="G263" s="1"/>
      </tp>
      <tp t="s">
        <v>#N/A Requesting Data...</v>
        <stp/>
        <stp>##V3_BDPV12</stp>
        <stp>6395 JT Equity</stp>
        <stp>LAST_PRICE</stp>
        <stp>[Crispin Spreadsheet.xlsx]OEI!R302C7</stp>
        <tr r="G302" s="1"/>
      </tp>
      <tp t="s">
        <v>#N/A Requesting Data...</v>
        <stp/>
        <stp>##V3_BDPV12</stp>
        <stp>6753 JT Equity</stp>
        <stp>LAST_PRICE</stp>
        <stp>[Crispin Spreadsheet.xlsx]OEI!R294C7</stp>
        <tr r="G294" s="1"/>
      </tp>
      <tp t="s">
        <v>#N/A Requesting Data...</v>
        <stp/>
        <stp>##V3_BDPV12</stp>
        <stp>4911 JT Equity</stp>
        <stp>LAST_PRICE</stp>
        <stp>[Crispin Spreadsheet.xlsx]OEI!R296C7</stp>
        <tr r="G296" s="1"/>
      </tp>
      <tp t="s">
        <v>#N/A Requesting Data...</v>
        <stp/>
        <stp>##V3_BDPV12</stp>
        <stp>4536 JT Equity</stp>
        <stp>LAST_PRICE</stp>
        <stp>[Crispin Spreadsheet.xlsx]OEI!R291C7</stp>
        <tr r="G291" s="1"/>
      </tp>
      <tp t="s">
        <v>#N/A Requesting Data...</v>
        <stp/>
        <stp>##V3_BDPV12</stp>
        <stp>8316 JT Equity</stp>
        <stp>LAST_PRICE</stp>
        <stp>[Crispin Spreadsheet.xlsx]OEI!R301C7</stp>
        <tr r="G301" s="1"/>
      </tp>
      <tp t="s">
        <v>#N/A Requesting Data...</v>
        <stp/>
        <stp>##V3_BDPV12</stp>
        <stp>SDPL MK Equity</stp>
        <stp>LAST_PRICE</stp>
        <stp>[Crispin Spreadsheet.xlsx]OPUS!R29C7</stp>
        <tr r="G29" s="6"/>
      </tp>
      <tp t="s">
        <v>#N/A Requesting Data...</v>
        <stp/>
        <stp>##V3_BDPV12</stp>
        <stp>RE/ LN Equity</stp>
        <stp>LAST_PRICE</stp>
        <stp>[Crispin Spreadsheet.xlsx]OEI!R587C7</stp>
        <tr r="G587" s="1"/>
      </tp>
      <tp t="s">
        <v>#N/A Requesting Data...</v>
        <stp/>
        <stp>##V3_BDPV12</stp>
        <stp>PAH3 GY Equity</stp>
        <stp>LAST_PRICE</stp>
        <stp>[Crispin Spreadsheet.xlsx]OEI!R175C7</stp>
        <tr r="G175" s="1"/>
      </tp>
      <tp>
        <v>44.16</v>
        <stp/>
        <stp>##V3_BDPV12</stp>
        <stp>SLCE3 BS Equity</stp>
        <stp>PX_YEST_CLOSE</stp>
        <stp>[Crispin Spreadsheet.xlsx]OEI!R46C6</stp>
        <tr r="F46" s="1"/>
      </tp>
      <tp>
        <v>272.10000000000002</v>
        <stp/>
        <stp>##V3_BDPV12</stp>
        <stp>DEMANT DC Equity</stp>
        <stp>PX_YEST_CLOSE</stp>
        <stp>[Crispin Spreadsheet.xlsx]OEI!R72C6</stp>
        <tr r="F72" s="1"/>
      </tp>
      <tp t="s">
        <v>SEK</v>
        <stp/>
        <stp>##V3_BDPV12</stp>
        <stp>GETIB SS Equity</stp>
        <stp>CRNCY</stp>
        <stp>[Crispin Spreadsheet.xlsx]OEI!R397C4</stp>
        <tr r="D397" s="1"/>
      </tp>
    </main>
    <main first="bofaddin.rtdserver">
      <tp t="s">
        <v>#N/A N/A</v>
        <stp/>
        <stp>BDH|988732248091842670</stp>
        <tr r="Z41" s="1"/>
      </tp>
    </main>
    <main first="bloomberg.rtd">
      <tp>
        <v>57.45</v>
        <stp/>
        <stp>##V3_BDPV12</stp>
        <stp>ACCEL NA Equity</stp>
        <stp>PX_YEST_CLOSE</stp>
        <stp>[Crispin Spreadsheet.xlsx]OEI!R317C6</stp>
        <tr r="F317" s="1"/>
      </tp>
    </main>
    <main first="bloomberg.rtd">
      <tp>
        <v>134.4</v>
        <stp/>
        <stp>##V3_BDPV12</stp>
        <stp>SDRY LN Equity</stp>
        <stp>PX_YEST_CLOSE</stp>
        <stp>[Crispin Spreadsheet.xlsx]OEI!R620C6</stp>
        <tr r="F620" s="1"/>
      </tp>
      <tp t="s">
        <v>GBp</v>
        <stp/>
        <stp>##V3_BDPV12</stp>
        <stp>FRES LN Equity</stp>
        <stp>CRNCY</stp>
        <stp>[Crispin Spreadsheet.xlsx]OEI!R509C4</stp>
        <tr r="D509" s="1"/>
      </tp>
      <tp t="s">
        <v>USD</v>
        <stp/>
        <stp>##V3_BDPV12</stp>
        <stp>TMUS US Equity</stp>
        <stp>CRNCY</stp>
        <stp>[Crispin Spreadsheet.xlsx]OEI!R804C4</stp>
        <tr r="D804" s="1"/>
      </tp>
    </main>
    <main first="bloomberg.rtd">
      <tp>
        <v>39.22</v>
        <stp/>
        <stp>##V3_BDPV12</stp>
        <stp>AVNT US Equity</stp>
        <stp>PX_YEST_CLOSE</stp>
        <stp>[Crispin Spreadsheet.xlsx]OEI!R781C6</stp>
        <tr r="F781" s="1"/>
      </tp>
    </main>
    <main first="bofaddin.rtdserver">
      <tp t="s">
        <v>#N/A N/A</v>
        <stp/>
        <stp>BDH|371132788305512880</stp>
        <tr r="Z210" s="1"/>
      </tp>
      <tp t="s">
        <v>#N/A N/A</v>
        <stp/>
        <stp>BDH|791931222458753770</stp>
        <tr r="Z482" s="1"/>
        <tr r="Z80" s="3"/>
        <tr r="V55" s="6"/>
        <tr r="V36" s="7"/>
        <tr r="V47" s="8"/>
      </tp>
    </main>
    <main first="bloomberg.rtd">
      <tp>
        <v>309.60000000000002</v>
        <stp/>
        <stp>##V3_BDPV12</stp>
        <stp>SOON SW Equity</stp>
        <stp>PX_YEST_CLOSE</stp>
        <stp>[Crispin Spreadsheet.xlsx]OEI!R434C6</stp>
        <tr r="F434" s="1"/>
      </tp>
      <tp>
        <v>81.48</v>
        <stp/>
        <stp>##V3_BDPV12</stp>
        <stp>TEMN SW Equity</stp>
        <stp>PX_YEST_CLOSE</stp>
        <stp>[Crispin Spreadsheet.xlsx]OEI!R436C6</stp>
        <tr r="F436" s="1"/>
      </tp>
      <tp>
        <v>278.3</v>
        <stp/>
        <stp>##V3_BDPV12</stp>
        <stp>MCRO LN Equity</stp>
        <stp>PX_YEST_CLOSE</stp>
        <stp>[Crispin Spreadsheet.xlsx]OEI!R560C6</stp>
        <tr r="F560" s="1"/>
      </tp>
      <tp t="s">
        <v>EUR</v>
        <stp/>
        <stp>##V3_BDPV12</stp>
        <stp>BBVA SQ Equity</stp>
        <stp>CRNCY</stp>
        <stp>[Crispin Spreadsheet.xlsx]OEI!R375C4</stp>
        <tr r="D375" s="1"/>
      </tp>
      <tp t="s">
        <v>EUR</v>
        <stp/>
        <stp>##V3_BDPV12</stp>
        <stp>STLA IM Equity</stp>
        <stp>CRNCY</stp>
        <stp>[Crispin Spreadsheet.xlsx]OEI!R243C4</stp>
        <tr r="D243" s="1"/>
      </tp>
      <tp>
        <v>6.19</v>
        <stp/>
        <stp>##V3_BDPV12</stp>
        <stp>SAND US Equity</stp>
        <stp>PX_YEST_CLOSE</stp>
        <stp>[Crispin Spreadsheet.xlsx]OEI!R791C6</stp>
        <tr r="F791" s="1"/>
      </tp>
      <tp>
        <v>6.774</v>
        <stp/>
        <stp>##V3_BDPV12</stp>
        <stp>LUNE SS Equity</stp>
        <stp>PX_YEST_CLOSE</stp>
        <stp>[Crispin Spreadsheet.xlsx]OEI!R401C6</stp>
        <tr r="F401" s="1"/>
      </tp>
      <tp t="s">
        <v>CHF</v>
        <stp/>
        <stp>##V3_BDPV12</stp>
        <stp>GIVN SW Equity</stp>
        <stp>CRNCY</stp>
        <stp>[Crispin Spreadsheet.xlsx]OEI!R423C4</stp>
        <tr r="D423" s="1"/>
      </tp>
      <tp t="s">
        <v>EUR</v>
        <stp/>
        <stp>##V3_BDPV12</stp>
        <stp>BAYN GY Equity</stp>
        <stp>CRNCY</stp>
        <stp>[Crispin Spreadsheet.xlsx]OEI!R152C4</stp>
        <tr r="D152" s="1"/>
      </tp>
      <tp>
        <v>681.79</v>
        <stp/>
        <stp>##V3_BDPV12</stp>
        <stp>TSLA US Equity</stp>
        <stp>PX_YEST_CLOSE</stp>
        <stp>[Crispin Spreadsheet.xlsx]OEI!R803C6</stp>
        <tr r="F803" s="1"/>
      </tp>
      <tp t="s">
        <v>JPY</v>
        <stp/>
        <stp>##V3_BDPV12</stp>
        <stp>8001 JT Equity</stp>
        <stp>CRNCY</stp>
        <stp>[Crispin Spreadsheet.xlsx]FDXC!R94C4</stp>
        <tr r="D94" s="8"/>
      </tp>
      <tp t="s">
        <v>#N/A Requesting Data...</v>
        <stp/>
        <stp>##V3_BDPV12</stp>
        <stp>3333 HK Equity</stp>
        <stp>LAST_PRICE</stp>
        <stp>[Crispin Spreadsheet.xlsx]OEI!R205C7</stp>
        <tr r="G205" s="1"/>
      </tp>
      <tp t="s">
        <v>#N/A Requesting Data...</v>
        <stp/>
        <stp>##V3_BDPV12</stp>
        <stp>2331 JT Equity</stp>
        <stp>LAST_PRICE</stp>
        <stp>[Crispin Spreadsheet.xlsx]OEI!R297C7</stp>
        <tr r="G297" s="1"/>
      </tp>
      <tp t="s">
        <v>#N/A Requesting Data...</v>
        <stp/>
        <stp>##V3_BDPV12</stp>
        <stp>1820 JT Equity</stp>
        <stp>LAST_PRICE</stp>
        <stp>[Crispin Spreadsheet.xlsx]OEI!R286C7</stp>
        <tr r="G286" s="1"/>
      </tp>
      <tp t="s">
        <v>#N/A Requesting Data...</v>
        <stp/>
        <stp>##V3_BDPV12</stp>
        <stp>5202 JT Equity</stp>
        <stp>LAST_PRICE</stp>
        <stp>[Crispin Spreadsheet.xlsx]OEI!R284C7</stp>
        <tr r="G284" s="1"/>
      </tp>
      <tp t="s">
        <v>#N/A Requesting Data...</v>
        <stp/>
        <stp>##V3_BDPV12</stp>
        <stp>8306 JT Equity</stp>
        <stp>LAST_PRICE</stp>
        <stp>[Crispin Spreadsheet.xlsx]OEI!R280C7</stp>
        <tr r="G280" s="1"/>
      </tp>
      <tp>
        <v>398.8</v>
        <stp/>
        <stp>##V3_BDPV12</stp>
        <stp>LRE LN Equity</stp>
        <stp>LAST_PRICE</stp>
        <stp>[Crispin Spreadsheet.xlsx]SWAN!R92C7</stp>
        <tr r="G92" s="3"/>
      </tp>
      <tp>
        <v>174.8</v>
        <stp/>
        <stp>##V3_BDPV12</stp>
        <stp>HDG NA Equity</stp>
        <stp>LAST_PRICE</stp>
        <stp>[Crispin Spreadsheet.xlsx]SWAN!R40C7</stp>
        <tr r="G40" s="3"/>
      </tp>
      <tp t="s">
        <v>#N/A Requesting Data...</v>
        <stp/>
        <stp>##V3_BDPV12</stp>
        <stp>GGR SP Equity</stp>
        <stp>LAST_PRICE</stp>
        <stp>[Crispin Spreadsheet.xlsx]OPUS!R38C7</stp>
        <tr r="G38" s="6"/>
      </tp>
      <tp t="s">
        <v>#N/A Requesting Data...</v>
        <stp/>
        <stp>##V3_BDPV12</stp>
        <stp>ABX CN Equity</stp>
        <stp>LAST_PRICE</stp>
        <stp>[Crispin Spreadsheet.xlsx]OPUS!R12C7</stp>
        <tr r="G12" s="6"/>
      </tp>
      <tp t="s">
        <v>#N/A Requesting Data...</v>
        <stp/>
        <stp>##V3_BDPV12</stp>
        <stp>NHY NO Equity</stp>
        <stp>LAST_PRICE</stp>
        <stp>[Crispin Spreadsheet.xlsx]OPUS!R33C7</stp>
        <tr r="G33" s="6"/>
      </tp>
      <tp t="s">
        <v>#N/A Requesting Data...</v>
        <stp/>
        <stp>##V3_BDPV12</stp>
        <stp>GBS LN Equity</stp>
        <stp>LAST_PRICE</stp>
        <stp>[Crispin Spreadsheet.xlsx]OPUS!R59C7</stp>
        <tr r="G59" s="6"/>
      </tp>
      <tp t="s">
        <v>#N/A Requesting Data...</v>
        <stp/>
        <stp>##V3_BDPV12</stp>
        <stp>VAL US Equity</stp>
        <stp>LAST_PRICE</stp>
        <stp>[Crispin Spreadsheet.xlsx]FDXC!R76C7</stp>
        <tr r="G76" s="8"/>
      </tp>
      <tp t="s">
        <v>#N/A Requesting Data...</v>
        <stp/>
        <stp>##V3_BDPV12</stp>
        <stp>NG/ LN Equity</stp>
        <stp>LAST_PRICE</stp>
        <stp>[Crispin Spreadsheet.xlsx]OEI!R564C7</stp>
        <tr r="G564" s="1"/>
      </tp>
      <tp t="s">
        <v>#N/A Requesting Data...</v>
        <stp/>
        <stp>##V3_BDPV12</stp>
        <stp>AO/ LN Equity</stp>
        <stp>LAST_PRICE</stp>
        <stp>[Crispin Spreadsheet.xlsx]OEI!R454C7</stp>
        <tr r="G454" s="1"/>
      </tp>
      <tp t="s">
        <v>DKK</v>
        <stp/>
        <stp>##V3_BDPV12</stp>
        <stp>DRLCO DC Equity</stp>
        <stp>CRNCY</stp>
        <stp>[Crispin Spreadsheet.xlsx]OEI!R66C4</stp>
        <tr r="D66" s="1"/>
      </tp>
      <tp>
        <v>4.4545000000000003</v>
        <stp/>
        <stp>##V3_BDPV12</stp>
        <stp>NOKIA FH Equity</stp>
        <stp>PX_YEST_CLOSE</stp>
        <stp>[Crispin Spreadsheet.xlsx]OEI!R79C6</stp>
        <tr r="F79" s="1"/>
      </tp>
      <tp t="s">
        <v>#N/A Requesting Data...</v>
        <stp/>
        <stp>##V3_BDPV12</stp>
        <stp>EURSEK Curncy</stp>
        <stp>LAST_PRICE</stp>
        <stp>[Crispin Spreadsheet.xlsx]OEI!R398C13</stp>
        <tr r="M398" s="1"/>
      </tp>
      <tp t="s">
        <v>#N/A Requesting Data...</v>
        <stp/>
        <stp>##V3_BDPV12</stp>
        <stp>EURSEK Curncy</stp>
        <stp>LAST_PRICE</stp>
        <stp>[Crispin Spreadsheet.xlsx]OEI!R399C13</stp>
        <tr r="M399" s="1"/>
      </tp>
      <tp t="s">
        <v>#N/A Requesting Data...</v>
        <stp/>
        <stp>##V3_BDPV12</stp>
        <stp>EURSEK Curncy</stp>
        <stp>LAST_PRICE</stp>
        <stp>[Crispin Spreadsheet.xlsx]OEI!R394C13</stp>
        <tr r="M394" s="1"/>
      </tp>
      <tp t="s">
        <v>#N/A Requesting Data...</v>
        <stp/>
        <stp>##V3_BDPV12</stp>
        <stp>EURSEK Curncy</stp>
        <stp>LAST_PRICE</stp>
        <stp>[Crispin Spreadsheet.xlsx]OEI!R395C13</stp>
        <tr r="M395" s="1"/>
      </tp>
      <tp t="s">
        <v>#N/A Requesting Data...</v>
        <stp/>
        <stp>##V3_BDPV12</stp>
        <stp>EURSEK Curncy</stp>
        <stp>LAST_PRICE</stp>
        <stp>[Crispin Spreadsheet.xlsx]OEI!R396C13</stp>
        <tr r="M396" s="1"/>
      </tp>
      <tp t="s">
        <v>#N/A Requesting Data...</v>
        <stp/>
        <stp>##V3_BDPV12</stp>
        <stp>EURSEK Curncy</stp>
        <stp>LAST_PRICE</stp>
        <stp>[Crispin Spreadsheet.xlsx]OEI!R397C13</stp>
        <tr r="M397" s="1"/>
      </tp>
      <tp t="s">
        <v>#N/A Requesting Data...</v>
        <stp/>
        <stp>##V3_BDPV12</stp>
        <stp>EURSEK Curncy</stp>
        <stp>LAST_PRICE</stp>
        <stp>[Crispin Spreadsheet.xlsx]OEI!R390C13</stp>
        <tr r="M390" s="1"/>
      </tp>
      <tp t="s">
        <v>#N/A Requesting Data...</v>
        <stp/>
        <stp>##V3_BDPV12</stp>
        <stp>EURSEK Curncy</stp>
        <stp>LAST_PRICE</stp>
        <stp>[Crispin Spreadsheet.xlsx]OEI!R391C13</stp>
        <tr r="M391" s="1"/>
      </tp>
      <tp t="s">
        <v>#N/A Requesting Data...</v>
        <stp/>
        <stp>##V3_BDPV12</stp>
        <stp>EURSEK Curncy</stp>
        <stp>LAST_PRICE</stp>
        <stp>[Crispin Spreadsheet.xlsx]OEI!R392C13</stp>
        <tr r="M392" s="1"/>
      </tp>
      <tp t="s">
        <v>#N/A Requesting Data...</v>
        <stp/>
        <stp>##V3_BDPV12</stp>
        <stp>EURSEK Curncy</stp>
        <stp>LAST_PRICE</stp>
        <stp>[Crispin Spreadsheet.xlsx]OEI!R393C13</stp>
        <tr r="M393" s="1"/>
      </tp>
      <tp t="s">
        <v>#N/A Requesting Data...</v>
        <stp/>
        <stp>##V3_BDPV12</stp>
        <stp>EURSGD Curncy</stp>
        <stp>LAST_PRICE</stp>
        <stp>[Crispin Spreadsheet.xlsx]OEI!R361C13</stp>
        <tr r="M361" s="1"/>
      </tp>
      <tp t="s">
        <v>#N/A Requesting Data...</v>
        <stp/>
        <stp>##V3_BDPV12</stp>
        <stp>EURSGD Curncy</stp>
        <stp>LAST_PRICE</stp>
        <stp>[Crispin Spreadsheet.xlsx]OEI!R363C13</stp>
        <tr r="M363" s="1"/>
      </tp>
      <tp t="s">
        <v>#N/A Requesting Data...</v>
        <stp/>
        <stp>##V3_BDPV12</stp>
        <stp>EURSEK Curncy</stp>
        <stp>LAST_PRICE</stp>
        <stp>[Crispin Spreadsheet.xlsx]OEI!R408C13</stp>
        <tr r="M408" s="1"/>
      </tp>
      <tp t="s">
        <v>#N/A Requesting Data...</v>
        <stp/>
        <stp>##V3_BDPV12</stp>
        <stp>EURSEK Curncy</stp>
        <stp>LAST_PRICE</stp>
        <stp>[Crispin Spreadsheet.xlsx]OEI!R409C13</stp>
        <tr r="M409" s="1"/>
      </tp>
      <tp t="s">
        <v>#N/A Requesting Data...</v>
        <stp/>
        <stp>##V3_BDPV12</stp>
        <stp>EURSEK Curncy</stp>
        <stp>LAST_PRICE</stp>
        <stp>[Crispin Spreadsheet.xlsx]OEI!R404C13</stp>
        <tr r="M404" s="1"/>
      </tp>
      <tp t="s">
        <v>#N/A Requesting Data...</v>
        <stp/>
        <stp>##V3_BDPV12</stp>
        <stp>EURSEK Curncy</stp>
        <stp>LAST_PRICE</stp>
        <stp>[Crispin Spreadsheet.xlsx]OEI!R405C13</stp>
        <tr r="M405" s="1"/>
      </tp>
      <tp t="s">
        <v>#N/A Requesting Data...</v>
        <stp/>
        <stp>##V3_BDPV12</stp>
        <stp>EURSEK Curncy</stp>
        <stp>LAST_PRICE</stp>
        <stp>[Crispin Spreadsheet.xlsx]OEI!R406C13</stp>
        <tr r="M406" s="1"/>
      </tp>
      <tp t="s">
        <v>#N/A Requesting Data...</v>
        <stp/>
        <stp>##V3_BDPV12</stp>
        <stp>EURSEK Curncy</stp>
        <stp>LAST_PRICE</stp>
        <stp>[Crispin Spreadsheet.xlsx]OEI!R407C13</stp>
        <tr r="M407" s="1"/>
      </tp>
      <tp t="s">
        <v>#N/A Requesting Data...</v>
        <stp/>
        <stp>##V3_BDPV12</stp>
        <stp>EURSEK Curncy</stp>
        <stp>LAST_PRICE</stp>
        <stp>[Crispin Spreadsheet.xlsx]OEI!R400C13</stp>
        <tr r="M400" s="1"/>
      </tp>
      <tp t="s">
        <v>#N/A Requesting Data...</v>
        <stp/>
        <stp>##V3_BDPV12</stp>
        <stp>EURSEK Curncy</stp>
        <stp>LAST_PRICE</stp>
        <stp>[Crispin Spreadsheet.xlsx]OEI!R401C13</stp>
        <tr r="M401" s="1"/>
      </tp>
      <tp t="s">
        <v>#N/A Requesting Data...</v>
        <stp/>
        <stp>##V3_BDPV12</stp>
        <stp>EURSEK Curncy</stp>
        <stp>LAST_PRICE</stp>
        <stp>[Crispin Spreadsheet.xlsx]OEI!R402C13</stp>
        <tr r="M402" s="1"/>
      </tp>
      <tp t="s">
        <v>#N/A Requesting Data...</v>
        <stp/>
        <stp>##V3_BDPV12</stp>
        <stp>EURSEK Curncy</stp>
        <stp>LAST_PRICE</stp>
        <stp>[Crispin Spreadsheet.xlsx]OEI!R403C13</stp>
        <tr r="M403" s="1"/>
      </tp>
      <tp t="s">
        <v>#N/A Requesting Data...</v>
        <stp/>
        <stp>##V3_BDPV12</stp>
        <stp>EURSEK Curncy</stp>
        <stp>LAST_PRICE</stp>
        <stp>[Crispin Spreadsheet.xlsx]OEI!R410C13</stp>
        <tr r="M410" s="1"/>
      </tp>
      <tp>
        <v>10.759499999999999</v>
        <stp/>
        <stp>##V3_BDPV12</stp>
        <stp>EURSEK Curncy</stp>
        <stp>LAST_PRICE</stp>
        <stp>[Crispin Spreadsheet.xlsx]OEI!R894C13</stp>
        <tr r="M894" s="1"/>
      </tp>
      <tp t="s">
        <v>#N/A Requesting Data...</v>
        <stp/>
        <stp>##V3_BDPV12</stp>
        <stp>GB00BMBL1F74 Govt</stp>
        <stp>LAST_PRICE</stp>
        <stp>[Crispin Spreadsheet.xlsx]GILT!R8C7</stp>
        <tr r="G8" s="4"/>
      </tp>
    </main>
    <main first="bofaddin.rtdserver">
      <tp t="s">
        <v>#N/A N/A</v>
        <stp/>
        <stp>BDH|417475844774056320</stp>
        <tr r="Z154" s="1"/>
      </tp>
    </main>
    <main first="bloomberg.rtd">
      <tp>
        <v>88.49</v>
        <stp/>
        <stp>##V3_BDPV12</stp>
        <stp>LAMR US Equity</stp>
        <stp>PX_YEST_CLOSE</stp>
        <stp>[Crispin Spreadsheet.xlsx]OEI!R741C6</stp>
        <tr r="F741" s="1"/>
      </tp>
    </main>
    <main first="bloomberg.rtd">
      <tp>
        <v>4.32</v>
        <stp/>
        <stp>##V3_BDPV12</stp>
        <stp>SDPL MK Equity</stp>
        <stp>PX_YEST_CLOSE</stp>
        <stp>[Crispin Spreadsheet.xlsx]OEI!R314C6</stp>
        <tr r="F314" s="1"/>
      </tp>
      <tp>
        <v>860.4</v>
        <stp/>
        <stp>##V3_BDPV12</stp>
        <stp>PGHN SW Equity</stp>
        <stp>PX_YEST_CLOSE</stp>
        <stp>[Crispin Spreadsheet.xlsx]OEI!R430C6</stp>
        <tr r="F430" s="1"/>
      </tp>
      <tp>
        <v>191.04</v>
        <stp/>
        <stp>##V3_BDPV12</stp>
        <stp>ILMN US Equity</stp>
        <stp>PX_YEST_CLOSE</stp>
        <stp>[Crispin Spreadsheet.xlsx]OEI!R731C6</stp>
        <tr r="F731" s="1"/>
      </tp>
      <tp t="s">
        <v>GBp</v>
        <stp/>
        <stp>##V3_BDPV12</stp>
        <stp>TUNG LN Equity</stp>
        <stp>CRNCY</stp>
        <stp>[Crispin Spreadsheet.xlsx]OEI!R631C4</stp>
        <tr r="D631" s="1"/>
      </tp>
      <tp t="s">
        <v>EUR</v>
        <stp/>
        <stp>##V3_BDPV12</stp>
        <stp>PHIA NA Equity</stp>
        <stp>CRNCY</stp>
        <stp>[Crispin Spreadsheet.xlsx]OEI!R329C4</stp>
        <tr r="D329" s="1"/>
      </tp>
      <tp t="s">
        <v>GBp</v>
        <stp/>
        <stp>##V3_BDPV12</stp>
        <stp>BVIC LN Equity</stp>
        <stp>CRNCY</stp>
        <stp>[Crispin Spreadsheet.xlsx]OEI!R476C4</stp>
        <tr r="D476" s="1"/>
      </tp>
      <tp t="s">
        <v>USD</v>
        <stp/>
        <stp>##V3_BDPV12</stp>
        <stp>AAPL US Equity</stp>
        <stp>CRNCY</stp>
        <stp>[Crispin Spreadsheet.xlsx]OEI!R662C4</stp>
        <tr r="D662" s="1"/>
      </tp>
      <tp t="s">
        <v>USD</v>
        <stp/>
        <stp>##V3_BDPV12</stp>
        <stp>ATVI US Equity</stp>
        <stp>CRNCY</stp>
        <stp>[Crispin Spreadsheet.xlsx]OEI!R644C4</stp>
        <tr r="D644" s="1"/>
      </tp>
      <tp>
        <v>220.6</v>
        <stp/>
        <stp>##V3_BDPV12</stp>
        <stp>SIKA SW Equity</stp>
        <stp>PX_YEST_CLOSE</stp>
        <stp>[Crispin Spreadsheet.xlsx]OEI!R433C6</stp>
        <tr r="F433" s="1"/>
      </tp>
      <tp t="s">
        <v>USD</v>
        <stp/>
        <stp>##V3_BDPV12</stp>
        <stp>ADYEY US Equity</stp>
        <stp>CRNCY</stp>
        <stp>[Crispin Spreadsheet.xlsx]OEI!R648C4</stp>
        <tr r="D648" s="1"/>
      </tp>
      <tp t="s">
        <v>#N/A Requesting Data...</v>
        <stp/>
        <stp>##V3_BDPV12</stp>
        <stp>2975 JT Equity</stp>
        <stp>LAST_PRICE</stp>
        <stp>[Crispin Spreadsheet.xlsx]OEI!R300C7</stp>
        <tr r="G300" s="1"/>
      </tp>
      <tp t="s">
        <v>#N/A Requesting Data...</v>
        <stp/>
        <stp>##V3_BDPV12</stp>
        <stp>2670 JT Equity</stp>
        <stp>LAST_PRICE</stp>
        <stp>[Crispin Spreadsheet.xlsx]OEI!R255C7</stp>
        <tr r="G255" s="1"/>
      </tp>
      <tp t="s">
        <v>#N/A Requesting Data...</v>
        <stp/>
        <stp>##V3_BDPV12</stp>
        <stp>2503 JT Equity</stp>
        <stp>LAST_PRICE</stp>
        <stp>[Crispin Spreadsheet.xlsx]OEI!R276C7</stp>
        <tr r="G276" s="1"/>
      </tp>
      <tp t="s">
        <v>#N/A Requesting Data...</v>
        <stp/>
        <stp>##V3_BDPV12</stp>
        <stp>7203 JT Equity</stp>
        <stp>LAST_PRICE</stp>
        <stp>[Crispin Spreadsheet.xlsx]OEI!R306C7</stp>
        <tr r="G306" s="1"/>
      </tp>
      <tp t="s">
        <v>#N/A Requesting Data...</v>
        <stp/>
        <stp>##V3_BDPV12</stp>
        <stp>ERICB SS Equity</stp>
        <stp>LAST_PRICE</stp>
        <stp>[Crispin Spreadsheet.xlsx]FDXC!R40C7</stp>
        <tr r="G40" s="8"/>
      </tp>
      <tp t="s">
        <v>#N/A Requesting Data...</v>
        <stp/>
        <stp>##V3_BDPV12</stp>
        <stp>8871 JT Equity</stp>
        <stp>LAST_PRICE</stp>
        <stp>[Crispin Spreadsheet.xlsx]OEI!R264C7</stp>
        <tr r="G264" s="1"/>
      </tp>
      <tp>
        <v>89</v>
        <stp/>
        <stp>##V3_BDPV12</stp>
        <stp>JSE LN Equity</stp>
        <stp>LAST_PRICE</stp>
        <stp>[Crispin Spreadsheet.xlsx]SWAN!R91C7</stp>
        <tr r="G91" s="3"/>
      </tp>
      <tp>
        <v>42.625</v>
        <stp/>
        <stp>##V3_BDPV12</stp>
        <stp>LLOY LN Equity</stp>
        <stp>LAST_PRICE</stp>
        <stp>[Crispin Spreadsheet.xlsx]SWAN!R93C7</stp>
        <tr r="G93" s="3"/>
      </tp>
      <tp t="s">
        <v>#N/A Requesting Data...</v>
        <stp/>
        <stp>##V3_BDPV12</stp>
        <stp>BMA US Equity</stp>
        <stp>LAST_PRICE</stp>
        <stp>[Crispin Spreadsheet.xlsx]FDXC!R68C7</stp>
        <tr r="G68" s="8"/>
      </tp>
      <tp>
        <v>68.599999999999994</v>
        <stp/>
        <stp>##V3_BDPV12</stp>
        <stp>CURY LN Equity</stp>
        <stp>LAST_PRICE</stp>
        <stp>[Crispin Spreadsheet.xlsx]SWAN!R83C7</stp>
        <tr r="G83" s="3"/>
      </tp>
      <tp t="s">
        <v>#N/A Requesting Data...</v>
        <stp/>
        <stp>##V3_BDPV12</stp>
        <stp>BA/ LN Equity</stp>
        <stp>LAST_PRICE</stp>
        <stp>[Crispin Spreadsheet.xlsx]OEI!R465C7</stp>
        <tr r="G465" s="1"/>
      </tp>
      <tp>
        <v>73.959999999999994</v>
        <stp/>
        <stp>##V3_BDPV12</stp>
        <stp>AMBUB DC Equity</stp>
        <stp>PX_YEST_CLOSE</stp>
        <stp>[Crispin Spreadsheet.xlsx]OEI!R63C6</stp>
        <tr r="F63" s="1"/>
      </tp>
      <tp>
        <v>46</v>
        <stp/>
        <stp>##V3_BDPV12</stp>
        <stp>KNEBV FH Equity</stp>
        <stp>PX_YEST_CLOSE</stp>
        <stp>[Crispin Spreadsheet.xlsx]OEI!R76C6</stp>
        <tr r="F76" s="1"/>
      </tp>
      <tp>
        <v>0.86089000000000004</v>
        <stp/>
        <stp>##V3_BDPV12</stp>
        <stp>EURGBP Curncy</stp>
        <stp>LAST_PRICE</stp>
        <stp>[Crispin Spreadsheet.xlsx]SWAN!R169C7</stp>
        <tr r="G169" s="3"/>
      </tp>
      <tp>
        <v>179.95</v>
        <stp/>
        <stp>##V3_BDPV12</stp>
        <stp>NFLX US Equity</stp>
        <stp>PX_YEST_CLOSE</stp>
        <stp>[Crispin Spreadsheet.xlsx]OEI!R761C6</stp>
        <tr r="F761" s="1"/>
      </tp>
    </main>
    <main first="bofaddin.rtdserver">
      <tp t="s">
        <v>#N/A N/A</v>
        <stp/>
        <stp>BDH|744993582320493732</stp>
        <tr r="Z521" s="1"/>
        <tr r="V135" s="6"/>
        <tr r="V116" s="8"/>
      </tp>
    </main>
    <main first="bloomberg.rtd">
      <tp>
        <v>508.25</v>
        <stp/>
        <stp>##V3_BDPV12</stp>
        <stp>PANW US Equity</stp>
        <stp>PX_YEST_CLOSE</stp>
        <stp>[Crispin Spreadsheet.xlsx]OEI!R773C6</stp>
        <tr r="F773" s="1"/>
      </tp>
      <tp>
        <v>31.41</v>
        <stp/>
        <stp>##V3_BDPV12</stp>
        <stp>SHOP US Equity</stp>
        <stp>PX_YEST_CLOSE</stp>
        <stp>[Crispin Spreadsheet.xlsx]OEI!R792C6</stp>
        <tr r="F792" s="1"/>
      </tp>
      <tp>
        <v>6.41</v>
        <stp/>
        <stp>##V3_BDPV12</stp>
        <stp>BLDP US Equity</stp>
        <stp>PX_YEST_CLOSE</stp>
        <stp>[Crispin Spreadsheet.xlsx]OEI!R669C6</stp>
        <tr r="F669" s="1"/>
      </tp>
    </main>
    <main first="bofaddin.rtdserver">
      <tp t="s">
        <v>#N/A N/A</v>
        <stp/>
        <stp>BDH|100611006330179060</stp>
        <tr r="Z843" s="1"/>
      </tp>
      <tp t="s">
        <v>#N/A N/A</v>
        <stp/>
        <stp>BDH|340539654511190775</stp>
        <tr r="Z847" s="1"/>
      </tp>
    </main>
    <main first="bloomberg.rtd">
      <tp>
        <v>40.29</v>
        <stp/>
        <stp>##V3_BDPV12</stp>
        <stp>CMCSA US Equity</stp>
        <stp>PX_YEST_CLOSE</stp>
        <stp>[Crispin Spreadsheet.xlsx]OEI!R691C6</stp>
        <tr r="F691" s="1"/>
      </tp>
      <tp>
        <v>1244</v>
        <stp/>
        <stp>##V3_BDPV12</stp>
        <stp>FEVR LN Equity</stp>
        <stp>PX_YEST_CLOSE</stp>
        <stp>[Crispin Spreadsheet.xlsx]OEI!R506C6</stp>
        <tr r="F506" s="1"/>
      </tp>
    </main>
    <main first="bofaddin.rtdserver">
      <tp t="s">
        <v>#N/A N/A</v>
        <stp/>
        <stp>BDH|385609007898196861</stp>
        <tr r="Z711" s="1"/>
        <tr r="Z128" s="3"/>
      </tp>
    </main>
    <main first="bloomberg.rtd">
      <tp>
        <v>31.84</v>
        <stp/>
        <stp>##V3_BDPV12</stp>
        <stp>TIPS LN Equity</stp>
        <stp>PX_YEST_CLOSE</stp>
        <stp>[Crispin Spreadsheet.xlsx]OEI!R610C6</stp>
        <tr r="F610" s="1"/>
      </tp>
      <tp>
        <v>3535.5</v>
        <stp/>
        <stp>##V3_BDPV12</stp>
        <stp>BATS LN Equity</stp>
        <stp>PX_YEST_CLOSE</stp>
        <stp>[Crispin Spreadsheet.xlsx]OEI!R474C6</stp>
        <tr r="F474" s="1"/>
      </tp>
      <tp>
        <v>351.92</v>
        <stp/>
        <stp>##V3_BDPV12</stp>
        <stp>POOL US Equity</stp>
        <stp>PX_YEST_CLOSE</stp>
        <stp>[Crispin Spreadsheet.xlsx]OEI!R782C6</stp>
        <tr r="F782" s="1"/>
      </tp>
      <tp>
        <v>519.20000000000005</v>
        <stp/>
        <stp>##V3_BDPV12</stp>
        <stp>LONN SW Equity</stp>
        <stp>PX_YEST_CLOSE</stp>
        <stp>[Crispin Spreadsheet.xlsx]OEI!R427C6</stp>
        <tr r="F427" s="1"/>
      </tp>
      <tp t="s">
        <v>USD</v>
        <stp/>
        <stp>##V3_BDPV12</stp>
        <stp>WETF US Equity</stp>
        <stp>CRNCY</stp>
        <stp>[Crispin Spreadsheet.xlsx]OEI!R827C4</stp>
        <tr r="D827" s="1"/>
      </tp>
      <tp t="s">
        <v>SEK</v>
        <stp/>
        <stp>##V3_BDPV12</stp>
        <stp>SWEDA SS Equity</stp>
        <stp>CRNCY</stp>
        <stp>[Crispin Spreadsheet.xlsx]OEI!R408C4</stp>
        <tr r="D408" s="1"/>
      </tp>
      <tp>
        <v>166</v>
        <stp/>
        <stp>##V3_BDPV12</stp>
        <stp>SAND SS Equity</stp>
        <stp>PX_YEST_CLOSE</stp>
        <stp>[Crispin Spreadsheet.xlsx]OEI!R403C6</stp>
        <tr r="F403" s="1"/>
      </tp>
      <tp t="s">
        <v>EUR</v>
        <stp/>
        <stp>##V3_BDPV12</stp>
        <stp>APAM NA Equity</stp>
        <stp>CRNCY</stp>
        <stp>[Crispin Spreadsheet.xlsx]OEI!R320C4</stp>
        <tr r="D320" s="1"/>
      </tp>
      <tp>
        <v>25.66</v>
        <stp/>
        <stp>##V3_BDPV12</stp>
        <stp>BYND US Equity</stp>
        <stp>PX_YEST_CLOSE</stp>
        <stp>[Crispin Spreadsheet.xlsx]OEI!R673C6</stp>
        <tr r="F673" s="1"/>
      </tp>
      <tp>
        <v>244.6</v>
        <stp/>
        <stp>##V3_BDPV12</stp>
        <stp>HLAG GY Equity</stp>
        <stp>PX_YEST_CLOSE</stp>
        <stp>[Crispin Spreadsheet.xlsx]OEI!R166C6</stp>
        <tr r="F166" s="1"/>
      </tp>
      <tp t="s">
        <v>#N/A Requesting Data...</v>
        <stp/>
        <stp>##V3_BDPV12</stp>
        <stp>1233 HK Equity</stp>
        <stp>LAST_PRICE</stp>
        <stp>[Crispin Spreadsheet.xlsx]OEI!R217C7</stp>
        <tr r="G217" s="1"/>
      </tp>
      <tp t="s">
        <v>#N/A Requesting Data...</v>
        <stp/>
        <stp>##V3_BDPV12</stp>
        <stp>AMBUB DC Equity</stp>
        <stp>LAST_PRICE</stp>
        <stp>[Crispin Spreadsheet.xlsx]SWAN!R18C7</stp>
        <tr r="G18" s="3"/>
      </tp>
      <tp t="s">
        <v>#N/A Requesting Data...</v>
        <stp/>
        <stp>##V3_BDPV12</stp>
        <stp>6201 JT Equity</stp>
        <stp>LAST_PRICE</stp>
        <stp>[Crispin Spreadsheet.xlsx]OEI!R305C7</stp>
        <tr r="G305" s="1"/>
      </tp>
      <tp t="s">
        <v>#N/A Requesting Data...</v>
        <stp/>
        <stp>##V3_BDPV12</stp>
        <stp>6113 JT Equity</stp>
        <stp>LAST_PRICE</stp>
        <stp>[Crispin Spreadsheet.xlsx]OEI!R257C7</stp>
        <tr r="G257" s="1"/>
      </tp>
      <tp t="s">
        <v>#N/A Requesting Data...</v>
        <stp/>
        <stp>##V3_BDPV12</stp>
        <stp>5727 JT Equity</stp>
        <stp>LAST_PRICE</stp>
        <stp>[Crispin Spreadsheet.xlsx]OEI!R303C7</stp>
        <tr r="G303" s="1"/>
      </tp>
      <tp t="s">
        <v>#N/A Requesting Data...</v>
        <stp/>
        <stp>##V3_BDPV12</stp>
        <stp>5401 JT Equity</stp>
        <stp>LAST_PRICE</stp>
        <stp>[Crispin Spreadsheet.xlsx]OEI!R285C7</stp>
        <tr r="G285" s="1"/>
      </tp>
      <tp>
        <v>5.64</v>
        <stp/>
        <stp>##V3_BDPV12</stp>
        <stp>IMM LN Equity</stp>
        <stp>LAST_PRICE</stp>
        <stp>[Crispin Spreadsheet.xlsx]SWAN!R88C7</stp>
        <tr r="G88" s="3"/>
      </tp>
      <tp>
        <v>1742</v>
        <stp/>
        <stp>##V3_BDPV12</stp>
        <stp>CPG LN Equity</stp>
        <stp>LAST_PRICE</stp>
        <stp>[Crispin Spreadsheet.xlsx]SWAN!R82C7</stp>
        <tr r="G82" s="3"/>
      </tp>
      <tp t="s">
        <v>EUR</v>
        <stp/>
        <stp>##V3_BDPV12</stp>
        <stp>MOCORP FH Equity</stp>
        <stp>CRNCY</stp>
        <stp>[Crispin Spreadsheet.xlsx]OEI!R81C4</stp>
        <tr r="D81" s="1"/>
      </tp>
      <tp>
        <v>135.46</v>
        <stp/>
        <stp>##V3_BDPV12</stp>
        <stp>USDJPY Curncy</stp>
        <stp>LAST_PRICE</stp>
        <stp>[Crispin Spreadsheet.xlsx]SWAN!R163C7</stp>
        <tr r="G163" s="3"/>
      </tp>
      <tp>
        <v>1.5905</v>
        <stp/>
        <stp>##V3_BDPV12</stp>
        <stp>TUI1 GY Equity</stp>
        <stp>PX_YEST_CLOSE</stp>
        <stp>[Crispin Spreadsheet.xlsx]OEI!R189C6</stp>
        <tr r="F189" s="1"/>
      </tp>
      <tp t="s">
        <v>#N/A Requesting Data...</v>
        <stp/>
        <stp>##V3_BDPV12</stp>
        <stp>EURUSD Curncy</stp>
        <stp>LAST_PRICE</stp>
        <stp>[Crispin Spreadsheet.xlsx]OEI!R512C13</stp>
        <tr r="M512" s="1"/>
      </tp>
      <tp t="s">
        <v>#N/A Requesting Data...</v>
        <stp/>
        <stp>##V3_BDPV12</stp>
        <stp>EURUSD Curncy</stp>
        <stp>LAST_PRICE</stp>
        <stp>[Crispin Spreadsheet.xlsx]OEI!R524C13</stp>
        <tr r="M524" s="1"/>
      </tp>
      <tp t="s">
        <v>#N/A Requesting Data...</v>
        <stp/>
        <stp>##V3_BDPV12</stp>
        <stp>EURUSD Curncy</stp>
        <stp>LAST_PRICE</stp>
        <stp>[Crispin Spreadsheet.xlsx]OEI!R568C13</stp>
        <tr r="M568" s="1"/>
      </tp>
      <tp t="s">
        <v>#N/A Requesting Data...</v>
        <stp/>
        <stp>##V3_BDPV12</stp>
        <stp>EURUSD Curncy</stp>
        <stp>LAST_PRICE</stp>
        <stp>[Crispin Spreadsheet.xlsx]OEI!R599C13</stp>
        <tr r="M599" s="1"/>
      </tp>
      <tp t="s">
        <v>#N/A Requesting Data...</v>
        <stp/>
        <stp>##V3_BDPV12</stp>
        <stp>EURUSD Curncy</stp>
        <stp>LAST_PRICE</stp>
        <stp>[Crispin Spreadsheet.xlsx]OEI!R718C13</stp>
        <tr r="M718" s="1"/>
      </tp>
      <tp t="s">
        <v>#N/A Requesting Data...</v>
        <stp/>
        <stp>##V3_BDPV12</stp>
        <stp>EURUSD Curncy</stp>
        <stp>LAST_PRICE</stp>
        <stp>[Crispin Spreadsheet.xlsx]OEI!R719C13</stp>
        <tr r="M719" s="1"/>
      </tp>
      <tp t="s">
        <v>#N/A Requesting Data...</v>
        <stp/>
        <stp>##V3_BDPV12</stp>
        <stp>EURUSD Curncy</stp>
        <stp>LAST_PRICE</stp>
        <stp>[Crispin Spreadsheet.xlsx]OEI!R714C13</stp>
        <tr r="M714" s="1"/>
      </tp>
      <tp t="s">
        <v>#N/A Requesting Data...</v>
        <stp/>
        <stp>##V3_BDPV12</stp>
        <stp>EURUSD Curncy</stp>
        <stp>LAST_PRICE</stp>
        <stp>[Crispin Spreadsheet.xlsx]OEI!R715C13</stp>
        <tr r="M715" s="1"/>
      </tp>
      <tp t="s">
        <v>#N/A Requesting Data...</v>
        <stp/>
        <stp>##V3_BDPV12</stp>
        <stp>EURUSD Curncy</stp>
        <stp>LAST_PRICE</stp>
        <stp>[Crispin Spreadsheet.xlsx]OEI!R716C13</stp>
        <tr r="M716" s="1"/>
      </tp>
      <tp t="s">
        <v>#N/A Requesting Data...</v>
        <stp/>
        <stp>##V3_BDPV12</stp>
        <stp>EURUSD Curncy</stp>
        <stp>LAST_PRICE</stp>
        <stp>[Crispin Spreadsheet.xlsx]OEI!R717C13</stp>
        <tr r="M717" s="1"/>
      </tp>
      <tp t="s">
        <v>#N/A Requesting Data...</v>
        <stp/>
        <stp>##V3_BDPV12</stp>
        <stp>EURUSD Curncy</stp>
        <stp>LAST_PRICE</stp>
        <stp>[Crispin Spreadsheet.xlsx]OEI!R710C13</stp>
        <tr r="M710" s="1"/>
      </tp>
      <tp t="s">
        <v>#N/A Requesting Data...</v>
        <stp/>
        <stp>##V3_BDPV12</stp>
        <stp>EURUSD Curncy</stp>
        <stp>LAST_PRICE</stp>
        <stp>[Crispin Spreadsheet.xlsx]OEI!R711C13</stp>
        <tr r="M711" s="1"/>
      </tp>
      <tp t="s">
        <v>#N/A Requesting Data...</v>
        <stp/>
        <stp>##V3_BDPV12</stp>
        <stp>EURUSD Curncy</stp>
        <stp>LAST_PRICE</stp>
        <stp>[Crispin Spreadsheet.xlsx]OEI!R712C13</stp>
        <tr r="M712" s="1"/>
      </tp>
      <tp t="s">
        <v>#N/A Requesting Data...</v>
        <stp/>
        <stp>##V3_BDPV12</stp>
        <stp>EURUSD Curncy</stp>
        <stp>LAST_PRICE</stp>
        <stp>[Crispin Spreadsheet.xlsx]OEI!R713C13</stp>
        <tr r="M713" s="1"/>
      </tp>
      <tp t="s">
        <v>#N/A Requesting Data...</v>
        <stp/>
        <stp>##V3_BDPV12</stp>
        <stp>EURUSD Curncy</stp>
        <stp>LAST_PRICE</stp>
        <stp>[Crispin Spreadsheet.xlsx]OEI!R708C13</stp>
        <tr r="M708" s="1"/>
      </tp>
      <tp t="s">
        <v>#N/A Requesting Data...</v>
        <stp/>
        <stp>##V3_BDPV12</stp>
        <stp>EURUSD Curncy</stp>
        <stp>LAST_PRICE</stp>
        <stp>[Crispin Spreadsheet.xlsx]OEI!R709C13</stp>
        <tr r="M709" s="1"/>
      </tp>
      <tp t="s">
        <v>#N/A Requesting Data...</v>
        <stp/>
        <stp>##V3_BDPV12</stp>
        <stp>EURUSD Curncy</stp>
        <stp>LAST_PRICE</stp>
        <stp>[Crispin Spreadsheet.xlsx]OEI!R704C13</stp>
        <tr r="M704" s="1"/>
      </tp>
      <tp t="s">
        <v>#N/A Requesting Data...</v>
        <stp/>
        <stp>##V3_BDPV12</stp>
        <stp>EURUSD Curncy</stp>
        <stp>LAST_PRICE</stp>
        <stp>[Crispin Spreadsheet.xlsx]OEI!R705C13</stp>
        <tr r="M705" s="1"/>
      </tp>
      <tp t="s">
        <v>#N/A Requesting Data...</v>
        <stp/>
        <stp>##V3_BDPV12</stp>
        <stp>EURUSD Curncy</stp>
        <stp>LAST_PRICE</stp>
        <stp>[Crispin Spreadsheet.xlsx]OEI!R706C13</stp>
        <tr r="M706" s="1"/>
      </tp>
      <tp t="s">
        <v>#N/A Requesting Data...</v>
        <stp/>
        <stp>##V3_BDPV12</stp>
        <stp>EURUSD Curncy</stp>
        <stp>LAST_PRICE</stp>
        <stp>[Crispin Spreadsheet.xlsx]OEI!R707C13</stp>
        <tr r="M707" s="1"/>
      </tp>
      <tp t="s">
        <v>#N/A Requesting Data...</v>
        <stp/>
        <stp>##V3_BDPV12</stp>
        <stp>EURUSD Curncy</stp>
        <stp>LAST_PRICE</stp>
        <stp>[Crispin Spreadsheet.xlsx]OEI!R700C13</stp>
        <tr r="M700" s="1"/>
      </tp>
      <tp t="s">
        <v>#N/A Requesting Data...</v>
        <stp/>
        <stp>##V3_BDPV12</stp>
        <stp>EURUSD Curncy</stp>
        <stp>LAST_PRICE</stp>
        <stp>[Crispin Spreadsheet.xlsx]OEI!R701C13</stp>
        <tr r="M701" s="1"/>
      </tp>
      <tp t="s">
        <v>#N/A Requesting Data...</v>
        <stp/>
        <stp>##V3_BDPV12</stp>
        <stp>EURUSD Curncy</stp>
        <stp>LAST_PRICE</stp>
        <stp>[Crispin Spreadsheet.xlsx]OEI!R702C13</stp>
        <tr r="M702" s="1"/>
      </tp>
      <tp t="s">
        <v>#N/A Requesting Data...</v>
        <stp/>
        <stp>##V3_BDPV12</stp>
        <stp>EURUSD Curncy</stp>
        <stp>LAST_PRICE</stp>
        <stp>[Crispin Spreadsheet.xlsx]OEI!R703C13</stp>
        <tr r="M703" s="1"/>
      </tp>
      <tp t="s">
        <v>#N/A Requesting Data...</v>
        <stp/>
        <stp>##V3_BDPV12</stp>
        <stp>EURUSD Curncy</stp>
        <stp>LAST_PRICE</stp>
        <stp>[Crispin Spreadsheet.xlsx]OEI!R738C13</stp>
        <tr r="M738" s="1"/>
      </tp>
      <tp t="s">
        <v>#N/A Requesting Data...</v>
        <stp/>
        <stp>##V3_BDPV12</stp>
        <stp>EURUSD Curncy</stp>
        <stp>LAST_PRICE</stp>
        <stp>[Crispin Spreadsheet.xlsx]OEI!R739C13</stp>
        <tr r="M739" s="1"/>
      </tp>
      <tp t="s">
        <v>#N/A Requesting Data...</v>
        <stp/>
        <stp>##V3_BDPV12</stp>
        <stp>EURUSD Curncy</stp>
        <stp>LAST_PRICE</stp>
        <stp>[Crispin Spreadsheet.xlsx]OEI!R734C13</stp>
        <tr r="M734" s="1"/>
      </tp>
      <tp t="s">
        <v>#N/A Requesting Data...</v>
        <stp/>
        <stp>##V3_BDPV12</stp>
        <stp>EURUSD Curncy</stp>
        <stp>LAST_PRICE</stp>
        <stp>[Crispin Spreadsheet.xlsx]OEI!R735C13</stp>
        <tr r="M735" s="1"/>
      </tp>
      <tp t="s">
        <v>#N/A Requesting Data...</v>
        <stp/>
        <stp>##V3_BDPV12</stp>
        <stp>EURUSD Curncy</stp>
        <stp>LAST_PRICE</stp>
        <stp>[Crispin Spreadsheet.xlsx]OEI!R736C13</stp>
        <tr r="M736" s="1"/>
      </tp>
      <tp t="s">
        <v>#N/A Requesting Data...</v>
        <stp/>
        <stp>##V3_BDPV12</stp>
        <stp>EURUSD Curncy</stp>
        <stp>LAST_PRICE</stp>
        <stp>[Crispin Spreadsheet.xlsx]OEI!R737C13</stp>
        <tr r="M737" s="1"/>
      </tp>
      <tp t="s">
        <v>#N/A Requesting Data...</v>
        <stp/>
        <stp>##V3_BDPV12</stp>
        <stp>EURUSD Curncy</stp>
        <stp>LAST_PRICE</stp>
        <stp>[Crispin Spreadsheet.xlsx]OEI!R730C13</stp>
        <tr r="M730" s="1"/>
      </tp>
      <tp t="s">
        <v>#N/A Requesting Data...</v>
        <stp/>
        <stp>##V3_BDPV12</stp>
        <stp>EURUSD Curncy</stp>
        <stp>LAST_PRICE</stp>
        <stp>[Crispin Spreadsheet.xlsx]OEI!R731C13</stp>
        <tr r="M731" s="1"/>
      </tp>
      <tp t="s">
        <v>#N/A Requesting Data...</v>
        <stp/>
        <stp>##V3_BDPV12</stp>
        <stp>EURUSD Curncy</stp>
        <stp>LAST_PRICE</stp>
        <stp>[Crispin Spreadsheet.xlsx]OEI!R732C13</stp>
        <tr r="M732" s="1"/>
      </tp>
      <tp t="s">
        <v>#N/A Requesting Data...</v>
        <stp/>
        <stp>##V3_BDPV12</stp>
        <stp>EURUSD Curncy</stp>
        <stp>LAST_PRICE</stp>
        <stp>[Crispin Spreadsheet.xlsx]OEI!R733C13</stp>
        <tr r="M733" s="1"/>
      </tp>
      <tp t="s">
        <v>#N/A Requesting Data...</v>
        <stp/>
        <stp>##V3_BDPV12</stp>
        <stp>EURUSD Curncy</stp>
        <stp>LAST_PRICE</stp>
        <stp>[Crispin Spreadsheet.xlsx]OEI!R728C13</stp>
        <tr r="M728" s="1"/>
      </tp>
      <tp t="s">
        <v>#N/A Requesting Data...</v>
        <stp/>
        <stp>##V3_BDPV12</stp>
        <stp>EURUSD Curncy</stp>
        <stp>LAST_PRICE</stp>
        <stp>[Crispin Spreadsheet.xlsx]OEI!R729C13</stp>
        <tr r="M729" s="1"/>
      </tp>
      <tp t="s">
        <v>#N/A Requesting Data...</v>
        <stp/>
        <stp>##V3_BDPV12</stp>
        <stp>EURUSD Curncy</stp>
        <stp>LAST_PRICE</stp>
        <stp>[Crispin Spreadsheet.xlsx]OEI!R724C13</stp>
        <tr r="M724" s="1"/>
      </tp>
      <tp t="s">
        <v>#N/A Requesting Data...</v>
        <stp/>
        <stp>##V3_BDPV12</stp>
        <stp>EURUSD Curncy</stp>
        <stp>LAST_PRICE</stp>
        <stp>[Crispin Spreadsheet.xlsx]OEI!R725C13</stp>
        <tr r="M725" s="1"/>
      </tp>
      <tp t="s">
        <v>#N/A Requesting Data...</v>
        <stp/>
        <stp>##V3_BDPV12</stp>
        <stp>EURUSD Curncy</stp>
        <stp>LAST_PRICE</stp>
        <stp>[Crispin Spreadsheet.xlsx]OEI!R726C13</stp>
        <tr r="M726" s="1"/>
      </tp>
      <tp t="s">
        <v>#N/A Requesting Data...</v>
        <stp/>
        <stp>##V3_BDPV12</stp>
        <stp>EURUSD Curncy</stp>
        <stp>LAST_PRICE</stp>
        <stp>[Crispin Spreadsheet.xlsx]OEI!R727C13</stp>
        <tr r="M727" s="1"/>
      </tp>
      <tp t="s">
        <v>#N/A Requesting Data...</v>
        <stp/>
        <stp>##V3_BDPV12</stp>
        <stp>EURUSD Curncy</stp>
        <stp>LAST_PRICE</stp>
        <stp>[Crispin Spreadsheet.xlsx]OEI!R720C13</stp>
        <tr r="M720" s="1"/>
      </tp>
      <tp t="s">
        <v>#N/A Requesting Data...</v>
        <stp/>
        <stp>##V3_BDPV12</stp>
        <stp>EURUSD Curncy</stp>
        <stp>LAST_PRICE</stp>
        <stp>[Crispin Spreadsheet.xlsx]OEI!R721C13</stp>
        <tr r="M721" s="1"/>
      </tp>
      <tp t="s">
        <v>#N/A Requesting Data...</v>
        <stp/>
        <stp>##V3_BDPV12</stp>
        <stp>EURUSD Curncy</stp>
        <stp>LAST_PRICE</stp>
        <stp>[Crispin Spreadsheet.xlsx]OEI!R722C13</stp>
        <tr r="M722" s="1"/>
      </tp>
      <tp t="s">
        <v>#N/A Requesting Data...</v>
        <stp/>
        <stp>##V3_BDPV12</stp>
        <stp>EURUSD Curncy</stp>
        <stp>LAST_PRICE</stp>
        <stp>[Crispin Spreadsheet.xlsx]OEI!R723C13</stp>
        <tr r="M723" s="1"/>
      </tp>
      <tp t="s">
        <v>#N/A Requesting Data...</v>
        <stp/>
        <stp>##V3_BDPV12</stp>
        <stp>EURUSD Curncy</stp>
        <stp>LAST_PRICE</stp>
        <stp>[Crispin Spreadsheet.xlsx]OEI!R758C13</stp>
        <tr r="M758" s="1"/>
      </tp>
      <tp t="s">
        <v>#N/A Requesting Data...</v>
        <stp/>
        <stp>##V3_BDPV12</stp>
        <stp>EURUSD Curncy</stp>
        <stp>LAST_PRICE</stp>
        <stp>[Crispin Spreadsheet.xlsx]OEI!R759C13</stp>
        <tr r="M759" s="1"/>
      </tp>
      <tp t="s">
        <v>#N/A Requesting Data...</v>
        <stp/>
        <stp>##V3_BDPV12</stp>
        <stp>EURUSD Curncy</stp>
        <stp>LAST_PRICE</stp>
        <stp>[Crispin Spreadsheet.xlsx]OEI!R754C13</stp>
        <tr r="M754" s="1"/>
      </tp>
      <tp t="s">
        <v>#N/A Requesting Data...</v>
        <stp/>
        <stp>##V3_BDPV12</stp>
        <stp>EURUSD Curncy</stp>
        <stp>LAST_PRICE</stp>
        <stp>[Crispin Spreadsheet.xlsx]OEI!R755C13</stp>
        <tr r="M755" s="1"/>
      </tp>
      <tp t="s">
        <v>#N/A Requesting Data...</v>
        <stp/>
        <stp>##V3_BDPV12</stp>
        <stp>EURUSD Curncy</stp>
        <stp>LAST_PRICE</stp>
        <stp>[Crispin Spreadsheet.xlsx]OEI!R756C13</stp>
        <tr r="M756" s="1"/>
      </tp>
      <tp t="s">
        <v>#N/A Requesting Data...</v>
        <stp/>
        <stp>##V3_BDPV12</stp>
        <stp>EURUSD Curncy</stp>
        <stp>LAST_PRICE</stp>
        <stp>[Crispin Spreadsheet.xlsx]OEI!R757C13</stp>
        <tr r="M757" s="1"/>
      </tp>
      <tp t="s">
        <v>#N/A Requesting Data...</v>
        <stp/>
        <stp>##V3_BDPV12</stp>
        <stp>EURUSD Curncy</stp>
        <stp>LAST_PRICE</stp>
        <stp>[Crispin Spreadsheet.xlsx]OEI!R750C13</stp>
        <tr r="M750" s="1"/>
      </tp>
      <tp t="s">
        <v>#N/A Requesting Data...</v>
        <stp/>
        <stp>##V3_BDPV12</stp>
        <stp>EURUSD Curncy</stp>
        <stp>LAST_PRICE</stp>
        <stp>[Crispin Spreadsheet.xlsx]OEI!R751C13</stp>
        <tr r="M751" s="1"/>
      </tp>
      <tp t="s">
        <v>#N/A Requesting Data...</v>
        <stp/>
        <stp>##V3_BDPV12</stp>
        <stp>EURUSD Curncy</stp>
        <stp>LAST_PRICE</stp>
        <stp>[Crispin Spreadsheet.xlsx]OEI!R752C13</stp>
        <tr r="M752" s="1"/>
      </tp>
      <tp t="s">
        <v>#N/A Requesting Data...</v>
        <stp/>
        <stp>##V3_BDPV12</stp>
        <stp>EURUSD Curncy</stp>
        <stp>LAST_PRICE</stp>
        <stp>[Crispin Spreadsheet.xlsx]OEI!R753C13</stp>
        <tr r="M753" s="1"/>
      </tp>
      <tp t="s">
        <v>#N/A Requesting Data...</v>
        <stp/>
        <stp>##V3_BDPV12</stp>
        <stp>EURUSD Curncy</stp>
        <stp>LAST_PRICE</stp>
        <stp>[Crispin Spreadsheet.xlsx]OEI!R748C13</stp>
        <tr r="M748" s="1"/>
      </tp>
      <tp t="s">
        <v>#N/A Requesting Data...</v>
        <stp/>
        <stp>##V3_BDPV12</stp>
        <stp>EURUSD Curncy</stp>
        <stp>LAST_PRICE</stp>
        <stp>[Crispin Spreadsheet.xlsx]OEI!R749C13</stp>
        <tr r="M749" s="1"/>
      </tp>
      <tp t="s">
        <v>#N/A Requesting Data...</v>
        <stp/>
        <stp>##V3_BDPV12</stp>
        <stp>EURUSD Curncy</stp>
        <stp>LAST_PRICE</stp>
        <stp>[Crispin Spreadsheet.xlsx]OEI!R744C13</stp>
        <tr r="M744" s="1"/>
      </tp>
      <tp t="s">
        <v>#N/A Requesting Data...</v>
        <stp/>
        <stp>##V3_BDPV12</stp>
        <stp>EURUSD Curncy</stp>
        <stp>LAST_PRICE</stp>
        <stp>[Crispin Spreadsheet.xlsx]OEI!R745C13</stp>
        <tr r="M745" s="1"/>
      </tp>
      <tp t="s">
        <v>#N/A Requesting Data...</v>
        <stp/>
        <stp>##V3_BDPV12</stp>
        <stp>EURUSD Curncy</stp>
        <stp>LAST_PRICE</stp>
        <stp>[Crispin Spreadsheet.xlsx]OEI!R746C13</stp>
        <tr r="M746" s="1"/>
      </tp>
      <tp t="s">
        <v>#N/A Requesting Data...</v>
        <stp/>
        <stp>##V3_BDPV12</stp>
        <stp>EURUSD Curncy</stp>
        <stp>LAST_PRICE</stp>
        <stp>[Crispin Spreadsheet.xlsx]OEI!R747C13</stp>
        <tr r="M747" s="1"/>
      </tp>
      <tp t="s">
        <v>#N/A Requesting Data...</v>
        <stp/>
        <stp>##V3_BDPV12</stp>
        <stp>EURUSD Curncy</stp>
        <stp>LAST_PRICE</stp>
        <stp>[Crispin Spreadsheet.xlsx]OEI!R740C13</stp>
        <tr r="M740" s="1"/>
      </tp>
      <tp t="s">
        <v>#N/A Requesting Data...</v>
        <stp/>
        <stp>##V3_BDPV12</stp>
        <stp>EURUSD Curncy</stp>
        <stp>LAST_PRICE</stp>
        <stp>[Crispin Spreadsheet.xlsx]OEI!R741C13</stp>
        <tr r="M741" s="1"/>
      </tp>
      <tp t="s">
        <v>#N/A Requesting Data...</v>
        <stp/>
        <stp>##V3_BDPV12</stp>
        <stp>EURUSD Curncy</stp>
        <stp>LAST_PRICE</stp>
        <stp>[Crispin Spreadsheet.xlsx]OEI!R742C13</stp>
        <tr r="M742" s="1"/>
      </tp>
      <tp t="s">
        <v>#N/A Requesting Data...</v>
        <stp/>
        <stp>##V3_BDPV12</stp>
        <stp>EURUSD Curncy</stp>
        <stp>LAST_PRICE</stp>
        <stp>[Crispin Spreadsheet.xlsx]OEI!R743C13</stp>
        <tr r="M743" s="1"/>
      </tp>
      <tp t="s">
        <v>#N/A Requesting Data...</v>
        <stp/>
        <stp>##V3_BDPV12</stp>
        <stp>EURUSD Curncy</stp>
        <stp>LAST_PRICE</stp>
        <stp>[Crispin Spreadsheet.xlsx]OEI!R778C13</stp>
        <tr r="M778" s="1"/>
      </tp>
      <tp t="s">
        <v>#N/A Requesting Data...</v>
        <stp/>
        <stp>##V3_BDPV12</stp>
        <stp>EURUSD Curncy</stp>
        <stp>LAST_PRICE</stp>
        <stp>[Crispin Spreadsheet.xlsx]OEI!R779C13</stp>
        <tr r="M779" s="1"/>
      </tp>
      <tp t="s">
        <v>#N/A Requesting Data...</v>
        <stp/>
        <stp>##V3_BDPV12</stp>
        <stp>EURUSD Curncy</stp>
        <stp>LAST_PRICE</stp>
        <stp>[Crispin Spreadsheet.xlsx]OEI!R774C13</stp>
        <tr r="M774" s="1"/>
      </tp>
      <tp t="s">
        <v>#N/A Requesting Data...</v>
        <stp/>
        <stp>##V3_BDPV12</stp>
        <stp>EURUSD Curncy</stp>
        <stp>LAST_PRICE</stp>
        <stp>[Crispin Spreadsheet.xlsx]OEI!R775C13</stp>
        <tr r="M775" s="1"/>
      </tp>
      <tp t="s">
        <v>#N/A Requesting Data...</v>
        <stp/>
        <stp>##V3_BDPV12</stp>
        <stp>EURUSD Curncy</stp>
        <stp>LAST_PRICE</stp>
        <stp>[Crispin Spreadsheet.xlsx]OEI!R776C13</stp>
        <tr r="M776" s="1"/>
      </tp>
      <tp t="s">
        <v>#N/A Requesting Data...</v>
        <stp/>
        <stp>##V3_BDPV12</stp>
        <stp>EURUSD Curncy</stp>
        <stp>LAST_PRICE</stp>
        <stp>[Crispin Spreadsheet.xlsx]OEI!R777C13</stp>
        <tr r="M777" s="1"/>
      </tp>
      <tp t="s">
        <v>#N/A Requesting Data...</v>
        <stp/>
        <stp>##V3_BDPV12</stp>
        <stp>EURUSD Curncy</stp>
        <stp>LAST_PRICE</stp>
        <stp>[Crispin Spreadsheet.xlsx]OEI!R770C13</stp>
        <tr r="M770" s="1"/>
      </tp>
      <tp t="s">
        <v>#N/A Requesting Data...</v>
        <stp/>
        <stp>##V3_BDPV12</stp>
        <stp>EURUSD Curncy</stp>
        <stp>LAST_PRICE</stp>
        <stp>[Crispin Spreadsheet.xlsx]OEI!R771C13</stp>
        <tr r="M771" s="1"/>
      </tp>
      <tp t="s">
        <v>#N/A Requesting Data...</v>
        <stp/>
        <stp>##V3_BDPV12</stp>
        <stp>EURUSD Curncy</stp>
        <stp>LAST_PRICE</stp>
        <stp>[Crispin Spreadsheet.xlsx]OEI!R772C13</stp>
        <tr r="M772" s="1"/>
      </tp>
      <tp t="s">
        <v>#N/A Requesting Data...</v>
        <stp/>
        <stp>##V3_BDPV12</stp>
        <stp>EURUSD Curncy</stp>
        <stp>LAST_PRICE</stp>
        <stp>[Crispin Spreadsheet.xlsx]OEI!R773C13</stp>
        <tr r="M773" s="1"/>
      </tp>
      <tp t="s">
        <v>#N/A Requesting Data...</v>
        <stp/>
        <stp>##V3_BDPV12</stp>
        <stp>EURUSD Curncy</stp>
        <stp>LAST_PRICE</stp>
        <stp>[Crispin Spreadsheet.xlsx]OEI!R768C13</stp>
        <tr r="M768" s="1"/>
      </tp>
      <tp t="s">
        <v>#N/A Requesting Data...</v>
        <stp/>
        <stp>##V3_BDPV12</stp>
        <stp>EURUSD Curncy</stp>
        <stp>LAST_PRICE</stp>
        <stp>[Crispin Spreadsheet.xlsx]OEI!R769C13</stp>
        <tr r="M769" s="1"/>
      </tp>
      <tp t="s">
        <v>#N/A Requesting Data...</v>
        <stp/>
        <stp>##V3_BDPV12</stp>
        <stp>EURUSD Curncy</stp>
        <stp>LAST_PRICE</stp>
        <stp>[Crispin Spreadsheet.xlsx]OEI!R764C13</stp>
        <tr r="M764" s="1"/>
      </tp>
      <tp t="s">
        <v>#N/A Requesting Data...</v>
        <stp/>
        <stp>##V3_BDPV12</stp>
        <stp>EURUSD Curncy</stp>
        <stp>LAST_PRICE</stp>
        <stp>[Crispin Spreadsheet.xlsx]OEI!R765C13</stp>
        <tr r="M765" s="1"/>
      </tp>
      <tp t="s">
        <v>#N/A Requesting Data...</v>
        <stp/>
        <stp>##V3_BDPV12</stp>
        <stp>EURUSD Curncy</stp>
        <stp>LAST_PRICE</stp>
        <stp>[Crispin Spreadsheet.xlsx]OEI!R766C13</stp>
        <tr r="M766" s="1"/>
      </tp>
      <tp t="s">
        <v>#N/A Requesting Data...</v>
        <stp/>
        <stp>##V3_BDPV12</stp>
        <stp>EURUSD Curncy</stp>
        <stp>LAST_PRICE</stp>
        <stp>[Crispin Spreadsheet.xlsx]OEI!R767C13</stp>
        <tr r="M767" s="1"/>
      </tp>
      <tp t="s">
        <v>#N/A Requesting Data...</v>
        <stp/>
        <stp>##V3_BDPV12</stp>
        <stp>EURUSD Curncy</stp>
        <stp>LAST_PRICE</stp>
        <stp>[Crispin Spreadsheet.xlsx]OEI!R760C13</stp>
        <tr r="M760" s="1"/>
      </tp>
      <tp t="s">
        <v>#N/A Requesting Data...</v>
        <stp/>
        <stp>##V3_BDPV12</stp>
        <stp>EURUSD Curncy</stp>
        <stp>LAST_PRICE</stp>
        <stp>[Crispin Spreadsheet.xlsx]OEI!R761C13</stp>
        <tr r="M761" s="1"/>
      </tp>
      <tp t="s">
        <v>#N/A Requesting Data...</v>
        <stp/>
        <stp>##V3_BDPV12</stp>
        <stp>EURUSD Curncy</stp>
        <stp>LAST_PRICE</stp>
        <stp>[Crispin Spreadsheet.xlsx]OEI!R762C13</stp>
        <tr r="M762" s="1"/>
      </tp>
      <tp t="s">
        <v>#N/A Requesting Data...</v>
        <stp/>
        <stp>##V3_BDPV12</stp>
        <stp>EURUSD Curncy</stp>
        <stp>LAST_PRICE</stp>
        <stp>[Crispin Spreadsheet.xlsx]OEI!R763C13</stp>
        <tr r="M763" s="1"/>
      </tp>
      <tp t="s">
        <v>#N/A Requesting Data...</v>
        <stp/>
        <stp>##V3_BDPV12</stp>
        <stp>EURUSD Curncy</stp>
        <stp>LAST_PRICE</stp>
        <stp>[Crispin Spreadsheet.xlsx]OEI!R798C13</stp>
        <tr r="M798" s="1"/>
      </tp>
      <tp t="s">
        <v>#N/A Requesting Data...</v>
        <stp/>
        <stp>##V3_BDPV12</stp>
        <stp>EURUSD Curncy</stp>
        <stp>LAST_PRICE</stp>
        <stp>[Crispin Spreadsheet.xlsx]OEI!R799C13</stp>
        <tr r="M799" s="1"/>
      </tp>
      <tp t="s">
        <v>#N/A Requesting Data...</v>
        <stp/>
        <stp>##V3_BDPV12</stp>
        <stp>EURUSD Curncy</stp>
        <stp>LAST_PRICE</stp>
        <stp>[Crispin Spreadsheet.xlsx]OEI!R794C13</stp>
        <tr r="M794" s="1"/>
      </tp>
      <tp t="s">
        <v>#N/A Requesting Data...</v>
        <stp/>
        <stp>##V3_BDPV12</stp>
        <stp>EURUSD Curncy</stp>
        <stp>LAST_PRICE</stp>
        <stp>[Crispin Spreadsheet.xlsx]OEI!R795C13</stp>
        <tr r="M795" s="1"/>
      </tp>
      <tp t="s">
        <v>#N/A Requesting Data...</v>
        <stp/>
        <stp>##V3_BDPV12</stp>
        <stp>EURUSD Curncy</stp>
        <stp>LAST_PRICE</stp>
        <stp>[Crispin Spreadsheet.xlsx]OEI!R796C13</stp>
        <tr r="M796" s="1"/>
      </tp>
      <tp t="s">
        <v>#N/A Requesting Data...</v>
        <stp/>
        <stp>##V3_BDPV12</stp>
        <stp>EURUSD Curncy</stp>
        <stp>LAST_PRICE</stp>
        <stp>[Crispin Spreadsheet.xlsx]OEI!R797C13</stp>
        <tr r="M797" s="1"/>
      </tp>
      <tp t="s">
        <v>#N/A Requesting Data...</v>
        <stp/>
        <stp>##V3_BDPV12</stp>
        <stp>EURUSD Curncy</stp>
        <stp>LAST_PRICE</stp>
        <stp>[Crispin Spreadsheet.xlsx]OEI!R790C13</stp>
        <tr r="M790" s="1"/>
      </tp>
      <tp t="s">
        <v>#N/A Requesting Data...</v>
        <stp/>
        <stp>##V3_BDPV12</stp>
        <stp>EURUSD Curncy</stp>
        <stp>LAST_PRICE</stp>
        <stp>[Crispin Spreadsheet.xlsx]OEI!R791C13</stp>
        <tr r="M791" s="1"/>
      </tp>
      <tp t="s">
        <v>#N/A Requesting Data...</v>
        <stp/>
        <stp>##V3_BDPV12</stp>
        <stp>EURUSD Curncy</stp>
        <stp>LAST_PRICE</stp>
        <stp>[Crispin Spreadsheet.xlsx]OEI!R792C13</stp>
        <tr r="M792" s="1"/>
      </tp>
      <tp t="s">
        <v>#N/A Requesting Data...</v>
        <stp/>
        <stp>##V3_BDPV12</stp>
        <stp>EURUSD Curncy</stp>
        <stp>LAST_PRICE</stp>
        <stp>[Crispin Spreadsheet.xlsx]OEI!R793C13</stp>
        <tr r="M793" s="1"/>
      </tp>
      <tp t="s">
        <v>#N/A Requesting Data...</v>
        <stp/>
        <stp>##V3_BDPV12</stp>
        <stp>EURUSD Curncy</stp>
        <stp>LAST_PRICE</stp>
        <stp>[Crispin Spreadsheet.xlsx]OEI!R788C13</stp>
        <tr r="M788" s="1"/>
      </tp>
      <tp t="s">
        <v>#N/A Requesting Data...</v>
        <stp/>
        <stp>##V3_BDPV12</stp>
        <stp>EURUSD Curncy</stp>
        <stp>LAST_PRICE</stp>
        <stp>[Crispin Spreadsheet.xlsx]OEI!R789C13</stp>
        <tr r="M789" s="1"/>
      </tp>
      <tp t="s">
        <v>#N/A Requesting Data...</v>
        <stp/>
        <stp>##V3_BDPV12</stp>
        <stp>EURUSD Curncy</stp>
        <stp>LAST_PRICE</stp>
        <stp>[Crispin Spreadsheet.xlsx]OEI!R784C13</stp>
        <tr r="M784" s="1"/>
      </tp>
      <tp t="s">
        <v>#N/A Requesting Data...</v>
        <stp/>
        <stp>##V3_BDPV12</stp>
        <stp>EURUSD Curncy</stp>
        <stp>LAST_PRICE</stp>
        <stp>[Crispin Spreadsheet.xlsx]OEI!R785C13</stp>
        <tr r="M785" s="1"/>
      </tp>
      <tp t="s">
        <v>#N/A Requesting Data...</v>
        <stp/>
        <stp>##V3_BDPV12</stp>
        <stp>EURUSD Curncy</stp>
        <stp>LAST_PRICE</stp>
        <stp>[Crispin Spreadsheet.xlsx]OEI!R786C13</stp>
        <tr r="M786" s="1"/>
      </tp>
      <tp t="s">
        <v>#N/A Requesting Data...</v>
        <stp/>
        <stp>##V3_BDPV12</stp>
        <stp>EURUSD Curncy</stp>
        <stp>LAST_PRICE</stp>
        <stp>[Crispin Spreadsheet.xlsx]OEI!R787C13</stp>
        <tr r="M787" s="1"/>
      </tp>
      <tp t="s">
        <v>#N/A Requesting Data...</v>
        <stp/>
        <stp>##V3_BDPV12</stp>
        <stp>EURUSD Curncy</stp>
        <stp>LAST_PRICE</stp>
        <stp>[Crispin Spreadsheet.xlsx]OEI!R780C13</stp>
        <tr r="M780" s="1"/>
      </tp>
      <tp t="s">
        <v>#N/A Requesting Data...</v>
        <stp/>
        <stp>##V3_BDPV12</stp>
        <stp>EURUSD Curncy</stp>
        <stp>LAST_PRICE</stp>
        <stp>[Crispin Spreadsheet.xlsx]OEI!R781C13</stp>
        <tr r="M781" s="1"/>
      </tp>
      <tp t="s">
        <v>#N/A Requesting Data...</v>
        <stp/>
        <stp>##V3_BDPV12</stp>
        <stp>EURUSD Curncy</stp>
        <stp>LAST_PRICE</stp>
        <stp>[Crispin Spreadsheet.xlsx]OEI!R782C13</stp>
        <tr r="M782" s="1"/>
      </tp>
      <tp t="s">
        <v>#N/A Requesting Data...</v>
        <stp/>
        <stp>##V3_BDPV12</stp>
        <stp>EURUSD Curncy</stp>
        <stp>LAST_PRICE</stp>
        <stp>[Crispin Spreadsheet.xlsx]OEI!R783C13</stp>
        <tr r="M783" s="1"/>
      </tp>
      <tp t="s">
        <v>#N/A Requesting Data...</v>
        <stp/>
        <stp>##V3_BDPV12</stp>
        <stp>EURUSD Curncy</stp>
        <stp>LAST_PRICE</stp>
        <stp>[Crispin Spreadsheet.xlsx]OEI!R610C13</stp>
        <tr r="M610" s="1"/>
      </tp>
      <tp t="s">
        <v>#N/A Requesting Data...</v>
        <stp/>
        <stp>##V3_BDPV12</stp>
        <stp>EURUSD Curncy</stp>
        <stp>LAST_PRICE</stp>
        <stp>[Crispin Spreadsheet.xlsx]OEI!R602C13</stp>
        <tr r="M602" s="1"/>
      </tp>
      <tp t="s">
        <v>#N/A Requesting Data...</v>
        <stp/>
        <stp>##V3_BDPV12</stp>
        <stp>EURUSD Curncy</stp>
        <stp>LAST_PRICE</stp>
        <stp>[Crispin Spreadsheet.xlsx]OEI!R658C13</stp>
        <tr r="M658" s="1"/>
      </tp>
      <tp t="s">
        <v>#N/A Requesting Data...</v>
        <stp/>
        <stp>##V3_BDPV12</stp>
        <stp>EURUSD Curncy</stp>
        <stp>LAST_PRICE</stp>
        <stp>[Crispin Spreadsheet.xlsx]OEI!R659C13</stp>
        <tr r="M659" s="1"/>
      </tp>
      <tp t="s">
        <v>#N/A Requesting Data...</v>
        <stp/>
        <stp>##V3_BDPV12</stp>
        <stp>EURUSD Curncy</stp>
        <stp>LAST_PRICE</stp>
        <stp>[Crispin Spreadsheet.xlsx]OEI!R654C13</stp>
        <tr r="M654" s="1"/>
      </tp>
      <tp t="s">
        <v>#N/A Requesting Data...</v>
        <stp/>
        <stp>##V3_BDPV12</stp>
        <stp>EURUSD Curncy</stp>
        <stp>LAST_PRICE</stp>
        <stp>[Crispin Spreadsheet.xlsx]OEI!R655C13</stp>
        <tr r="M655" s="1"/>
      </tp>
      <tp t="s">
        <v>#N/A Requesting Data...</v>
        <stp/>
        <stp>##V3_BDPV12</stp>
        <stp>EURUSD Curncy</stp>
        <stp>LAST_PRICE</stp>
        <stp>[Crispin Spreadsheet.xlsx]OEI!R656C13</stp>
        <tr r="M656" s="1"/>
      </tp>
      <tp t="s">
        <v>#N/A Requesting Data...</v>
        <stp/>
        <stp>##V3_BDPV12</stp>
        <stp>EURUSD Curncy</stp>
        <stp>LAST_PRICE</stp>
        <stp>[Crispin Spreadsheet.xlsx]OEI!R657C13</stp>
        <tr r="M657" s="1"/>
      </tp>
      <tp t="s">
        <v>#N/A Requesting Data...</v>
        <stp/>
        <stp>##V3_BDPV12</stp>
        <stp>EURUSD Curncy</stp>
        <stp>LAST_PRICE</stp>
        <stp>[Crispin Spreadsheet.xlsx]OEI!R650C13</stp>
        <tr r="M650" s="1"/>
      </tp>
      <tp t="s">
        <v>#N/A Requesting Data...</v>
        <stp/>
        <stp>##V3_BDPV12</stp>
        <stp>EURUSD Curncy</stp>
        <stp>LAST_PRICE</stp>
        <stp>[Crispin Spreadsheet.xlsx]OEI!R651C13</stp>
        <tr r="M651" s="1"/>
      </tp>
      <tp t="s">
        <v>#N/A Requesting Data...</v>
        <stp/>
        <stp>##V3_BDPV12</stp>
        <stp>EURUSD Curncy</stp>
        <stp>LAST_PRICE</stp>
        <stp>[Crispin Spreadsheet.xlsx]OEI!R652C13</stp>
        <tr r="M652" s="1"/>
      </tp>
      <tp t="s">
        <v>#N/A Requesting Data...</v>
        <stp/>
        <stp>##V3_BDPV12</stp>
        <stp>EURUSD Curncy</stp>
        <stp>LAST_PRICE</stp>
        <stp>[Crispin Spreadsheet.xlsx]OEI!R653C13</stp>
        <tr r="M653" s="1"/>
      </tp>
      <tp t="s">
        <v>#N/A Requesting Data...</v>
        <stp/>
        <stp>##V3_BDPV12</stp>
        <stp>EURUSD Curncy</stp>
        <stp>LAST_PRICE</stp>
        <stp>[Crispin Spreadsheet.xlsx]OEI!R648C13</stp>
        <tr r="M648" s="1"/>
      </tp>
      <tp t="s">
        <v>#N/A Requesting Data...</v>
        <stp/>
        <stp>##V3_BDPV12</stp>
        <stp>EURUSD Curncy</stp>
        <stp>LAST_PRICE</stp>
        <stp>[Crispin Spreadsheet.xlsx]OEI!R649C13</stp>
        <tr r="M649" s="1"/>
      </tp>
      <tp t="s">
        <v>#N/A Requesting Data...</v>
        <stp/>
        <stp>##V3_BDPV12</stp>
        <stp>EURUSD Curncy</stp>
        <stp>LAST_PRICE</stp>
        <stp>[Crispin Spreadsheet.xlsx]OEI!R644C13</stp>
        <tr r="M644" s="1"/>
      </tp>
      <tp t="s">
        <v>#N/A Requesting Data...</v>
        <stp/>
        <stp>##V3_BDPV12</stp>
        <stp>EURUSD Curncy</stp>
        <stp>LAST_PRICE</stp>
        <stp>[Crispin Spreadsheet.xlsx]OEI!R645C13</stp>
        <tr r="M645" s="1"/>
      </tp>
      <tp t="s">
        <v>#N/A Requesting Data...</v>
        <stp/>
        <stp>##V3_BDPV12</stp>
        <stp>EURUSD Curncy</stp>
        <stp>LAST_PRICE</stp>
        <stp>[Crispin Spreadsheet.xlsx]OEI!R646C13</stp>
        <tr r="M646" s="1"/>
      </tp>
      <tp t="s">
        <v>#N/A Requesting Data...</v>
        <stp/>
        <stp>##V3_BDPV12</stp>
        <stp>EURUSD Curncy</stp>
        <stp>LAST_PRICE</stp>
        <stp>[Crispin Spreadsheet.xlsx]OEI!R647C13</stp>
        <tr r="M647" s="1"/>
      </tp>
      <tp t="s">
        <v>#N/A Requesting Data...</v>
        <stp/>
        <stp>##V3_BDPV12</stp>
        <stp>EURUSD Curncy</stp>
        <stp>LAST_PRICE</stp>
        <stp>[Crispin Spreadsheet.xlsx]OEI!R642C13</stp>
        <tr r="M642" s="1"/>
      </tp>
      <tp t="s">
        <v>#N/A Requesting Data...</v>
        <stp/>
        <stp>##V3_BDPV12</stp>
        <stp>EURUSD Curncy</stp>
        <stp>LAST_PRICE</stp>
        <stp>[Crispin Spreadsheet.xlsx]OEI!R643C13</stp>
        <tr r="M643" s="1"/>
      </tp>
      <tp t="s">
        <v>#N/A Requesting Data...</v>
        <stp/>
        <stp>##V3_BDPV12</stp>
        <stp>EURUSD Curncy</stp>
        <stp>LAST_PRICE</stp>
        <stp>[Crispin Spreadsheet.xlsx]OEI!R678C13</stp>
        <tr r="M678" s="1"/>
      </tp>
      <tp t="s">
        <v>#N/A Requesting Data...</v>
        <stp/>
        <stp>##V3_BDPV12</stp>
        <stp>EURUSD Curncy</stp>
        <stp>LAST_PRICE</stp>
        <stp>[Crispin Spreadsheet.xlsx]OEI!R679C13</stp>
        <tr r="M679" s="1"/>
      </tp>
      <tp t="s">
        <v>#N/A Requesting Data...</v>
        <stp/>
        <stp>##V3_BDPV12</stp>
        <stp>EURUSD Curncy</stp>
        <stp>LAST_PRICE</stp>
        <stp>[Crispin Spreadsheet.xlsx]OEI!R674C13</stp>
        <tr r="M674" s="1"/>
      </tp>
      <tp t="s">
        <v>#N/A Requesting Data...</v>
        <stp/>
        <stp>##V3_BDPV12</stp>
        <stp>EURUSD Curncy</stp>
        <stp>LAST_PRICE</stp>
        <stp>[Crispin Spreadsheet.xlsx]OEI!R675C13</stp>
        <tr r="M675" s="1"/>
      </tp>
      <tp t="s">
        <v>#N/A Requesting Data...</v>
        <stp/>
        <stp>##V3_BDPV12</stp>
        <stp>EURUSD Curncy</stp>
        <stp>LAST_PRICE</stp>
        <stp>[Crispin Spreadsheet.xlsx]OEI!R676C13</stp>
        <tr r="M676" s="1"/>
      </tp>
      <tp t="s">
        <v>#N/A Requesting Data...</v>
        <stp/>
        <stp>##V3_BDPV12</stp>
        <stp>EURUSD Curncy</stp>
        <stp>LAST_PRICE</stp>
        <stp>[Crispin Spreadsheet.xlsx]OEI!R677C13</stp>
        <tr r="M677" s="1"/>
      </tp>
      <tp t="s">
        <v>#N/A Requesting Data...</v>
        <stp/>
        <stp>##V3_BDPV12</stp>
        <stp>EURUSD Curncy</stp>
        <stp>LAST_PRICE</stp>
        <stp>[Crispin Spreadsheet.xlsx]OEI!R670C13</stp>
        <tr r="M670" s="1"/>
      </tp>
      <tp t="s">
        <v>#N/A Requesting Data...</v>
        <stp/>
        <stp>##V3_BDPV12</stp>
        <stp>EURUSD Curncy</stp>
        <stp>LAST_PRICE</stp>
        <stp>[Crispin Spreadsheet.xlsx]OEI!R671C13</stp>
        <tr r="M671" s="1"/>
      </tp>
      <tp t="s">
        <v>#N/A Requesting Data...</v>
        <stp/>
        <stp>##V3_BDPV12</stp>
        <stp>EURUSD Curncy</stp>
        <stp>LAST_PRICE</stp>
        <stp>[Crispin Spreadsheet.xlsx]OEI!R672C13</stp>
        <tr r="M672" s="1"/>
      </tp>
      <tp t="s">
        <v>#N/A Requesting Data...</v>
        <stp/>
        <stp>##V3_BDPV12</stp>
        <stp>EURUSD Curncy</stp>
        <stp>LAST_PRICE</stp>
        <stp>[Crispin Spreadsheet.xlsx]OEI!R673C13</stp>
        <tr r="M673" s="1"/>
      </tp>
      <tp t="s">
        <v>#N/A Requesting Data...</v>
        <stp/>
        <stp>##V3_BDPV12</stp>
        <stp>EURUSD Curncy</stp>
        <stp>LAST_PRICE</stp>
        <stp>[Crispin Spreadsheet.xlsx]OEI!R668C13</stp>
        <tr r="M668" s="1"/>
      </tp>
      <tp t="s">
        <v>#N/A Requesting Data...</v>
        <stp/>
        <stp>##V3_BDPV12</stp>
        <stp>EURUSD Curncy</stp>
        <stp>LAST_PRICE</stp>
        <stp>[Crispin Spreadsheet.xlsx]OEI!R669C13</stp>
        <tr r="M669" s="1"/>
      </tp>
      <tp t="s">
        <v>#N/A Requesting Data...</v>
        <stp/>
        <stp>##V3_BDPV12</stp>
        <stp>EURUSD Curncy</stp>
        <stp>LAST_PRICE</stp>
        <stp>[Crispin Spreadsheet.xlsx]OEI!R664C13</stp>
        <tr r="M664" s="1"/>
      </tp>
      <tp t="s">
        <v>#N/A Requesting Data...</v>
        <stp/>
        <stp>##V3_BDPV12</stp>
        <stp>EURUSD Curncy</stp>
        <stp>LAST_PRICE</stp>
        <stp>[Crispin Spreadsheet.xlsx]OEI!R665C13</stp>
        <tr r="M665" s="1"/>
      </tp>
      <tp t="s">
        <v>#N/A Requesting Data...</v>
        <stp/>
        <stp>##V3_BDPV12</stp>
        <stp>EURUSD Curncy</stp>
        <stp>LAST_PRICE</stp>
        <stp>[Crispin Spreadsheet.xlsx]OEI!R666C13</stp>
        <tr r="M666" s="1"/>
      </tp>
      <tp t="s">
        <v>#N/A Requesting Data...</v>
        <stp/>
        <stp>##V3_BDPV12</stp>
        <stp>EURUSD Curncy</stp>
        <stp>LAST_PRICE</stp>
        <stp>[Crispin Spreadsheet.xlsx]OEI!R667C13</stp>
        <tr r="M667" s="1"/>
      </tp>
      <tp t="s">
        <v>#N/A Requesting Data...</v>
        <stp/>
        <stp>##V3_BDPV12</stp>
        <stp>EURUSD Curncy</stp>
        <stp>LAST_PRICE</stp>
        <stp>[Crispin Spreadsheet.xlsx]OEI!R660C13</stp>
        <tr r="M660" s="1"/>
      </tp>
      <tp t="s">
        <v>#N/A Requesting Data...</v>
        <stp/>
        <stp>##V3_BDPV12</stp>
        <stp>EURUSD Curncy</stp>
        <stp>LAST_PRICE</stp>
        <stp>[Crispin Spreadsheet.xlsx]OEI!R661C13</stp>
        <tr r="M661" s="1"/>
      </tp>
      <tp t="s">
        <v>#N/A Requesting Data...</v>
        <stp/>
        <stp>##V3_BDPV12</stp>
        <stp>EURUSD Curncy</stp>
        <stp>LAST_PRICE</stp>
        <stp>[Crispin Spreadsheet.xlsx]OEI!R662C13</stp>
        <tr r="M662" s="1"/>
      </tp>
      <tp t="s">
        <v>#N/A Requesting Data...</v>
        <stp/>
        <stp>##V3_BDPV12</stp>
        <stp>EURUSD Curncy</stp>
        <stp>LAST_PRICE</stp>
        <stp>[Crispin Spreadsheet.xlsx]OEI!R663C13</stp>
        <tr r="M663" s="1"/>
      </tp>
      <tp t="s">
        <v>#N/A Requesting Data...</v>
        <stp/>
        <stp>##V3_BDPV12</stp>
        <stp>EURUSD Curncy</stp>
        <stp>LAST_PRICE</stp>
        <stp>[Crispin Spreadsheet.xlsx]OEI!R698C13</stp>
        <tr r="M698" s="1"/>
      </tp>
      <tp t="s">
        <v>#N/A Requesting Data...</v>
        <stp/>
        <stp>##V3_BDPV12</stp>
        <stp>EURUSD Curncy</stp>
        <stp>LAST_PRICE</stp>
        <stp>[Crispin Spreadsheet.xlsx]OEI!R699C13</stp>
        <tr r="M699" s="1"/>
      </tp>
      <tp t="s">
        <v>#N/A Requesting Data...</v>
        <stp/>
        <stp>##V3_BDPV12</stp>
        <stp>EURUSD Curncy</stp>
        <stp>LAST_PRICE</stp>
        <stp>[Crispin Spreadsheet.xlsx]OEI!R694C13</stp>
        <tr r="M694" s="1"/>
      </tp>
      <tp t="s">
        <v>#N/A Requesting Data...</v>
        <stp/>
        <stp>##V3_BDPV12</stp>
        <stp>EURUSD Curncy</stp>
        <stp>LAST_PRICE</stp>
        <stp>[Crispin Spreadsheet.xlsx]OEI!R695C13</stp>
        <tr r="M695" s="1"/>
      </tp>
      <tp t="s">
        <v>#N/A Requesting Data...</v>
        <stp/>
        <stp>##V3_BDPV12</stp>
        <stp>EURUSD Curncy</stp>
        <stp>LAST_PRICE</stp>
        <stp>[Crispin Spreadsheet.xlsx]OEI!R696C13</stp>
        <tr r="M696" s="1"/>
      </tp>
      <tp t="s">
        <v>#N/A Requesting Data...</v>
        <stp/>
        <stp>##V3_BDPV12</stp>
        <stp>EURUSD Curncy</stp>
        <stp>LAST_PRICE</stp>
        <stp>[Crispin Spreadsheet.xlsx]OEI!R697C13</stp>
        <tr r="M697" s="1"/>
      </tp>
      <tp t="s">
        <v>#N/A Requesting Data...</v>
        <stp/>
        <stp>##V3_BDPV12</stp>
        <stp>EURUSD Curncy</stp>
        <stp>LAST_PRICE</stp>
        <stp>[Crispin Spreadsheet.xlsx]OEI!R690C13</stp>
        <tr r="M690" s="1"/>
      </tp>
      <tp t="s">
        <v>#N/A Requesting Data...</v>
        <stp/>
        <stp>##V3_BDPV12</stp>
        <stp>EURUSD Curncy</stp>
        <stp>LAST_PRICE</stp>
        <stp>[Crispin Spreadsheet.xlsx]OEI!R691C13</stp>
        <tr r="M691" s="1"/>
      </tp>
      <tp t="s">
        <v>#N/A Requesting Data...</v>
        <stp/>
        <stp>##V3_BDPV12</stp>
        <stp>EURUSD Curncy</stp>
        <stp>LAST_PRICE</stp>
        <stp>[Crispin Spreadsheet.xlsx]OEI!R692C13</stp>
        <tr r="M692" s="1"/>
      </tp>
      <tp t="s">
        <v>#N/A Requesting Data...</v>
        <stp/>
        <stp>##V3_BDPV12</stp>
        <stp>EURUSD Curncy</stp>
        <stp>LAST_PRICE</stp>
        <stp>[Crispin Spreadsheet.xlsx]OEI!R693C13</stp>
        <tr r="M693" s="1"/>
      </tp>
      <tp t="s">
        <v>#N/A Requesting Data...</v>
        <stp/>
        <stp>##V3_BDPV12</stp>
        <stp>EURUSD Curncy</stp>
        <stp>LAST_PRICE</stp>
        <stp>[Crispin Spreadsheet.xlsx]OEI!R688C13</stp>
        <tr r="M688" s="1"/>
      </tp>
      <tp t="s">
        <v>#N/A Requesting Data...</v>
        <stp/>
        <stp>##V3_BDPV12</stp>
        <stp>EURUSD Curncy</stp>
        <stp>LAST_PRICE</stp>
        <stp>[Crispin Spreadsheet.xlsx]OEI!R689C13</stp>
        <tr r="M689" s="1"/>
      </tp>
      <tp t="s">
        <v>#N/A Requesting Data...</v>
        <stp/>
        <stp>##V3_BDPV12</stp>
        <stp>EURUSD Curncy</stp>
        <stp>LAST_PRICE</stp>
        <stp>[Crispin Spreadsheet.xlsx]OEI!R684C13</stp>
        <tr r="M684" s="1"/>
      </tp>
      <tp t="s">
        <v>#N/A Requesting Data...</v>
        <stp/>
        <stp>##V3_BDPV12</stp>
        <stp>EURUSD Curncy</stp>
        <stp>LAST_PRICE</stp>
        <stp>[Crispin Spreadsheet.xlsx]OEI!R685C13</stp>
        <tr r="M685" s="1"/>
      </tp>
      <tp t="s">
        <v>#N/A Requesting Data...</v>
        <stp/>
        <stp>##V3_BDPV12</stp>
        <stp>EURUSD Curncy</stp>
        <stp>LAST_PRICE</stp>
        <stp>[Crispin Spreadsheet.xlsx]OEI!R686C13</stp>
        <tr r="M686" s="1"/>
      </tp>
      <tp t="s">
        <v>#N/A Requesting Data...</v>
        <stp/>
        <stp>##V3_BDPV12</stp>
        <stp>EURUSD Curncy</stp>
        <stp>LAST_PRICE</stp>
        <stp>[Crispin Spreadsheet.xlsx]OEI!R687C13</stp>
        <tr r="M687" s="1"/>
      </tp>
      <tp t="s">
        <v>#N/A Requesting Data...</v>
        <stp/>
        <stp>##V3_BDPV12</stp>
        <stp>EURUSD Curncy</stp>
        <stp>LAST_PRICE</stp>
        <stp>[Crispin Spreadsheet.xlsx]OEI!R680C13</stp>
        <tr r="M680" s="1"/>
      </tp>
      <tp t="s">
        <v>#N/A Requesting Data...</v>
        <stp/>
        <stp>##V3_BDPV12</stp>
        <stp>EURUSD Curncy</stp>
        <stp>LAST_PRICE</stp>
        <stp>[Crispin Spreadsheet.xlsx]OEI!R681C13</stp>
        <tr r="M681" s="1"/>
      </tp>
      <tp t="s">
        <v>#N/A Requesting Data...</v>
        <stp/>
        <stp>##V3_BDPV12</stp>
        <stp>EURUSD Curncy</stp>
        <stp>LAST_PRICE</stp>
        <stp>[Crispin Spreadsheet.xlsx]OEI!R682C13</stp>
        <tr r="M682" s="1"/>
      </tp>
      <tp t="s">
        <v>#N/A Requesting Data...</v>
        <stp/>
        <stp>##V3_BDPV12</stp>
        <stp>EURUSD Curncy</stp>
        <stp>LAST_PRICE</stp>
        <stp>[Crispin Spreadsheet.xlsx]OEI!R683C13</stp>
        <tr r="M683" s="1"/>
      </tp>
      <tp t="s">
        <v>#N/A Requesting Data...</v>
        <stp/>
        <stp>##V3_BDPV12</stp>
        <stp>EURUSD Curncy</stp>
        <stp>LAST_PRICE</stp>
        <stp>[Crispin Spreadsheet.xlsx]OEI!R199C13</stp>
        <tr r="M199" s="1"/>
      </tp>
      <tp t="s">
        <v>#N/A Requesting Data...</v>
        <stp/>
        <stp>##V3_BDPV12</stp>
        <stp>EURUSD Curncy</stp>
        <stp>LAST_PRICE</stp>
        <stp>[Crispin Spreadsheet.xlsx]OEI!R354C13</stp>
        <tr r="M354" s="1"/>
      </tp>
      <tp t="s">
        <v>#N/A Requesting Data...</v>
        <stp/>
        <stp>##V3_BDPV12</stp>
        <stp>EURUSD Curncy</stp>
        <stp>LAST_PRICE</stp>
        <stp>[Crispin Spreadsheet.xlsx]OEI!R351C13</stp>
        <tr r="M351" s="1"/>
      </tp>
      <tp t="s">
        <v>#N/A Requesting Data...</v>
        <stp/>
        <stp>##V3_BDPV12</stp>
        <stp>EURUSD Curncy</stp>
        <stp>LAST_PRICE</stp>
        <stp>[Crispin Spreadsheet.xlsx]OEI!R352C13</stp>
        <tr r="M352" s="1"/>
      </tp>
      <tp t="s">
        <v>#N/A Requesting Data...</v>
        <stp/>
        <stp>##V3_BDPV12</stp>
        <stp>EURUSD Curncy</stp>
        <stp>LAST_PRICE</stp>
        <stp>[Crispin Spreadsheet.xlsx]OEI!R362C13</stp>
        <tr r="M362" s="1"/>
      </tp>
      <tp t="s">
        <v>#N/A Requesting Data...</v>
        <stp/>
        <stp>##V3_BDPV12</stp>
        <stp>EURUSD Curncy</stp>
        <stp>LAST_PRICE</stp>
        <stp>[Crispin Spreadsheet.xlsx]OEI!R228C13</stp>
        <tr r="M228" s="1"/>
      </tp>
      <tp t="s">
        <v>GBp</v>
        <stp/>
        <stp>##V3_BDPV12</stp>
        <stp>BT/A LN Equity</stp>
        <stp>CRNCY</stp>
        <stp>[Crispin Spreadsheet.xlsx]SWAN!R79C4</stp>
        <tr r="D79" s="3"/>
      </tp>
      <tp t="s">
        <v>#N/A Requesting Data...</v>
        <stp/>
        <stp>##V3_BDPV12</stp>
        <stp>EURUSD Curncy</stp>
        <stp>LAST_PRICE</stp>
        <stp>[Crispin Spreadsheet.xlsx]OEI!R818C13</stp>
        <tr r="M818" s="1"/>
      </tp>
      <tp t="s">
        <v>#N/A Requesting Data...</v>
        <stp/>
        <stp>##V3_BDPV12</stp>
        <stp>EURUSD Curncy</stp>
        <stp>LAST_PRICE</stp>
        <stp>[Crispin Spreadsheet.xlsx]OEI!R819C13</stp>
        <tr r="M819" s="1"/>
      </tp>
      <tp t="s">
        <v>#N/A Requesting Data...</v>
        <stp/>
        <stp>##V3_BDPV12</stp>
        <stp>EURUSD Curncy</stp>
        <stp>LAST_PRICE</stp>
        <stp>[Crispin Spreadsheet.xlsx]OEI!R814C13</stp>
        <tr r="M814" s="1"/>
      </tp>
      <tp t="s">
        <v>#N/A Requesting Data...</v>
        <stp/>
        <stp>##V3_BDPV12</stp>
        <stp>EURUSD Curncy</stp>
        <stp>LAST_PRICE</stp>
        <stp>[Crispin Spreadsheet.xlsx]OEI!R815C13</stp>
        <tr r="M815" s="1"/>
      </tp>
      <tp t="s">
        <v>#N/A Requesting Data...</v>
        <stp/>
        <stp>##V3_BDPV12</stp>
        <stp>EURUSD Curncy</stp>
        <stp>LAST_PRICE</stp>
        <stp>[Crispin Spreadsheet.xlsx]OEI!R816C13</stp>
        <tr r="M816" s="1"/>
      </tp>
      <tp t="s">
        <v>#N/A Requesting Data...</v>
        <stp/>
        <stp>##V3_BDPV12</stp>
        <stp>EURUSD Curncy</stp>
        <stp>LAST_PRICE</stp>
        <stp>[Crispin Spreadsheet.xlsx]OEI!R817C13</stp>
        <tr r="M817" s="1"/>
      </tp>
      <tp t="s">
        <v>#N/A Requesting Data...</v>
        <stp/>
        <stp>##V3_BDPV12</stp>
        <stp>EURUSD Curncy</stp>
        <stp>LAST_PRICE</stp>
        <stp>[Crispin Spreadsheet.xlsx]OEI!R810C13</stp>
        <tr r="M810" s="1"/>
      </tp>
      <tp t="s">
        <v>#N/A Requesting Data...</v>
        <stp/>
        <stp>##V3_BDPV12</stp>
        <stp>EURUSD Curncy</stp>
        <stp>LAST_PRICE</stp>
        <stp>[Crispin Spreadsheet.xlsx]OEI!R811C13</stp>
        <tr r="M811" s="1"/>
      </tp>
      <tp t="s">
        <v>#N/A Requesting Data...</v>
        <stp/>
        <stp>##V3_BDPV12</stp>
        <stp>EURUSD Curncy</stp>
        <stp>LAST_PRICE</stp>
        <stp>[Crispin Spreadsheet.xlsx]OEI!R812C13</stp>
        <tr r="M812" s="1"/>
      </tp>
      <tp t="s">
        <v>#N/A Requesting Data...</v>
        <stp/>
        <stp>##V3_BDPV12</stp>
        <stp>EURUSD Curncy</stp>
        <stp>LAST_PRICE</stp>
        <stp>[Crispin Spreadsheet.xlsx]OEI!R813C13</stp>
        <tr r="M813" s="1"/>
      </tp>
      <tp t="s">
        <v>#N/A Requesting Data...</v>
        <stp/>
        <stp>##V3_BDPV12</stp>
        <stp>EURUSD Curncy</stp>
        <stp>LAST_PRICE</stp>
        <stp>[Crispin Spreadsheet.xlsx]OEI!R808C13</stp>
        <tr r="M808" s="1"/>
      </tp>
      <tp t="s">
        <v>#N/A Requesting Data...</v>
        <stp/>
        <stp>##V3_BDPV12</stp>
        <stp>EURUSD Curncy</stp>
        <stp>LAST_PRICE</stp>
        <stp>[Crispin Spreadsheet.xlsx]OEI!R809C13</stp>
        <tr r="M809" s="1"/>
      </tp>
      <tp t="s">
        <v>#N/A Requesting Data...</v>
        <stp/>
        <stp>##V3_BDPV12</stp>
        <stp>EURUSD Curncy</stp>
        <stp>LAST_PRICE</stp>
        <stp>[Crispin Spreadsheet.xlsx]OEI!R804C13</stp>
        <tr r="M804" s="1"/>
      </tp>
      <tp t="s">
        <v>#N/A Requesting Data...</v>
        <stp/>
        <stp>##V3_BDPV12</stp>
        <stp>EURUSD Curncy</stp>
        <stp>LAST_PRICE</stp>
        <stp>[Crispin Spreadsheet.xlsx]OEI!R805C13</stp>
        <tr r="M805" s="1"/>
      </tp>
      <tp t="s">
        <v>#N/A Requesting Data...</v>
        <stp/>
        <stp>##V3_BDPV12</stp>
        <stp>EURUSD Curncy</stp>
        <stp>LAST_PRICE</stp>
        <stp>[Crispin Spreadsheet.xlsx]OEI!R806C13</stp>
        <tr r="M806" s="1"/>
      </tp>
      <tp t="s">
        <v>#N/A Requesting Data...</v>
        <stp/>
        <stp>##V3_BDPV12</stp>
        <stp>EURUSD Curncy</stp>
        <stp>LAST_PRICE</stp>
        <stp>[Crispin Spreadsheet.xlsx]OEI!R807C13</stp>
        <tr r="M807" s="1"/>
      </tp>
      <tp t="s">
        <v>#N/A Requesting Data...</v>
        <stp/>
        <stp>##V3_BDPV12</stp>
        <stp>EURUSD Curncy</stp>
        <stp>LAST_PRICE</stp>
        <stp>[Crispin Spreadsheet.xlsx]OEI!R800C13</stp>
        <tr r="M800" s="1"/>
      </tp>
      <tp t="s">
        <v>#N/A Requesting Data...</v>
        <stp/>
        <stp>##V3_BDPV12</stp>
        <stp>EURUSD Curncy</stp>
        <stp>LAST_PRICE</stp>
        <stp>[Crispin Spreadsheet.xlsx]OEI!R801C13</stp>
        <tr r="M801" s="1"/>
      </tp>
      <tp t="s">
        <v>#N/A Requesting Data...</v>
        <stp/>
        <stp>##V3_BDPV12</stp>
        <stp>EURUSD Curncy</stp>
        <stp>LAST_PRICE</stp>
        <stp>[Crispin Spreadsheet.xlsx]OEI!R802C13</stp>
        <tr r="M802" s="1"/>
      </tp>
      <tp t="s">
        <v>#N/A Requesting Data...</v>
        <stp/>
        <stp>##V3_BDPV12</stp>
        <stp>EURUSD Curncy</stp>
        <stp>LAST_PRICE</stp>
        <stp>[Crispin Spreadsheet.xlsx]OEI!R803C13</stp>
        <tr r="M803" s="1"/>
      </tp>
      <tp t="s">
        <v>#N/A Requesting Data...</v>
        <stp/>
        <stp>##V3_BDPV12</stp>
        <stp>EURUSD Curncy</stp>
        <stp>LAST_PRICE</stp>
        <stp>[Crispin Spreadsheet.xlsx]OEI!R830C13</stp>
        <tr r="M830" s="1"/>
      </tp>
      <tp t="s">
        <v>#N/A Requesting Data...</v>
        <stp/>
        <stp>##V3_BDPV12</stp>
        <stp>EURUSD Curncy</stp>
        <stp>LAST_PRICE</stp>
        <stp>[Crispin Spreadsheet.xlsx]OEI!R831C13</stp>
        <tr r="M831" s="1"/>
      </tp>
      <tp t="s">
        <v>#N/A Requesting Data...</v>
        <stp/>
        <stp>##V3_BDPV12</stp>
        <stp>EURUSD Curncy</stp>
        <stp>LAST_PRICE</stp>
        <stp>[Crispin Spreadsheet.xlsx]OEI!R828C13</stp>
        <tr r="M828" s="1"/>
      </tp>
      <tp t="s">
        <v>#N/A Requesting Data...</v>
        <stp/>
        <stp>##V3_BDPV12</stp>
        <stp>EURUSD Curncy</stp>
        <stp>LAST_PRICE</stp>
        <stp>[Crispin Spreadsheet.xlsx]OEI!R829C13</stp>
        <tr r="M829" s="1"/>
      </tp>
      <tp t="s">
        <v>#N/A Requesting Data...</v>
        <stp/>
        <stp>##V3_BDPV12</stp>
        <stp>EURUSD Curncy</stp>
        <stp>LAST_PRICE</stp>
        <stp>[Crispin Spreadsheet.xlsx]OEI!R824C13</stp>
        <tr r="M824" s="1"/>
      </tp>
      <tp t="s">
        <v>#N/A Requesting Data...</v>
        <stp/>
        <stp>##V3_BDPV12</stp>
        <stp>EURUSD Curncy</stp>
        <stp>LAST_PRICE</stp>
        <stp>[Crispin Spreadsheet.xlsx]OEI!R825C13</stp>
        <tr r="M825" s="1"/>
      </tp>
      <tp t="s">
        <v>#N/A Requesting Data...</v>
        <stp/>
        <stp>##V3_BDPV12</stp>
        <stp>EURUSD Curncy</stp>
        <stp>LAST_PRICE</stp>
        <stp>[Crispin Spreadsheet.xlsx]OEI!R826C13</stp>
        <tr r="M826" s="1"/>
      </tp>
      <tp t="s">
        <v>#N/A Requesting Data...</v>
        <stp/>
        <stp>##V3_BDPV12</stp>
        <stp>EURUSD Curncy</stp>
        <stp>LAST_PRICE</stp>
        <stp>[Crispin Spreadsheet.xlsx]OEI!R827C13</stp>
        <tr r="M827" s="1"/>
      </tp>
      <tp t="s">
        <v>#N/A Requesting Data...</v>
        <stp/>
        <stp>##V3_BDPV12</stp>
        <stp>EURUSD Curncy</stp>
        <stp>LAST_PRICE</stp>
        <stp>[Crispin Spreadsheet.xlsx]OEI!R820C13</stp>
        <tr r="M820" s="1"/>
      </tp>
      <tp t="s">
        <v>#N/A Requesting Data...</v>
        <stp/>
        <stp>##V3_BDPV12</stp>
        <stp>EURUSD Curncy</stp>
        <stp>LAST_PRICE</stp>
        <stp>[Crispin Spreadsheet.xlsx]OEI!R821C13</stp>
        <tr r="M821" s="1"/>
      </tp>
      <tp t="s">
        <v>#N/A Requesting Data...</v>
        <stp/>
        <stp>##V3_BDPV12</stp>
        <stp>EURUSD Curncy</stp>
        <stp>LAST_PRICE</stp>
        <stp>[Crispin Spreadsheet.xlsx]OEI!R822C13</stp>
        <tr r="M822" s="1"/>
      </tp>
      <tp t="s">
        <v>#N/A Requesting Data...</v>
        <stp/>
        <stp>##V3_BDPV12</stp>
        <stp>EURUSD Curncy</stp>
        <stp>LAST_PRICE</stp>
        <stp>[Crispin Spreadsheet.xlsx]OEI!R823C13</stp>
        <tr r="M823" s="1"/>
      </tp>
      <tp t="s">
        <v>#N/A Requesting Data...</v>
        <stp/>
        <stp>##V3_BDPV12</stp>
        <stp>EURUSD Curncy</stp>
        <stp>LAST_PRICE</stp>
        <stp>[Crispin Spreadsheet.xlsx]OEI!R850C13</stp>
        <tr r="M850" s="1"/>
      </tp>
      <tp t="s">
        <v>#N/A Requesting Data...</v>
        <stp/>
        <stp>##V3_BDPV12</stp>
        <stp>EURUSD Curncy</stp>
        <stp>LAST_PRICE</stp>
        <stp>[Crispin Spreadsheet.xlsx]OEI!R851C13</stp>
        <tr r="M851" s="1"/>
      </tp>
      <tp t="s">
        <v>#N/A Requesting Data...</v>
        <stp/>
        <stp>##V3_BDPV12</stp>
        <stp>EURUSD Curncy</stp>
        <stp>LAST_PRICE</stp>
        <stp>[Crispin Spreadsheet.xlsx]OEI!R848C13</stp>
        <tr r="M848" s="1"/>
      </tp>
      <tp t="s">
        <v>#N/A Requesting Data...</v>
        <stp/>
        <stp>##V3_BDPV12</stp>
        <stp>EURUSD Curncy</stp>
        <stp>LAST_PRICE</stp>
        <stp>[Crispin Spreadsheet.xlsx]OEI!R849C13</stp>
        <tr r="M849" s="1"/>
      </tp>
      <tp t="s">
        <v>#N/A Requesting Data...</v>
        <stp/>
        <stp>##V3_BDPV12</stp>
        <stp>EURUSD Curncy</stp>
        <stp>LAST_PRICE</stp>
        <stp>[Crispin Spreadsheet.xlsx]OEI!R844C13</stp>
        <tr r="M844" s="1"/>
      </tp>
      <tp t="s">
        <v>#N/A Requesting Data...</v>
        <stp/>
        <stp>##V3_BDPV12</stp>
        <stp>EURUSD Curncy</stp>
        <stp>LAST_PRICE</stp>
        <stp>[Crispin Spreadsheet.xlsx]OEI!R845C13</stp>
        <tr r="M845" s="1"/>
      </tp>
      <tp t="s">
        <v>#N/A Requesting Data...</v>
        <stp/>
        <stp>##V3_BDPV12</stp>
        <stp>EURUSD Curncy</stp>
        <stp>LAST_PRICE</stp>
        <stp>[Crispin Spreadsheet.xlsx]OEI!R846C13</stp>
        <tr r="M846" s="1"/>
      </tp>
      <tp t="s">
        <v>#N/A Requesting Data...</v>
        <stp/>
        <stp>##V3_BDPV12</stp>
        <stp>EURUSD Curncy</stp>
        <stp>LAST_PRICE</stp>
        <stp>[Crispin Spreadsheet.xlsx]OEI!R847C13</stp>
        <tr r="M847" s="1"/>
      </tp>
      <tp t="s">
        <v>#N/A Requesting Data...</v>
        <stp/>
        <stp>##V3_BDPV12</stp>
        <stp>EURUSD Curncy</stp>
        <stp>LAST_PRICE</stp>
        <stp>[Crispin Spreadsheet.xlsx]OEI!R840C13</stp>
        <tr r="M840" s="1"/>
      </tp>
      <tp t="s">
        <v>#N/A Requesting Data...</v>
        <stp/>
        <stp>##V3_BDPV12</stp>
        <stp>EURUSD Curncy</stp>
        <stp>LAST_PRICE</stp>
        <stp>[Crispin Spreadsheet.xlsx]OEI!R842C13</stp>
        <tr r="M842" s="1"/>
      </tp>
      <tp t="s">
        <v>#N/A Requesting Data...</v>
        <stp/>
        <stp>##V3_BDPV12</stp>
        <stp>EURUSD Curncy</stp>
        <stp>LAST_PRICE</stp>
        <stp>[Crispin Spreadsheet.xlsx]OEI!R843C13</stp>
        <tr r="M843" s="1"/>
      </tp>
      <tp t="s">
        <v>#N/A Requesting Data...</v>
        <stp/>
        <stp>##V3_BDPV12</stp>
        <stp>EURUSD Curncy</stp>
        <stp>LAST_PRICE</stp>
        <stp>[Crispin Spreadsheet.xlsx]OEI!R878C13</stp>
        <tr r="M878" s="1"/>
      </tp>
      <tp>
        <v>1.0435000000000001</v>
        <stp/>
        <stp>##V3_BDPV12</stp>
        <stp>EURUSD Curncy</stp>
        <stp>LAST_PRICE</stp>
        <stp>[Crispin Spreadsheet.xlsx]OEI!R877C13</stp>
        <tr r="M877" s="1"/>
      </tp>
      <tp>
        <v>1.0435000000000001</v>
        <stp/>
        <stp>##V3_BDPV12</stp>
        <stp>EURUSD Curncy</stp>
        <stp>LAST_PRICE</stp>
        <stp>[Crispin Spreadsheet.xlsx]OEI!R888C13</stp>
        <tr r="M888" s="1"/>
      </tp>
      <tp>
        <v>1.0435000000000001</v>
        <stp/>
        <stp>##V3_BDPV12</stp>
        <stp>EURUSD Curncy</stp>
        <stp>LAST_PRICE</stp>
        <stp>[Crispin Spreadsheet.xlsx]OEI!R884C13</stp>
        <tr r="M884" s="1"/>
      </tp>
      <tp>
        <v>1.0435000000000001</v>
        <stp/>
        <stp>##V3_BDPV12</stp>
        <stp>EURUSD Curncy</stp>
        <stp>LAST_PRICE</stp>
        <stp>[Crispin Spreadsheet.xlsx]OEI!R885C13</stp>
        <tr r="M885" s="1"/>
      </tp>
      <tp t="s">
        <v>#N/A Requesting Data...</v>
        <stp/>
        <stp>##V3_BDPV12</stp>
        <stp>EURUSD Curncy</stp>
        <stp>LAST_PRICE</stp>
        <stp>[Crispin Spreadsheet.xlsx]OEI!R880C13</stp>
        <tr r="M880" s="1"/>
      </tp>
      <tp t="s">
        <v>#N/A Requesting Data...</v>
        <stp/>
        <stp>##V3_BDPV12</stp>
        <stp>EURUSD Curncy</stp>
        <stp>LAST_PRICE</stp>
        <stp>[Crispin Spreadsheet.xlsx]OEI!R881C13</stp>
        <tr r="M881" s="1"/>
      </tp>
      <tp t="s">
        <v>#N/A Requesting Data...</v>
        <stp/>
        <stp>##V3_BDPV12</stp>
        <stp>EURUSD Curncy</stp>
        <stp>LAST_PRICE</stp>
        <stp>[Crispin Spreadsheet.xlsx]OEI!R882C13</stp>
        <tr r="M882" s="1"/>
      </tp>
      <tp t="s">
        <v>#N/A Requesting Data...</v>
        <stp/>
        <stp>##V3_BDPV12</stp>
        <stp>EURUSD Curncy</stp>
        <stp>LAST_PRICE</stp>
        <stp>[Crispin Spreadsheet.xlsx]OEI!R883C13</stp>
        <tr r="M883" s="1"/>
      </tp>
    </main>
    <main first="bloomberg.rtd">
      <tp t="s">
        <v>GBp</v>
        <stp/>
        <stp>##V3_BDPV12</stp>
        <stp>JMAT LN Equity</stp>
        <stp>CRNCY</stp>
        <stp>[Crispin Spreadsheet.xlsx]OEI!R548C4</stp>
        <tr r="D548" s="1"/>
      </tp>
    </main>
    <main first="bloomberg.rtd">
      <tp t="s">
        <v>USD</v>
        <stp/>
        <stp>##V3_BDPV12</stp>
        <stp>CHTR US Equity</stp>
        <stp>CRNCY</stp>
        <stp>[Crispin Spreadsheet.xlsx]OEI!R680C4</stp>
        <tr r="D680" s="1"/>
      </tp>
      <tp t="s">
        <v>USD</v>
        <stp/>
        <stp>##V3_BDPV12</stp>
        <stp>FWONK US Equity</stp>
        <stp>CRNCY</stp>
        <stp>[Crispin Spreadsheet.xlsx]OEI!R745C4</stp>
        <tr r="D745" s="1"/>
      </tp>
    </main>
    <main first="bofaddin.rtdserver">
      <tp t="s">
        <v>#N/A N/A</v>
        <stp/>
        <stp>BDH|449179921275467717</stp>
        <tr r="Z444" s="1"/>
      </tp>
      <tp t="s">
        <v>#N/A N/A</v>
        <stp/>
        <stp>BDH|379462740538138958</stp>
        <tr r="Z420" s="1"/>
      </tp>
    </main>
    <main first="bloomberg.rtd">
      <tp>
        <v>2.25</v>
        <stp/>
        <stp>##V3_BDPV12</stp>
        <stp>HAPL MK Equity</stp>
        <stp>PX_YEST_CLOSE</stp>
        <stp>[Crispin Spreadsheet.xlsx]OEI!R312C6</stp>
        <tr r="F312" s="1"/>
      </tp>
      <tp>
        <v>70.87</v>
        <stp/>
        <stp>##V3_BDPV12</stp>
        <stp>ORCL US Equity</stp>
        <stp>PX_YEST_CLOSE</stp>
        <stp>[Crispin Spreadsheet.xlsx]OEI!R769C6</stp>
        <tr r="F769" s="1"/>
      </tp>
      <tp>
        <v>8.202</v>
        <stp/>
        <stp>##V3_BDPV12</stp>
        <stp>EOAN GY Equity</stp>
        <stp>PX_YEST_CLOSE</stp>
        <stp>[Crispin Spreadsheet.xlsx]OEI!R161C6</stp>
        <tr r="F161" s="1"/>
      </tp>
      <tp>
        <v>1121.5</v>
        <stp/>
        <stp>##V3_BDPV12</stp>
        <stp>ANTO LN Equity</stp>
        <stp>PX_YEST_CLOSE</stp>
        <stp>[Crispin Spreadsheet.xlsx]OEI!R453C6</stp>
        <tr r="F453" s="1"/>
      </tp>
      <tp t="s">
        <v>USD</v>
        <stp/>
        <stp>##V3_BDPV12</stp>
        <stp>META US Equity</stp>
        <stp>CRNCY</stp>
        <stp>[Crispin Spreadsheet.xlsx]OEI!R710C4</stp>
        <tr r="D710" s="1"/>
      </tp>
      <tp>
        <v>659.95</v>
        <stp/>
        <stp>##V3_BDPV12</stp>
        <stp>MELI US Equity</stp>
        <stp>PX_YEST_CLOSE</stp>
        <stp>[Crispin Spreadsheet.xlsx]OEI!R756C6</stp>
        <tr r="F756" s="1"/>
      </tp>
      <tp t="s">
        <v>JPY</v>
        <stp/>
        <stp>##V3_BDPV12</stp>
        <stp>8848 JT Equity</stp>
        <stp>CRNCY</stp>
        <stp>[Crispin Spreadsheet.xlsx]FDXC!R95C4</stp>
        <tr r="D95" s="8"/>
      </tp>
      <tp t="s">
        <v>USD</v>
        <stp/>
        <stp>##V3_BDPV12</stp>
        <stp>AGRO US Equity</stp>
        <stp>CRNCY</stp>
        <stp>[Crispin Spreadsheet.xlsx]OEI!R646C4</stp>
        <tr r="D646" s="1"/>
      </tp>
      <tp t="s">
        <v>SEK</v>
        <stp/>
        <stp>##V3_BDPV12</stp>
        <stp>ENRO SS Equity</stp>
        <stp>CRNCY</stp>
        <stp>[Crispin Spreadsheet.xlsx]OEI!R396C4</stp>
        <tr r="D396" s="1"/>
      </tp>
      <tp t="s">
        <v>GBp</v>
        <stp/>
        <stp>##V3_BDPV12</stp>
        <stp>STAN LN Equity</stp>
        <stp>CRNCY</stp>
        <stp>[Crispin Spreadsheet.xlsx]OEI!R618C4</stp>
        <tr r="D618" s="1"/>
      </tp>
      <tp>
        <v>1</v>
        <stp/>
        <stp>##V3_BDPV12</stp>
        <stp>USDGBp Curncy</stp>
        <stp>QUOTE_FACTOR</stp>
        <stp>[Crispin Spreadsheet.xlsx]FDXC!R50C12</stp>
        <tr r="L50" s="8"/>
      </tp>
      <tp>
        <v>1</v>
        <stp/>
        <stp>##V3_BDPV12</stp>
        <stp>USDGBp Curncy</stp>
        <stp>QUOTE_FACTOR</stp>
        <stp>[Crispin Spreadsheet.xlsx]FDXC!R53C12</stp>
        <tr r="L53" s="8"/>
      </tp>
      <tp>
        <v>1</v>
        <stp/>
        <stp>##V3_BDPV12</stp>
        <stp>USDGBp Curncy</stp>
        <stp>QUOTE_FACTOR</stp>
        <stp>[Crispin Spreadsheet.xlsx]FDXC!R52C12</stp>
        <tr r="L52" s="8"/>
      </tp>
      <tp>
        <v>1</v>
        <stp/>
        <stp>##V3_BDPV12</stp>
        <stp>USDGBp Curncy</stp>
        <stp>QUOTE_FACTOR</stp>
        <stp>[Crispin Spreadsheet.xlsx]FDXC!R55C12</stp>
        <tr r="L55" s="8"/>
      </tp>
      <tp>
        <v>1</v>
        <stp/>
        <stp>##V3_BDPV12</stp>
        <stp>USDGBp Curncy</stp>
        <stp>QUOTE_FACTOR</stp>
        <stp>[Crispin Spreadsheet.xlsx]FDXC!R54C12</stp>
        <tr r="L54" s="8"/>
      </tp>
      <tp>
        <v>1</v>
        <stp/>
        <stp>##V3_BDPV12</stp>
        <stp>USDGBp Curncy</stp>
        <stp>QUOTE_FACTOR</stp>
        <stp>[Crispin Spreadsheet.xlsx]FDXC!R57C12</stp>
        <tr r="L57" s="8"/>
      </tp>
      <tp>
        <v>1</v>
        <stp/>
        <stp>##V3_BDPV12</stp>
        <stp>USDGBp Curncy</stp>
        <stp>QUOTE_FACTOR</stp>
        <stp>[Crispin Spreadsheet.xlsx]FDXC!R56C12</stp>
        <tr r="L56" s="8"/>
      </tp>
      <tp>
        <v>1</v>
        <stp/>
        <stp>##V3_BDPV12</stp>
        <stp>USDGBp Curncy</stp>
        <stp>QUOTE_FACTOR</stp>
        <stp>[Crispin Spreadsheet.xlsx]FDXC!R59C12</stp>
        <tr r="L59" s="8"/>
      </tp>
      <tp>
        <v>1</v>
        <stp/>
        <stp>##V3_BDPV12</stp>
        <stp>USDGBp Curncy</stp>
        <stp>QUOTE_FACTOR</stp>
        <stp>[Crispin Spreadsheet.xlsx]FDXC!R58C12</stp>
        <tr r="L58" s="8"/>
      </tp>
      <tp>
        <v>1</v>
        <stp/>
        <stp>##V3_BDPV12</stp>
        <stp>USDGBp Curncy</stp>
        <stp>QUOTE_FACTOR</stp>
        <stp>[Crispin Spreadsheet.xlsx]FDXC!R43C12</stp>
        <tr r="L43" s="8"/>
      </tp>
      <tp>
        <v>1</v>
        <stp/>
        <stp>##V3_BDPV12</stp>
        <stp>USDGBp Curncy</stp>
        <stp>QUOTE_FACTOR</stp>
        <stp>[Crispin Spreadsheet.xlsx]FDXC!R45C12</stp>
        <tr r="L45" s="8"/>
      </tp>
      <tp>
        <v>1</v>
        <stp/>
        <stp>##V3_BDPV12</stp>
        <stp>USDGBp Curncy</stp>
        <stp>QUOTE_FACTOR</stp>
        <stp>[Crispin Spreadsheet.xlsx]FDXC!R44C12</stp>
        <tr r="L44" s="8"/>
      </tp>
      <tp>
        <v>1</v>
        <stp/>
        <stp>##V3_BDPV12</stp>
        <stp>USDGBp Curncy</stp>
        <stp>QUOTE_FACTOR</stp>
        <stp>[Crispin Spreadsheet.xlsx]FDXC!R47C12</stp>
        <tr r="L47" s="8"/>
      </tp>
      <tp>
        <v>1</v>
        <stp/>
        <stp>##V3_BDPV12</stp>
        <stp>USDGBp Curncy</stp>
        <stp>QUOTE_FACTOR</stp>
        <stp>[Crispin Spreadsheet.xlsx]FDXC!R46C12</stp>
        <tr r="L46" s="8"/>
      </tp>
      <tp>
        <v>1</v>
        <stp/>
        <stp>##V3_BDPV12</stp>
        <stp>USDGBp Curncy</stp>
        <stp>QUOTE_FACTOR</stp>
        <stp>[Crispin Spreadsheet.xlsx]FDXC!R49C12</stp>
        <tr r="L49" s="8"/>
      </tp>
      <tp>
        <v>1</v>
        <stp/>
        <stp>##V3_BDPV12</stp>
        <stp>USDGBp Curncy</stp>
        <stp>QUOTE_FACTOR</stp>
        <stp>[Crispin Spreadsheet.xlsx]FDXC!R48C12</stp>
        <tr r="L48" s="8"/>
      </tp>
      <tp>
        <v>1</v>
        <stp/>
        <stp>##V3_BDPV12</stp>
        <stp>USDGBp Curncy</stp>
        <stp>QUOTE_FACTOR</stp>
        <stp>[Crispin Spreadsheet.xlsx]FDXC!R61C12</stp>
        <tr r="L61" s="8"/>
      </tp>
      <tp>
        <v>1</v>
        <stp/>
        <stp>##V3_BDPV12</stp>
        <stp>USDGBp Curncy</stp>
        <stp>QUOTE_FACTOR</stp>
        <stp>[Crispin Spreadsheet.xlsx]FDXC!R60C12</stp>
        <tr r="L60" s="8"/>
      </tp>
      <tp>
        <v>1</v>
        <stp/>
        <stp>##V3_BDPV12</stp>
        <stp>USDGBp Curncy</stp>
        <stp>QUOTE_FACTOR</stp>
        <stp>[Crispin Spreadsheet.xlsx]FDXC!R63C12</stp>
        <tr r="L63" s="8"/>
      </tp>
      <tp>
        <v>1</v>
        <stp/>
        <stp>##V3_BDPV12</stp>
        <stp>USDGBp Curncy</stp>
        <stp>QUOTE_FACTOR</stp>
        <stp>[Crispin Spreadsheet.xlsx]FDXC!R64C12</stp>
        <tr r="L64" s="8"/>
      </tp>
      <tp t="s">
        <v>#N/A Requesting Data...</v>
        <stp/>
        <stp>##V3_BDPV12</stp>
        <stp>6963 JT Equity</stp>
        <stp>LAST_PRICE</stp>
        <stp>[Crispin Spreadsheet.xlsx]OEI!R290C7</stp>
        <tr r="G290" s="1"/>
      </tp>
      <tp t="s">
        <v>#N/A Requesting Data...</v>
        <stp/>
        <stp>##V3_BDPV12</stp>
        <stp>6981 JT Equity</stp>
        <stp>LAST_PRICE</stp>
        <stp>[Crispin Spreadsheet.xlsx]OEI!R282C7</stp>
        <tr r="G282" s="1"/>
      </tp>
      <tp t="s">
        <v>#N/A Requesting Data...</v>
        <stp/>
        <stp>##V3_BDPV12</stp>
        <stp>5020 JT Equity</stp>
        <stp>LAST_PRICE</stp>
        <stp>[Crispin Spreadsheet.xlsx]OEI!R273C7</stp>
        <tr r="G273" s="1"/>
      </tp>
      <tp t="s">
        <v>EUR</v>
        <stp/>
        <stp>##V3_BDPV12</stp>
        <stp>IBA Index</stp>
        <stp>CRNCY</stp>
        <stp>[Crispin Spreadsheet.xlsx]OEI!R372C4</stp>
        <tr r="D372" s="1"/>
      </tp>
      <tp t="s">
        <v>#N/A Requesting Data...</v>
        <stp/>
        <stp>##V3_BDPV12</stp>
        <stp>CURY LN Equity</stp>
        <stp>LAST_PRICE</stp>
        <stp>[Crispin Spreadsheet.xlsx]FDXC!R48C7</stp>
        <tr r="G48" s="8"/>
      </tp>
      <tp t="s">
        <v>#N/A Requesting Data...</v>
        <stp/>
        <stp>##V3_BDPV12</stp>
        <stp>8604 JT Equity</stp>
        <stp>LAST_PRICE</stp>
        <stp>[Crispin Spreadsheet.xlsx]OEI!R287C7</stp>
        <tr r="G287" s="1"/>
      </tp>
      <tp>
        <v>12780</v>
        <stp/>
        <stp>##V3_BDPV12</stp>
        <stp>GXA Index</stp>
        <stp>PX_YEST_CLOSE</stp>
        <stp>[Crispin Spreadsheet.xlsx]OEI!R146C6</stp>
        <tr r="F146" s="1"/>
      </tp>
      <tp>
        <v>24746</v>
        <stp/>
        <stp>##V3_BDPV12</stp>
        <stp>ANG SJ Equity</stp>
        <stp>LAST_PRICE</stp>
        <stp>[Crispin Spreadsheet.xlsx]SWAN!R55C7</stp>
        <tr r="G55" s="3"/>
      </tp>
      <tp>
        <v>244.6</v>
        <stp/>
        <stp>##V3_BDPV12</stp>
        <stp>EMG LN Equity</stp>
        <stp>LAST_PRICE</stp>
        <stp>[Crispin Spreadsheet.xlsx]SWAN!R95C7</stp>
        <tr r="G95" s="3"/>
      </tp>
      <tp t="s">
        <v>#N/A Requesting Data...</v>
        <stp/>
        <stp>##V3_BDPV12</stp>
        <stp>PDG LN Equity</stp>
        <stp>LAST_PRICE</stp>
        <stp>[Crispin Spreadsheet.xlsx]FDXC!R58C7</stp>
        <tr r="G58" s="8"/>
      </tp>
      <tp t="s">
        <v>#N/A Requesting Data...</v>
        <stp/>
        <stp>##V3_BDPV12</stp>
        <stp>BP/ LN Equity</stp>
        <stp>LAST_PRICE</stp>
        <stp>[Crispin Spreadsheet.xlsx]OEI!R473C7</stp>
        <tr r="G473" s="1"/>
      </tp>
      <tp t="s">
        <v>#N/A Requesting Data...</v>
        <stp/>
        <stp>##V3_BDPV12</stp>
        <stp>UU/ LN Equity</stp>
        <stp>LAST_PRICE</stp>
        <stp>[Crispin Spreadsheet.xlsx]OEI!R633C7</stp>
        <tr r="G633" s="1"/>
      </tp>
      <tp t="s">
        <v>BRL</v>
        <stp/>
        <stp>##V3_BDPV12</stp>
        <stp>VALE3 BS Equity</stp>
        <stp>CRNCY</stp>
        <stp>[Crispin Spreadsheet.xlsx]OEI!R47C4</stp>
        <tr r="D47" s="1"/>
      </tp>
      <tp>
        <v>918</v>
        <stp/>
        <stp>##V3_BDPV12</stp>
        <stp>JET2 LN Equity</stp>
        <stp>PX_YEST_CLOSE</stp>
        <stp>[Crispin Spreadsheet.xlsx]OEI!R492C6</stp>
        <tr r="F492" s="1"/>
      </tp>
      <tp t="s">
        <v>#N/A Requesting Data...</v>
        <stp/>
        <stp>##V3_BDPV12</stp>
        <stp>EURTRY Curncy</stp>
        <stp>LAST_PRICE</stp>
        <stp>[Crispin Spreadsheet.xlsx]OEI!R441C13</stp>
        <tr r="M441" s="1"/>
      </tp>
    </main>
    <main first="bofaddin.rtdserver">
      <tp t="s">
        <v>#N/A N/A</v>
        <stp/>
        <stp>BDH|846192438357629531</stp>
        <tr r="Z616" s="1"/>
      </tp>
    </main>
    <main first="bloomberg.rtd">
      <tp t="s">
        <v>NOK</v>
        <stp/>
        <stp>##V3_BDPV12</stp>
        <stp>HUNT NO Equity</stp>
        <stp>CRNCY</stp>
        <stp>[Crispin Spreadsheet.xlsx]OEI!R337C4</stp>
        <tr r="D337" s="1"/>
      </tp>
      <tp t="s">
        <v>SEK</v>
        <stp/>
        <stp>##V3_BDPV12</stp>
        <stp>ERICB SS Equity</stp>
        <stp>CRNCY</stp>
        <stp>[Crispin Spreadsheet.xlsx]OEI!R409C4</stp>
        <tr r="D409" s="1"/>
      </tp>
    </main>
    <main first="bofaddin.rtdserver">
      <tp t="s">
        <v>#N/A N/A</v>
        <stp/>
        <stp>BDH|375993792237390739</stp>
        <tr r="Z372" s="1"/>
      </tp>
    </main>
    <main first="bloomberg.rtd">
      <tp>
        <v>81.680000000000007</v>
        <stp/>
        <stp>##V3_BDPV12</stp>
        <stp>SONY US Equity</stp>
        <stp>PX_YEST_CLOSE</stp>
        <stp>[Crispin Spreadsheet.xlsx]OEI!R795C6</stp>
        <tr r="F795" s="1"/>
      </tp>
    </main>
    <main first="bofaddin.rtdserver">
      <tp t="s">
        <v>#N/A N/A</v>
        <stp/>
        <stp>BDH|736646829044122013</stp>
        <tr r="Z102" s="1"/>
      </tp>
      <tp t="s">
        <v>#N/A N/A</v>
        <stp/>
        <stp>BDH|470651817147002029</stp>
        <tr r="Z785" s="1"/>
      </tp>
    </main>
    <main first="bloomberg.rtd">
      <tp t="s">
        <v>USD</v>
        <stp/>
        <stp>##V3_BDPV12</stp>
        <stp>TCEHY US Equity</stp>
        <stp>CRNCY</stp>
        <stp>[Crispin Spreadsheet.xlsx]OEI!R802C4</stp>
        <tr r="D802" s="1"/>
      </tp>
    </main>
    <main first="bloomberg.rtd">
      <tp>
        <v>144.53</v>
        <stp/>
        <stp>##V3_BDPV12</stp>
        <stp>SNOW US Equity</stp>
        <stp>PX_YEST_CLOSE</stp>
        <stp>[Crispin Spreadsheet.xlsx]OEI!R794C6</stp>
        <tr r="F794" s="1"/>
      </tp>
    </main>
    <main first="bofaddin.rtdserver">
      <tp t="s">
        <v>#N/A N/A</v>
        <stp/>
        <stp>BDH|292973387571364007</stp>
        <tr r="Z92" s="1"/>
      </tp>
    </main>
    <main first="bloomberg.rtd">
      <tp>
        <v>1068.5</v>
        <stp/>
        <stp>##V3_BDPV12</stp>
        <stp>SMSN LI Equity</stp>
        <stp>PX_YEST_CLOSE</stp>
        <stp>[Crispin Spreadsheet.xlsx]OEI!R602C6</stp>
        <tr r="F602" s="1"/>
      </tp>
      <tp t="s">
        <v>USD</v>
        <stp/>
        <stp>##V3_BDPV12</stp>
        <stp>PLUG US Equity</stp>
        <stp>CRNCY</stp>
        <stp>[Crispin Spreadsheet.xlsx]OEI!R780C4</stp>
        <tr r="D780" s="1"/>
      </tp>
      <tp t="s">
        <v>USD</v>
        <stp/>
        <stp>##V3_BDPV12</stp>
        <stp>SSRM US Equity</stp>
        <stp>CRNCY</stp>
        <stp>[Crispin Spreadsheet.xlsx]OEI!R797C4</stp>
        <tr r="D797" s="1"/>
      </tp>
      <tp t="s">
        <v>CHF</v>
        <stp/>
        <stp>##V3_BDPV12</stp>
        <stp>SGSN SW Equity</stp>
        <stp>CRNCY</stp>
        <stp>[Crispin Spreadsheet.xlsx]OEI!R432C4</stp>
        <tr r="D432" s="1"/>
      </tp>
      <tp t="s">
        <v>#N/A Requesting Data...</v>
        <stp/>
        <stp>##V3_BDPV12</stp>
        <stp>ARCH US Equity</stp>
        <stp>LAST_PRICE</stp>
        <stp>[Crispin Spreadsheet.xlsx]OPUS!R78C7</stp>
        <tr r="G78" s="6"/>
      </tp>
      <tp t="s">
        <v>#N/A Requesting Data...</v>
        <stp/>
        <stp>##V3_BDPV12</stp>
        <stp>2730 JT Equity</stp>
        <stp>LAST_PRICE</stp>
        <stp>[Crispin Spreadsheet.xlsx]OEI!R262C7</stp>
        <tr r="G262" s="1"/>
      </tp>
      <tp t="s">
        <v>#N/A Requesting Data...</v>
        <stp/>
        <stp>##V3_BDPV12</stp>
        <stp>BARC LN Equity</stp>
        <stp>LAST_PRICE</stp>
        <stp>[Crispin Spreadsheet.xlsx]OPUS!R53C7</stp>
        <tr r="G53" s="6"/>
      </tp>
      <tp t="s">
        <v>#N/A Requesting Data...</v>
        <stp/>
        <stp>##V3_BDPV12</stp>
        <stp>8951 JT Equity</stp>
        <stp>LAST_PRICE</stp>
        <stp>[Crispin Spreadsheet.xlsx]OEI!R283C7</stp>
        <tr r="G283" s="1"/>
      </tp>
      <tp t="s">
        <v>#N/A Requesting Data...</v>
        <stp/>
        <stp>##V3_BDPV12</stp>
        <stp>CPI LN Equity</stp>
        <stp>LAST_PRICE</stp>
        <stp>[Crispin Spreadsheet.xlsx]FDXC!R47C7</stp>
        <tr r="G47" s="8"/>
      </tp>
      <tp t="s">
        <v>#N/A Requesting Data...</v>
        <stp/>
        <stp>##V3_BDPV12</stp>
        <stp>UN01 GY Equity</stp>
        <stp>LAST_PRICE</stp>
        <stp>[Crispin Spreadsheet.xlsx]OEI!R190C7</stp>
        <tr r="G190" s="1"/>
      </tp>
      <tp t="s">
        <v>#N/A Requesting Data...</v>
        <stp/>
        <stp>##V3_BDPV12</stp>
        <stp>MUV2 GY Equity</stp>
        <stp>LAST_PRICE</stp>
        <stp>[Crispin Spreadsheet.xlsx]OEI!R173C7</stp>
        <tr r="G173" s="1"/>
      </tp>
      <tp>
        <v>10.3246</v>
        <stp/>
        <stp>##V3_BDPV12</stp>
        <stp>EURNOK Curncy</stp>
        <stp>LAST_PRICE</stp>
        <stp>[Crispin Spreadsheet.xlsx]SWAN!R165C7</stp>
        <tr r="G165" s="3"/>
      </tp>
      <tp t="s">
        <v>GBp</v>
        <stp/>
        <stp>##V3_BDPV12</stp>
        <stp>BT/A LN Equity</stp>
        <stp>CRNCY</stp>
        <stp>[Crispin Spreadsheet.xlsx]FDXC!R46C4</stp>
        <tr r="D46" s="8"/>
      </tp>
    </main>
    <main first="bloomberg.rtd">
      <tp t="s">
        <v>GBp</v>
        <stp/>
        <stp>##V3_BDPV12</stp>
        <stp>DELT LN Equity</stp>
        <stp>CRNCY</stp>
        <stp>[Crispin Spreadsheet.xlsx]OEI!R487C4</stp>
        <tr r="D487" s="1"/>
      </tp>
    </main>
    <main first="bofaddin.rtdserver">
      <tp t="s">
        <v>#N/A N/A</v>
        <stp/>
        <stp>BDH|297152372902984723</stp>
        <tr r="Z129" s="1"/>
      </tp>
    </main>
    <main first="bloomberg.rtd">
      <tp t="s">
        <v>USD</v>
        <stp/>
        <stp>##V3_BDPV12</stp>
        <stp>SUPV US Equity</stp>
        <stp>CRNCY</stp>
        <stp>[Crispin Spreadsheet.xlsx]OEI!R726C4</stp>
        <tr r="D726" s="1"/>
      </tp>
      <tp>
        <v>69.3</v>
        <stp/>
        <stp>##V3_BDPV12</stp>
        <stp>CURY LN Equity</stp>
        <stp>PX_YEST_CLOSE</stp>
        <stp>[Crispin Spreadsheet.xlsx]OEI!R497C6</stp>
        <tr r="F497" s="1"/>
      </tp>
      <tp t="s">
        <v>NOK</v>
        <stp/>
        <stp>##V3_BDPV12</stp>
        <stp>EQNR NO Equity</stp>
        <stp>CRNCY</stp>
        <stp>[Crispin Spreadsheet.xlsx]OEI!R344C4</stp>
        <tr r="D344" s="1"/>
      </tp>
      <tp t="s">
        <v>USD</v>
        <stp/>
        <stp>##V3_BDPV12</stp>
        <stp>PLTR US Equity</stp>
        <stp>CRNCY</stp>
        <stp>[Crispin Spreadsheet.xlsx]OEI!R772C4</stp>
        <tr r="D772" s="1"/>
      </tp>
      <tp>
        <v>162.6</v>
        <stp/>
        <stp>##V3_BDPV12</stp>
        <stp>IBST LN Equity</stp>
        <stp>PX_YEST_CLOSE</stp>
        <stp>[Crispin Spreadsheet.xlsx]OEI!R526C6</stp>
        <tr r="F526" s="1"/>
      </tp>
    </main>
    <main first="bloomberg.rtd">
      <tp>
        <v>744.6</v>
        <stp/>
        <stp>##V3_BDPV12</stp>
        <stp>ALIV SS Equity</stp>
        <stp>PX_YEST_CLOSE</stp>
        <stp>[Crispin Spreadsheet.xlsx]OEI!R391C6</stp>
        <tr r="F391" s="1"/>
      </tp>
    </main>
    <main first="bloomberg.rtd">
      <tp t="s">
        <v>GBp</v>
        <stp/>
        <stp>##V3_BDPV12</stp>
        <stp>LLOY LN Equity</stp>
        <stp>CRNCY</stp>
        <stp>[Crispin Spreadsheet.xlsx]OEI!R554C4</stp>
        <tr r="D554" s="1"/>
      </tp>
      <tp t="s">
        <v>USD</v>
        <stp/>
        <stp>##V3_BDPV12</stp>
        <stp>COTY US Equity</stp>
        <stp>CRNCY</stp>
        <stp>[Crispin Spreadsheet.xlsx]OEI!R692C4</stp>
        <tr r="D692" s="1"/>
      </tp>
    </main>
    <main first="bofaddin.rtdserver">
      <tp t="s">
        <v>#N/A N/A</v>
        <stp/>
        <stp>BDH|857627818233599754</stp>
        <tr r="Z222" s="1"/>
      </tp>
    </main>
    <main first="bloomberg.rtd">
      <tp t="s">
        <v>#N/A N/A</v>
        <stp/>
        <stp>##V3_BDPV12</stp>
        <stp>COHR US Equity</stp>
        <stp>PX_YEST_CLOSE</stp>
        <stp>[Crispin Spreadsheet.xlsx]OEI!R690C6</stp>
        <tr r="F690" s="1"/>
      </tp>
      <tp>
        <v>8282</v>
        <stp/>
        <stp>##V3_BDPV12</stp>
        <stp>FLTR LN Equity</stp>
        <stp>PX_YEST_CLOSE</stp>
        <stp>[Crispin Spreadsheet.xlsx]OEI!R571C6</stp>
        <tr r="F571" s="1"/>
      </tp>
      <tp>
        <v>1596</v>
        <stp/>
        <stp>##V3_BDPV12</stp>
        <stp>PLUS LN Equity</stp>
        <stp>PX_YEST_CLOSE</stp>
        <stp>[Crispin Spreadsheet.xlsx]OEI!R580C6</stp>
        <tr r="F580" s="1"/>
      </tp>
      <tp>
        <v>123.53</v>
        <stp/>
        <stp>##V3_BDPV12</stp>
        <stp>QCOM US Equity</stp>
        <stp>PX_YEST_CLOSE</stp>
        <stp>[Crispin Spreadsheet.xlsx]OEI!R787C6</stp>
        <tr r="F787" s="1"/>
      </tp>
      <tp t="s">
        <v>GBp</v>
        <stp/>
        <stp>##V3_BDPV12</stp>
        <stp>BLND LN Equity</stp>
        <stp>CRNCY</stp>
        <stp>[Crispin Spreadsheet.xlsx]OEI!R475C4</stp>
        <tr r="D475" s="1"/>
      </tp>
      <tp>
        <v>9.1300000000000008</v>
        <stp/>
        <stp>##V3_BDPV12</stp>
        <stp>PTON US Equity</stp>
        <stp>PX_YEST_CLOSE</stp>
        <stp>[Crispin Spreadsheet.xlsx]OEI!R777C6</stp>
        <tr r="F777" s="1"/>
      </tp>
      <tp>
        <v>224.5</v>
        <stp/>
        <stp>##V3_BDPV12</stp>
        <stp>KNIN SW Equity</stp>
        <stp>PX_YEST_CLOSE</stp>
        <stp>[Crispin Spreadsheet.xlsx]OEI!R425C6</stp>
        <tr r="F425" s="1"/>
      </tp>
      <tp>
        <v>2430</v>
        <stp/>
        <stp>##V3_BDPV12</stp>
        <stp>EXPN LN Equity</stp>
        <stp>PX_YEST_CLOSE</stp>
        <stp>[Crispin Spreadsheet.xlsx]OEI!R505C6</stp>
        <tr r="F505" s="1"/>
      </tp>
      <tp>
        <v>19.260000000000002</v>
        <stp/>
        <stp>##V3_BDPV12</stp>
        <stp>HMSO LN Equity</stp>
        <stp>PX_YEST_CLOSE</stp>
        <stp>[Crispin Spreadsheet.xlsx]OEI!R516C6</stp>
        <tr r="F516" s="1"/>
      </tp>
      <tp>
        <v>0.7369</v>
        <stp/>
        <stp>##V3_BDPV12</stp>
        <stp>CZOO US Equity</stp>
        <stp>PX_YEST_CLOSE</stp>
        <stp>[Crispin Spreadsheet.xlsx]OEI!R677C6</stp>
        <tr r="F677" s="1"/>
      </tp>
      <tp>
        <v>4261</v>
        <stp/>
        <stp>##V3_BDPV12</stp>
        <stp>ITRK LN Equity</stp>
        <stp>PX_YEST_CLOSE</stp>
        <stp>[Crispin Spreadsheet.xlsx]OEI!R537C6</stp>
        <tr r="F537" s="1"/>
      </tp>
      <tp>
        <v>3.3130000000000002</v>
        <stp/>
        <stp>##V3_BDPV12</stp>
        <stp>CABK SQ Equity</stp>
        <stp>PX_YEST_CLOSE</stp>
        <stp>[Crispin Spreadsheet.xlsx]OEI!R378C6</stp>
        <tr r="F378" s="1"/>
      </tp>
      <tp>
        <v>237.8</v>
        <stp/>
        <stp>##V3_BDPV12</stp>
        <stp>SSPG LN Equity</stp>
        <stp>PX_YEST_CLOSE</stp>
        <stp>[Crispin Spreadsheet.xlsx]OEI!R615C6</stp>
        <tr r="F615" s="1"/>
      </tp>
      <tp t="s">
        <v>GBp</v>
        <stp/>
        <stp>##V3_BDPV12</stp>
        <stp>PSON LN Equity</stp>
        <stp>CRNCY</stp>
        <stp>[Crispin Spreadsheet.xlsx]OEI!R574C4</stp>
        <tr r="D574" s="1"/>
      </tp>
      <tp t="s">
        <v>#N/A Requesting Data...</v>
        <stp/>
        <stp>##V3_BDPV12</stp>
        <stp>USDZAr Curncy</stp>
        <stp>QUOTE_FACTOR</stp>
        <stp>[Crispin Spreadsheet.xlsx]FDXC!R33C12</stp>
        <tr r="L33" s="8"/>
      </tp>
      <tp t="s">
        <v>#N/A Requesting Data...</v>
        <stp/>
        <stp>##V3_BDPV12</stp>
        <stp>USDZAr Curncy</stp>
        <stp>QUOTE_FACTOR</stp>
        <stp>[Crispin Spreadsheet.xlsx]FDXC!R34C12</stp>
        <tr r="L34" s="8"/>
      </tp>
      <tp>
        <v>7.43</v>
        <stp/>
        <stp>##V3_BDPV12</stp>
        <stp>ERIC US Equity</stp>
        <stp>PX_YEST_CLOSE</stp>
        <stp>[Crispin Spreadsheet.xlsx]OEI!R801C6</stp>
        <tr r="F801" s="1"/>
      </tp>
      <tp>
        <v>153.19999999999999</v>
        <stp/>
        <stp>##V3_BDPV12</stp>
        <stp>BARC LN Equity</stp>
        <stp>PX_YEST_CLOSE</stp>
        <stp>[Crispin Spreadsheet.xlsx]OEI!R467C6</stp>
        <tr r="F467" s="1"/>
      </tp>
      <tp t="s">
        <v>#N/A Requesting Data...</v>
        <stp/>
        <stp>##V3_BDPV12</stp>
        <stp>3382 JT Equity</stp>
        <stp>LAST_PRICE</stp>
        <stp>[Crispin Spreadsheet.xlsx]OEI!R293C7</stp>
        <tr r="G293" s="1"/>
      </tp>
      <tp t="s">
        <v>#N/A Requesting Data...</v>
        <stp/>
        <stp>##V3_BDPV12</stp>
        <stp>2823 HK Equity</stp>
        <stp>LAST_PRICE</stp>
        <stp>[Crispin Spreadsheet.xlsx]OEI!R202C7</stp>
        <tr r="G202" s="1"/>
      </tp>
      <tp t="s">
        <v>#N/A Requesting Data...</v>
        <stp/>
        <stp>##V3_BDPV12</stp>
        <stp>7224 JT Equity</stp>
        <stp>LAST_PRICE</stp>
        <stp>[Crispin Spreadsheet.xlsx]OEI!R295C7</stp>
        <tr r="G295" s="1"/>
      </tp>
      <tp t="s">
        <v>#N/A Requesting Data...</v>
        <stp/>
        <stp>##V3_BDPV12</stp>
        <stp>6857 JT Equity</stp>
        <stp>LAST_PRICE</stp>
        <stp>[Crispin Spreadsheet.xlsx]OEI!R256C7</stp>
        <tr r="G256" s="1"/>
      </tp>
      <tp t="s">
        <v>#N/A Requesting Data...</v>
        <stp/>
        <stp>##V3_BDPV12</stp>
        <stp>4689 JT Equity</stp>
        <stp>LAST_PRICE</stp>
        <stp>[Crispin Spreadsheet.xlsx]OEI!R308C7</stp>
        <tr r="G308" s="1"/>
      </tp>
      <tp t="s">
        <v>#N/A Requesting Data...</v>
        <stp/>
        <stp>##V3_BDPV12</stp>
        <stp>8929 JT Equity</stp>
        <stp>LAST_PRICE</stp>
        <stp>[Crispin Spreadsheet.xlsx]OEI!R258C7</stp>
        <tr r="G258" s="1"/>
      </tp>
      <tp t="s">
        <v>#N/A Requesting Data...</v>
        <stp/>
        <stp>##V3_BDPV12</stp>
        <stp>8953 JT Equity</stp>
        <stp>LAST_PRICE</stp>
        <stp>[Crispin Spreadsheet.xlsx]OEI!R272C7</stp>
        <tr r="G272" s="1"/>
      </tp>
      <tp t="s">
        <v>#N/A Requesting Data...</v>
        <stp/>
        <stp>##V3_BDPV12</stp>
        <stp>8035 JT Equity</stp>
        <stp>LAST_PRICE</stp>
        <stp>[Crispin Spreadsheet.xlsx]OEI!R304C7</stp>
        <tr r="G304" s="1"/>
      </tp>
      <tp>
        <v>1602.5</v>
        <stp/>
        <stp>##V3_BDPV12</stp>
        <stp>ABF LN Equity</stp>
        <stp>LAST_PRICE</stp>
        <stp>[Crispin Spreadsheet.xlsx]SWAN!R76C7</stp>
        <tr r="G76" s="3"/>
      </tp>
      <tp t="s">
        <v>#N/A Requesting Data...</v>
        <stp/>
        <stp>##V3_BDPV12</stp>
        <stp>AKRBP NO Equity</stp>
        <stp>LAST_PRICE</stp>
        <stp>[Crispin Spreadsheet.xlsx]OPUS!R32C7</stp>
        <tr r="G32" s="6"/>
      </tp>
      <tp t="s">
        <v>#N/A Requesting Data...</v>
        <stp/>
        <stp>##V3_BDPV12</stp>
        <stp>AV/ LN Equity</stp>
        <stp>LAST_PRICE</stp>
        <stp>[Crispin Spreadsheet.xlsx]OEI!R461C7</stp>
        <tr r="G461" s="1"/>
      </tp>
      <tp t="s">
        <v>#N/A Requesting Data...</v>
        <stp/>
        <stp>##V3_BDPV12</stp>
        <stp>ZIL2 GY Equity</stp>
        <stp>LAST_PRICE</stp>
        <stp>[Crispin Spreadsheet.xlsx]OEI!R162C7</stp>
        <tr r="G162" s="1"/>
      </tp>
      <tp>
        <v>14.97</v>
        <stp/>
        <stp>##V3_BDPV12</stp>
        <stp>STERV FH Equity</stp>
        <stp>PX_YEST_CLOSE</stp>
        <stp>[Crispin Spreadsheet.xlsx]OEI!R82C6</stp>
        <tr r="F82" s="1"/>
      </tp>
      <tp t="s">
        <v>SEK</v>
        <stp/>
        <stp>##V3_BDPV12</stp>
        <stp>EMBRACB SS Equity</stp>
        <stp>CRNCY</stp>
        <stp>[Crispin Spreadsheet.xlsx]OEI!R395C4</stp>
        <tr r="D395" s="1"/>
      </tp>
      <tp t="s">
        <v>#N/A Requesting Data...</v>
        <stp/>
        <stp>##V3_BDPV12</stp>
        <stp>JET2 LN Equity</stp>
        <stp>LAST_PRICE</stp>
        <stp>[Crispin Spreadsheet.xlsx]OEI!R492C7</stp>
        <tr r="G492" s="1"/>
      </tp>
    </main>
    <main first="bofaddin.rtdserver">
      <tp t="s">
        <v>#N/A N/A</v>
        <stp/>
        <stp>BDH|602637330150977744</stp>
        <tr r="Z800" s="1"/>
      </tp>
    </main>
    <main first="bloomberg.rtd">
      <tp>
        <v>142.35</v>
        <stp/>
        <stp>##V3_BDPV12</stp>
        <stp>WDAY US Equity</stp>
        <stp>PX_YEST_CLOSE</stp>
        <stp>[Crispin Spreadsheet.xlsx]OEI!R828C6</stp>
        <tr r="F828" s="1"/>
      </tp>
      <tp>
        <v>207.4</v>
        <stp/>
        <stp>##V3_BDPV12</stp>
        <stp>SBRY LN Equity</stp>
        <stp>PX_YEST_CLOSE</stp>
        <stp>[Crispin Spreadsheet.xlsx]OEI!R546C6</stp>
        <tr r="F546" s="1"/>
      </tp>
    </main>
    <main first="bofaddin.rtdserver">
      <tp t="s">
        <v>#N/A N/A</v>
        <stp/>
        <stp>BDH|993287924890986263</stp>
        <tr r="Z314" s="1"/>
        <tr r="Z37" s="3"/>
        <tr r="V29" s="6"/>
      </tp>
      <tp t="s">
        <v>#N/A N/A</v>
        <stp/>
        <stp>BDH|668681204544017018</stp>
        <tr r="Z713" s="1"/>
      </tp>
    </main>
    <main first="bloomberg.rtd">
      <tp t="s">
        <v>GBp</v>
        <stp/>
        <stp>##V3_BDPV12</stp>
        <stp>SFOR LN Equity</stp>
        <stp>CRNCY</stp>
        <stp>[Crispin Spreadsheet.xlsx]OEI!R495C4</stp>
        <tr r="D495" s="1"/>
      </tp>
      <tp t="s">
        <v>GBp</v>
        <stp/>
        <stp>##V3_BDPV12</stp>
        <stp>BRBY LN Equity</stp>
        <stp>CRNCY</stp>
        <stp>[Crispin Spreadsheet.xlsx]OEI!R478C4</stp>
        <tr r="D478" s="1"/>
      </tp>
    </main>
    <main first="bloomberg.rtd">
      <tp>
        <v>3800</v>
        <stp/>
        <stp>##V3_BDPV12</stp>
        <stp>ULVR LN Equity</stp>
        <stp>PX_YEST_CLOSE</stp>
        <stp>[Crispin Spreadsheet.xlsx]OEI!R632C6</stp>
        <tr r="F632" s="1"/>
      </tp>
    </main>
    <main first="bofaddin.rtdserver">
      <tp t="s">
        <v>#N/A N/A</v>
        <stp/>
        <stp>BDH|735562673922774269</stp>
        <tr r="Z714" s="1"/>
      </tp>
    </main>
    <main first="bloomberg.rtd">
      <tp t="s">
        <v>SEK</v>
        <stp/>
        <stp>##V3_BDPV12</stp>
        <stp>HEXAB SS Equity</stp>
        <stp>CRNCY</stp>
        <stp>[Crispin Spreadsheet.xlsx]OEI!R399C4</stp>
        <tr r="D399" s="1"/>
      </tp>
      <tp>
        <v>159.72</v>
        <stp/>
        <stp>##V3_BDPV12</stp>
        <stp>VOLVB SS Equity</stp>
        <stp>PX_YEST_CLOSE</stp>
        <stp>[Crispin Spreadsheet.xlsx]OEI!R410C6</stp>
        <tr r="F410" s="1"/>
      </tp>
      <tp t="s">
        <v>USD</v>
        <stp/>
        <stp>##V3_BDPV12</stp>
        <stp>NLSN US Equity</stp>
        <stp>CRNCY</stp>
        <stp>[Crispin Spreadsheet.xlsx]OEI!R764C4</stp>
        <tr r="D764" s="1"/>
      </tp>
      <tp t="s">
        <v>#N/A Requesting Data...</v>
        <stp/>
        <stp>##V3_BDPV12</stp>
        <stp>2899 HK Equity</stp>
        <stp>LAST_PRICE</stp>
        <stp>[Crispin Spreadsheet.xlsx]OEI!R209C7</stp>
        <tr r="G209" s="1"/>
      </tp>
      <tp t="s">
        <v>#N/A Requesting Data...</v>
        <stp/>
        <stp>##V3_BDPV12</stp>
        <stp>1128 HK Equity</stp>
        <stp>LAST_PRICE</stp>
        <stp>[Crispin Spreadsheet.xlsx]OEI!R218C7</stp>
        <tr r="G218" s="1"/>
      </tp>
      <tp t="s">
        <v>#N/A Requesting Data...</v>
        <stp/>
        <stp>##V3_BDPV12</stp>
        <stp>7181 JT Equity</stp>
        <stp>LAST_PRICE</stp>
        <stp>[Crispin Spreadsheet.xlsx]OEI!R271C7</stp>
        <tr r="G271" s="1"/>
      </tp>
      <tp t="s">
        <v>#N/A Requesting Data...</v>
        <stp/>
        <stp>##V3_BDPV12</stp>
        <stp>6141 JT Equity</stp>
        <stp>LAST_PRICE</stp>
        <stp>[Crispin Spreadsheet.xlsx]OEI!R261C7</stp>
        <tr r="G261" s="1"/>
      </tp>
      <tp t="s">
        <v>#N/A Requesting Data...</v>
        <stp/>
        <stp>##V3_BDPV12</stp>
        <stp>6758 JT Equity</stp>
        <stp>LAST_PRICE</stp>
        <stp>[Crispin Spreadsheet.xlsx]OEI!R298C7</stp>
        <tr r="G298" s="1"/>
      </tp>
      <tp t="s">
        <v>#N/A Requesting Data...</v>
        <stp/>
        <stp>##V3_BDPV12</stp>
        <stp>6740 JT Equity</stp>
        <stp>LAST_PRICE</stp>
        <stp>[Crispin Spreadsheet.xlsx]OEI!R270C7</stp>
        <tr r="G270" s="1"/>
      </tp>
      <tp t="s">
        <v>#N/A Requesting Data...</v>
        <stp/>
        <stp>##V3_BDPV12</stp>
        <stp>8801 JT Equity</stp>
        <stp>LAST_PRICE</stp>
        <stp>[Crispin Spreadsheet.xlsx]OEI!R281C7</stp>
        <tr r="G281" s="1"/>
      </tp>
      <tp t="s">
        <v>#N/A Requesting Data...</v>
        <stp/>
        <stp>##V3_BDPV12</stp>
        <stp>8750 JT Equity</stp>
        <stp>LAST_PRICE</stp>
        <stp>[Crispin Spreadsheet.xlsx]OEI!R260C7</stp>
        <tr r="G260" s="1"/>
      </tp>
      <tp t="s">
        <v>#N/A Requesting Data...</v>
        <stp/>
        <stp>##V3_BDPV12</stp>
        <stp>FLTR LN Equity</stp>
        <stp>LAST_PRICE</stp>
        <stp>[Crispin Spreadsheet.xlsx]FDXC!R50C7</stp>
        <tr r="G50" s="8"/>
      </tp>
      <tp t="s">
        <v>#N/A Requesting Data...</v>
        <stp/>
        <stp>##V3_BDPV12</stp>
        <stp>PEY CN Equity</stp>
        <stp>LAST_PRICE</stp>
        <stp>[Crispin Spreadsheet.xlsx]OPUS!R15C7</stp>
        <tr r="G15" s="6"/>
      </tp>
      <tp t="s">
        <v>#N/A Requesting Data...</v>
        <stp/>
        <stp>##V3_BDPV12</stp>
        <stp>GET FP Equity</stp>
        <stp>LAST_PRICE</stp>
        <stp>[Crispin Spreadsheet.xlsx]OPUS!R18C7</stp>
        <tr r="G18" s="6"/>
      </tp>
      <tp t="s">
        <v>#N/A Requesting Data...</v>
        <stp/>
        <stp>##V3_BDPV12</stp>
        <stp>XOM US Equity</stp>
        <stp>LAST_PRICE</stp>
        <stp>[Crispin Spreadsheet.xlsx]FDXC!R71C7</stp>
        <tr r="G71" s="8"/>
      </tp>
      <tp>
        <v>122.47</v>
        <stp/>
        <stp>##V3_BDPV12</stp>
        <stp>REDFTPB GU Equity</stp>
        <stp>PX_YEST_CLOSE</stp>
        <stp>[Crispin Spreadsheet.xlsx]OEI!R199C6</stp>
        <tr r="F199" s="1"/>
      </tp>
      <tp t="s">
        <v>EUR</v>
        <stp/>
        <stp>##V3_BDPV12</stp>
        <stp>NOKIA FH Equity</stp>
        <stp>CRNCY</stp>
        <stp>[Crispin Spreadsheet.xlsx]OEI!R79C4</stp>
        <tr r="D79" s="1"/>
      </tp>
      <tp>
        <v>282.60000000000002</v>
        <stp/>
        <stp>##V3_BDPV12</stp>
        <stp>DRLCO DC Equity</stp>
        <stp>PX_YEST_CLOSE</stp>
        <stp>[Crispin Spreadsheet.xlsx]OEI!R66C6</stp>
        <tr r="F66" s="1"/>
      </tp>
      <tp t="s">
        <v>#N/A Invalid Security</v>
        <stp/>
        <stp>##V3_BDPV12</stp>
        <stp>EUR#N/A Requesting Data... Curncy</stp>
        <stp>LAST_PRICE</stp>
        <stp>[Crispin Spreadsheet.xlsx]OEI!R870C13</stp>
        <tr r="M870" s="1"/>
      </tp>
      <tp t="s">
        <v>#N/A Invalid Security</v>
        <stp/>
        <stp>##V3_BDPV12</stp>
        <stp>EUR#N/A Requesting Data... Curncy</stp>
        <stp>LAST_PRICE</stp>
        <stp>[Crispin Spreadsheet.xlsx]OEI!R869C13</stp>
        <tr r="M869" s="1"/>
      </tp>
      <tp t="s">
        <v>#N/A Requesting Data...</v>
        <stp/>
        <stp>##V3_BDPV12</stp>
        <stp>8848 JT Equity</stp>
        <stp>LAST_PRICE</stp>
        <stp>[Crispin Spreadsheet.xlsx]OPUS!R113C7</stp>
        <tr r="G113" s="6"/>
      </tp>
    </main>
    <main first="bofaddin.rtdserver">
      <tp t="s">
        <v>#N/A N/A</v>
        <stp/>
        <stp>BDH|404634996341913371</stp>
        <tr r="Z578" s="1"/>
      </tp>
    </main>
    <main first="bloomberg.rtd">
      <tp t="s">
        <v>GBp</v>
        <stp/>
        <stp>##V3_BDPV12</stp>
        <stp>DLAR LN Equity</stp>
        <stp>CRNCY</stp>
        <stp>[Crispin Spreadsheet.xlsx]OEI!R494C4</stp>
        <tr r="D494" s="1"/>
      </tp>
    </main>
    <main first="bofaddin.rtdserver">
      <tp t="s">
        <v>#N/A N/A</v>
        <stp/>
        <stp>BDH|132923902917050370</stp>
        <tr r="Z459" s="1"/>
      </tp>
    </main>
    <main first="bloomberg.rtd">
      <tp>
        <v>21.34</v>
        <stp/>
        <stp>##V3_BDPV12</stp>
        <stp>UBER US Equity</stp>
        <stp>PX_YEST_CLOSE</stp>
        <stp>[Crispin Spreadsheet.xlsx]OEI!R813C6</stp>
        <tr r="F813" s="1"/>
      </tp>
      <tp>
        <v>0.51800000000000002</v>
        <stp/>
        <stp>##V3_BDPV12</stp>
        <stp>BMPS IM Equity</stp>
        <stp>PX_YEST_CLOSE</stp>
        <stp>[Crispin Spreadsheet.xlsx]OEI!R238C6</stp>
        <tr r="F238" s="1"/>
      </tp>
      <tp>
        <v>74.900000000000006</v>
        <stp/>
        <stp>##V3_BDPV12</stp>
        <stp>MTRO LN Equity</stp>
        <stp>PX_YEST_CLOSE</stp>
        <stp>[Crispin Spreadsheet.xlsx]OEI!R559C6</stp>
        <tr r="F559" s="1"/>
      </tp>
      <tp t="s">
        <v>GBp</v>
        <stp/>
        <stp>##V3_BDPV12</stp>
        <stp>CRDA LN Equity</stp>
        <stp>CRNCY</stp>
        <stp>[Crispin Spreadsheet.xlsx]OEI!R491C4</stp>
        <tr r="D491" s="1"/>
      </tp>
      <tp t="s">
        <v>NOK</v>
        <stp/>
        <stp>##V3_BDPV12</stp>
        <stp>SUBC NO Equity</stp>
        <stp>CRNCY</stp>
        <stp>[Crispin Spreadsheet.xlsx]OEI!R346C4</stp>
        <tr r="D346" s="1"/>
      </tp>
      <tp>
        <v>38.72</v>
        <stp/>
        <stp>##V3_BDPV12</stp>
        <stp>FIBK US Equity</stp>
        <stp>PX_YEST_CLOSE</stp>
        <stp>[Crispin Spreadsheet.xlsx]OEI!R714C6</stp>
        <tr r="F714" s="1"/>
      </tp>
      <tp t="s">
        <v>GBp</v>
        <stp/>
        <stp>##V3_BDPV12</stp>
        <stp>HWDN LN Equity</stp>
        <stp>CRNCY</stp>
        <stp>[Crispin Spreadsheet.xlsx]OEI!R521C4</stp>
        <tr r="D521" s="1"/>
      </tp>
      <tp t="s">
        <v>#N/A Requesting Data...</v>
        <stp/>
        <stp>##V3_BDPV12</stp>
        <stp>1919 HK Equity</stp>
        <stp>LAST_PRICE</stp>
        <stp>[Crispin Spreadsheet.xlsx]OEI!R206C7</stp>
        <tr r="G206" s="1"/>
      </tp>
      <tp t="s">
        <v>#N/A Requesting Data...</v>
        <stp/>
        <stp>##V3_BDPV12</stp>
        <stp>5019 JT Equity</stp>
        <stp>LAST_PRICE</stp>
        <stp>[Crispin Spreadsheet.xlsx]OEI!R266C7</stp>
        <tr r="G266" s="1"/>
      </tp>
      <tp t="s">
        <v>#N/A Requesting Data...</v>
        <stp/>
        <stp>##V3_BDPV12</stp>
        <stp>5726 JT Equity</stp>
        <stp>LAST_PRICE</stp>
        <stp>[Crispin Spreadsheet.xlsx]OEI!R289C7</stp>
        <tr r="G289" s="1"/>
      </tp>
      <tp t="s">
        <v>#N/A Requesting Data...</v>
        <stp/>
        <stp>##V3_BDPV12</stp>
        <stp>4208 JT Equity</stp>
        <stp>LAST_PRICE</stp>
        <stp>[Crispin Spreadsheet.xlsx]OEI!R307C7</stp>
        <tr r="G307" s="1"/>
      </tp>
      <tp t="s">
        <v>#N/A Requesting Data...</v>
        <stp/>
        <stp>##V3_BDPV12</stp>
        <stp>8848 JT Equity</stp>
        <stp>LAST_PRICE</stp>
        <stp>[Crispin Spreadsheet.xlsx]OEI!R277C7</stp>
        <tr r="G277" s="1"/>
      </tp>
      <tp t="s">
        <v>#N/A Requesting Data...</v>
        <stp/>
        <stp>##V3_BDPV12</stp>
        <stp>SRP LN Equity</stp>
        <stp>LAST_PRICE</stp>
        <stp>[Crispin Spreadsheet.xlsx]OPUS!R73C7</stp>
        <tr r="G73" s="6"/>
      </tp>
      <tp t="s">
        <v>#N/A Requesting Data...</v>
        <stp/>
        <stp>##V3_BDPV12</stp>
        <stp>EMG LN Equity</stp>
        <stp>LAST_PRICE</stp>
        <stp>[Crispin Spreadsheet.xlsx]FDXC!R54C7</stp>
        <tr r="G54" s="8"/>
      </tp>
      <tp t="s">
        <v>#N/A Requesting Data...</v>
        <stp/>
        <stp>##V3_BDPV12</stp>
        <stp>SONY US Equity</stp>
        <stp>LAST_PRICE</stp>
        <stp>[Crispin Spreadsheet.xlsx]FDXC!R74C7</stp>
        <tr r="G74" s="8"/>
      </tp>
      <tp t="s">
        <v>EUR</v>
        <stp/>
        <stp>##V3_BDPV12</stp>
        <stp>KNEBV FH Equity</stp>
        <stp>CRNCY</stp>
        <stp>[Crispin Spreadsheet.xlsx]OEI!R76C4</stp>
        <tr r="D76" s="1"/>
      </tp>
      <tp t="s">
        <v>DKK</v>
        <stp/>
        <stp>##V3_BDPV12</stp>
        <stp>AMBUB DC Equity</stp>
        <stp>CRNCY</stp>
        <stp>[Crispin Spreadsheet.xlsx]OEI!R63C4</stp>
        <tr r="D63" s="1"/>
      </tp>
      <tp>
        <v>62.94</v>
        <stp/>
        <stp>##V3_BDPV12</stp>
        <stp>PAH3 GY Equity</stp>
        <stp>PX_YEST_CLOSE</stp>
        <stp>[Crispin Spreadsheet.xlsx]OEI!R175C6</stp>
        <tr r="F175" s="1"/>
      </tp>
    </main>
    <main first="bofaddin.rtdserver">
      <tp t="s">
        <v>#N/A N/A</v>
        <stp/>
        <stp>BDH|562823152962802340</stp>
        <tr r="Z849" s="1"/>
      </tp>
    </main>
    <main first="bloomberg.rtd">
      <tp t="s">
        <v>EUR</v>
        <stp/>
        <stp>##V3_BDPV12</stp>
        <stp>BOSS GY Equity</stp>
        <stp>CRNCY</stp>
        <stp>[Crispin Spreadsheet.xlsx]OEI!R170C4</stp>
        <tr r="D170" s="1"/>
      </tp>
      <tp t="s">
        <v>GBp</v>
        <stp/>
        <stp>##V3_BDPV12</stp>
        <stp>SMDS LN Equity</stp>
        <stp>CRNCY</stp>
        <stp>[Crispin Spreadsheet.xlsx]OEI!R500C4</stp>
        <tr r="D500" s="1"/>
      </tp>
    </main>
    <main first="bofaddin.rtdserver">
      <tp t="s">
        <v>#N/A N/A</v>
        <stp/>
        <stp>BDH|814351385985385207</stp>
        <tr r="Z274" s="1"/>
      </tp>
    </main>
    <main first="bloomberg.rtd">
      <tp>
        <v>69.900000000000006</v>
        <stp/>
        <stp>##V3_BDPV12</stp>
        <stp>JUST LN Equity</stp>
        <stp>PX_YEST_CLOSE</stp>
        <stp>[Crispin Spreadsheet.xlsx]OEI!R549C6</stp>
        <tr r="F549" s="1"/>
      </tp>
    </main>
    <main first="bloomberg.rtd">
      <tp t="s">
        <v>#N/A Requesting Data...</v>
        <stp/>
        <stp>##V3_BDPV12</stp>
        <stp>8001 JT Equity</stp>
        <stp>LAST_PRICE</stp>
        <stp>[Crispin Spreadsheet.xlsx]OPUS!R112C7</stp>
        <tr r="G112" s="6"/>
      </tp>
    </main>
    <main first="bloomberg.rtd">
      <tp>
        <v>6940</v>
        <stp/>
        <stp>##V3_BDPV12</stp>
        <stp>RICHT HB Equity</stp>
        <stp>PX_YEST_CLOSE</stp>
        <stp>[Crispin Spreadsheet.xlsx]OEI!R221C6</stp>
        <tr r="F221" s="1"/>
      </tp>
    </main>
    <main first="bloomberg.rtd">
      <tp>
        <v>153.86000000000001</v>
        <stp/>
        <stp>##V3_BDPV12</stp>
        <stp>MSGS US Equity</stp>
        <stp>PX_YEST_CLOSE</stp>
        <stp>[Crispin Spreadsheet.xlsx]OEI!R750C6</stp>
        <tr r="F750" s="1"/>
      </tp>
      <tp>
        <v>58.18</v>
        <stp/>
        <stp>##V3_BDPV12</stp>
        <stp>WYNN US Equity</stp>
        <stp>PX_YEST_CLOSE</stp>
        <stp>[Crispin Spreadsheet.xlsx]OEI!R829C6</stp>
        <tr r="F829" s="1"/>
      </tp>
      <tp t="s">
        <v>EUR</v>
        <stp/>
        <stp>##V3_BDPV12</stp>
        <stp>SESG FP Equity</stp>
        <stp>CRNCY</stp>
        <stp>[Crispin Spreadsheet.xlsx]OEI!R129C4</stp>
        <tr r="D129" s="1"/>
      </tp>
      <tp>
        <v>143.80000000000001</v>
        <stp/>
        <stp>##V3_BDPV12</stp>
        <stp>ARCH US Equity</stp>
        <stp>PX_YEST_CLOSE</stp>
        <stp>[Crispin Spreadsheet.xlsx]OEI!R664C6</stp>
        <tr r="F664" s="1"/>
      </tp>
      <tp t="s">
        <v>NOK</v>
        <stp/>
        <stp>##V3_BDPV12</stp>
        <stp>NODL NO Equity</stp>
        <stp>CRNCY</stp>
        <stp>[Crispin Spreadsheet.xlsx]OEI!R341C4</stp>
        <tr r="D341" s="1"/>
      </tp>
      <tp t="s">
        <v>EUR</v>
        <stp/>
        <stp>##V3_BDPV12</stp>
        <stp>EBRO SQ Equity</stp>
        <stp>CRNCY</stp>
        <stp>[Crispin Spreadsheet.xlsx]OEI!R379C4</stp>
        <tr r="D379" s="1"/>
      </tp>
      <tp t="s">
        <v>GBp</v>
        <stp/>
        <stp>##V3_BDPV12</stp>
        <stp>GLEN LN Equity</stp>
        <stp>CRNCY</stp>
        <stp>[Crispin Spreadsheet.xlsx]OEI!R511C4</stp>
        <tr r="D511" s="1"/>
      </tp>
      <tp>
        <v>10.199999999999999</v>
        <stp/>
        <stp>##V3_BDPV12</stp>
        <stp>COFA FP Equity</stp>
        <stp>PX_YEST_CLOSE</stp>
        <stp>[Crispin Spreadsheet.xlsx]OEI!R102C6</stp>
        <tr r="F102" s="1"/>
      </tp>
      <tp t="s">
        <v>#N/A Requesting Data...</v>
        <stp/>
        <stp>##V3_BDPV12</stp>
        <stp>3099 JT Equity</stp>
        <stp>LAST_PRICE</stp>
        <stp>[Crispin Spreadsheet.xlsx]OEI!R267C7</stp>
        <tr r="G267" s="1"/>
      </tp>
      <tp t="s">
        <v>#N/A Requesting Data...</v>
        <stp/>
        <stp>##V3_BDPV12</stp>
        <stp>EURN BB Equity</stp>
        <stp>LAST_PRICE</stp>
        <stp>[Crispin Spreadsheet.xlsx]OPUS!R92C7</stp>
        <tr r="G92" s="6"/>
      </tp>
      <tp t="s">
        <v>#N/A Requesting Data...</v>
        <stp/>
        <stp>##V3_BDPV12</stp>
        <stp>DRLCO DC Equity</stp>
        <stp>LAST_PRICE</stp>
        <stp>[Crispin Spreadsheet.xlsx]FDXC!R87C7</stp>
        <tr r="G87" s="8"/>
      </tp>
      <tp t="s">
        <v>#N/A Requesting Data...</v>
        <stp/>
        <stp>##V3_BDPV12</stp>
        <stp>ROSN LI Equity</stp>
        <stp>LAST_PRICE</stp>
        <stp>[Crispin Spreadsheet.xlsx]OPUS!R72C7</stp>
        <tr r="G72" s="6"/>
      </tp>
      <tp t="s">
        <v>#N/A Requesting Data...</v>
        <stp/>
        <stp>##V3_BDPV12</stp>
        <stp>ONT LN Equity</stp>
        <stp>LAST_PRICE</stp>
        <stp>[Crispin Spreadsheet.xlsx]OPUS!R66C7</stp>
        <tr r="G66" s="6"/>
      </tp>
      <tp>
        <v>826.6</v>
        <stp/>
        <stp>##V3_BDPV12</stp>
        <stp>COLOB DC Equity</stp>
        <stp>PX_YEST_CLOSE</stp>
        <stp>[Crispin Spreadsheet.xlsx]OEI!R64C6</stp>
        <tr r="F64" s="1"/>
      </tp>
      <tp>
        <v>7.21</v>
        <stp/>
        <stp>##V3_BDPV12</stp>
        <stp>ZIL2 GY Equity</stp>
        <stp>PX_YEST_CLOSE</stp>
        <stp>[Crispin Spreadsheet.xlsx]OEI!R162C6</stp>
        <tr r="F162" s="1"/>
      </tp>
      <tp>
        <v>185.35</v>
        <stp/>
        <stp>##V3_BDPV12</stp>
        <stp>BT/A LN Equity</stp>
        <stp>PX_YEST_CLOSE</stp>
        <stp>[Crispin Spreadsheet.xlsx]OPUS!R54C6</stp>
        <tr r="F54" s="6"/>
      </tp>
    </main>
    <main first="bofaddin.rtdserver">
      <tp t="s">
        <v>#N/A N/A</v>
        <stp/>
        <stp>BDH|995888114193005590</stp>
        <tr r="V157" s="6"/>
        <tr r="V84" s="6"/>
        <tr r="V60" s="7"/>
        <tr r="V73" s="8"/>
        <tr r="V135" s="8"/>
      </tp>
    </main>
    <main first="bloomberg.rtd">
      <tp t="s">
        <v>SEK</v>
        <stp/>
        <stp>##V3_BDPV12</stp>
        <stp>EKTAB SS Equity</stp>
        <stp>CRNCY</stp>
        <stp>[Crispin Spreadsheet.xlsx]OEI!R394C4</stp>
        <tr r="D394" s="1"/>
      </tp>
    </main>
    <main first="bloomberg.rtd">
      <tp t="s">
        <v>GBp</v>
        <stp/>
        <stp>##V3_BDPV12</stp>
        <stp>TCAP LN Equity</stp>
        <stp>CRNCY</stp>
        <stp>[Crispin Spreadsheet.xlsx]OEI!R626C4</stp>
        <tr r="D626" s="1"/>
      </tp>
      <tp>
        <v>263.38</v>
        <stp/>
        <stp>##V3_BDPV12</stp>
        <stp>LULU US Equity</stp>
        <stp>PX_YEST_CLOSE</stp>
        <stp>[Crispin Spreadsheet.xlsx]OEI!R748C6</stp>
        <tr r="F748" s="1"/>
      </tp>
      <tp>
        <v>138.41999999999999</v>
        <stp/>
        <stp>##V3_BDPV12</stp>
        <stp>ELUXB SS Equity</stp>
        <stp>PX_YEST_CLOSE</stp>
        <stp>[Crispin Spreadsheet.xlsx]OEI!R393C6</stp>
        <tr r="F393" s="1"/>
      </tp>
    </main>
    <main first="bloomberg.rtd">
      <tp>
        <v>1.65</v>
        <stp/>
        <stp>##V3_BDPV12</stp>
        <stp>ADAP US Equity</stp>
        <stp>PX_YEST_CLOSE</stp>
        <stp>[Crispin Spreadsheet.xlsx]OEI!R645C6</stp>
        <tr r="F645" s="1"/>
      </tp>
    </main>
    <main first="bofaddin.rtdserver">
      <tp t="s">
        <v>#N/A N/A</v>
        <stp/>
        <stp>BDH|698906756447392424</stp>
        <tr r="Z775" s="1"/>
      </tp>
    </main>
    <main first="bloomberg.rtd">
      <tp t="s">
        <v>GBp</v>
        <stp/>
        <stp>##V3_BDPV12</stp>
        <stp>PHNX LN Equity</stp>
        <stp>CRNCY</stp>
        <stp>[Crispin Spreadsheet.xlsx]OEI!R579C4</stp>
        <tr r="D579" s="1"/>
      </tp>
      <tp>
        <v>7.16</v>
        <stp/>
        <stp>##V3_BDPV12</stp>
        <stp>GGAL US Equity</stp>
        <stp>PX_YEST_CLOSE</stp>
        <stp>[Crispin Spreadsheet.xlsx]OEI!R725C6</stp>
        <tr r="F725" s="1"/>
      </tp>
      <tp>
        <v>32.69</v>
        <stp/>
        <stp>##V3_BDPV12</stp>
        <stp>ADEN SW Equity</stp>
        <stp>PX_YEST_CLOSE</stp>
        <stp>[Crispin Spreadsheet.xlsx]OEI!R415C6</stp>
        <tr r="F415" s="1"/>
      </tp>
      <tp>
        <v>15.67</v>
        <stp/>
        <stp>##V3_BDPV12</stp>
        <stp>GOGO US Equity</stp>
        <stp>PX_YEST_CLOSE</stp>
        <stp>[Crispin Spreadsheet.xlsx]OEI!R723C6</stp>
        <tr r="F723" s="1"/>
      </tp>
      <tp t="s">
        <v>EUR</v>
        <stp/>
        <stp>##V3_BDPV12</stp>
        <stp>AIXA GY Equity</stp>
        <stp>CRNCY</stp>
        <stp>[Crispin Spreadsheet.xlsx]OEI!R148C4</stp>
        <tr r="D148" s="1"/>
      </tp>
      <tp t="s">
        <v>SEK</v>
        <stp/>
        <stp>##V3_BDPV12</stp>
        <stp>SSABA SS Equity</stp>
        <stp>CRNCY</stp>
        <stp>[Crispin Spreadsheet.xlsx]OEI!R407C4</stp>
        <tr r="D407" s="1"/>
      </tp>
      <tp>
        <v>241</v>
        <stp/>
        <stp>##V3_BDPV12</stp>
        <stp>8848 JT Equity</stp>
        <stp>PX_YEST_CLOSE</stp>
        <stp>[Crispin Spreadsheet.xlsx]OPUS!R25C6</stp>
        <tr r="F25" s="6"/>
      </tp>
      <tp t="s">
        <v>EUR</v>
        <stp/>
        <stp>##V3_BDPV12</stp>
        <stp>ENEL IM Equity</stp>
        <stp>CRNCY</stp>
        <stp>[Crispin Spreadsheet.xlsx]OEI!R241C4</stp>
        <tr r="D241" s="1"/>
      </tp>
      <tp t="s">
        <v>USD</v>
        <stp/>
        <stp>##V3_BDPV12</stp>
        <stp>EURN US Equity</stp>
        <stp>CRNCY</stp>
        <stp>[Crispin Spreadsheet.xlsx]OEI!R708C4</stp>
        <tr r="D708" s="1"/>
      </tp>
      <tp t="s">
        <v>CHF</v>
        <stp/>
        <stp>##V3_BDPV12</stp>
        <stp>ARYN SW Equity</stp>
        <stp>CRNCY</stp>
        <stp>[Crispin Spreadsheet.xlsx]OEI!R417C4</stp>
        <tr r="D417" s="1"/>
      </tp>
      <tp>
        <v>335.2</v>
        <stp/>
        <stp>##V3_BDPV12</stp>
        <stp>AKRBP NO Equity</stp>
        <stp>PX_YEST_CLOSE</stp>
        <stp>[Crispin Spreadsheet.xlsx]OEI!R335C6</stp>
        <tr r="F335" s="1"/>
      </tp>
      <tp>
        <v>155.05000000000001</v>
        <stp/>
        <stp>##V3_BDPV12</stp>
        <stp>SKAB SS Equity</stp>
        <stp>PX_YEST_CLOSE</stp>
        <stp>[Crispin Spreadsheet.xlsx]OEI!R405C6</stp>
        <tr r="F405" s="1"/>
      </tp>
      <tp t="s">
        <v>#N/A Requesting Data...</v>
        <stp/>
        <stp>##V3_BDPV12</stp>
        <stp>1808 JT Equity</stp>
        <stp>LAST_PRICE</stp>
        <stp>[Crispin Spreadsheet.xlsx]OEI!R265C7</stp>
        <tr r="G265" s="1"/>
      </tp>
      <tp t="s">
        <v>CHF</v>
        <stp/>
        <stp>##V3_BDPV12</stp>
        <stp>SMA Index</stp>
        <stp>CRNCY</stp>
        <stp>[Crispin Spreadsheet.xlsx]OEI!R413C4</stp>
        <tr r="D413" s="1"/>
      </tp>
      <tp t="s">
        <v>#N/A Requesting Data...</v>
        <stp/>
        <stp>##V3_BDPV12</stp>
        <stp>9064 JT Equity</stp>
        <stp>LAST_PRICE</stp>
        <stp>[Crispin Spreadsheet.xlsx]OEI!R309C7</stp>
        <tr r="G309" s="1"/>
      </tp>
      <tp t="s">
        <v>#N/A Requesting Data...</v>
        <stp/>
        <stp>##V3_BDPV12</stp>
        <stp>9684 JT Equity</stp>
        <stp>LAST_PRICE</stp>
        <stp>[Crispin Spreadsheet.xlsx]OEI!R299C7</stp>
        <tr r="G299" s="1"/>
      </tp>
      <tp t="s">
        <v>#N/A Requesting Data...</v>
        <stp/>
        <stp>##V3_BDPV12</stp>
        <stp>8919 JT Equity</stp>
        <stp>LAST_PRICE</stp>
        <stp>[Crispin Spreadsheet.xlsx]OEI!R274C7</stp>
        <tr r="G274" s="1"/>
      </tp>
      <tp t="s">
        <v>#N/A Requesting Data...</v>
        <stp/>
        <stp>##V3_BDPV12</stp>
        <stp>SRS IM Equity</stp>
        <stp>LAST_PRICE</stp>
        <stp>[Crispin Spreadsheet.xlsx]OPUS!R22C7</stp>
        <tr r="G22" s="6"/>
      </tp>
      <tp t="s">
        <v>DKK</v>
        <stp/>
        <stp>##V3_BDPV12</stp>
        <stp>DEMANT DC Equity</stp>
        <stp>CRNCY</stp>
        <stp>[Crispin Spreadsheet.xlsx]OEI!R72C4</stp>
        <tr r="D72" s="1"/>
      </tp>
      <tp t="s">
        <v>BRL</v>
        <stp/>
        <stp>##V3_BDPV12</stp>
        <stp>SLCE3 BS Equity</stp>
        <stp>CRNCY</stp>
        <stp>[Crispin Spreadsheet.xlsx]OEI!R46C4</stp>
        <tr r="D46" s="1"/>
      </tp>
      <tp t="s">
        <v>#N/A Requesting Data...</v>
        <stp/>
        <stp>##V3_BDPV12</stp>
        <stp>EURZAr Curncy</stp>
        <stp>LAST_PRICE</stp>
        <stp>[Crispin Spreadsheet.xlsx]OEI!R368C13</stp>
        <tr r="M368" s="1"/>
      </tp>
      <tp t="s">
        <v>#N/A Requesting Data...</v>
        <stp/>
        <stp>##V3_BDPV12</stp>
        <stp>EURZAr Curncy</stp>
        <stp>LAST_PRICE</stp>
        <stp>[Crispin Spreadsheet.xlsx]OEI!R369C13</stp>
        <tr r="M369" s="1"/>
      </tp>
      <tp t="s">
        <v>#N/A Requesting Data...</v>
        <stp/>
        <stp>##V3_BDPV12</stp>
        <stp>EURZAr Curncy</stp>
        <stp>LAST_PRICE</stp>
        <stp>[Crispin Spreadsheet.xlsx]OEI!R366C13</stp>
        <tr r="M366" s="1"/>
      </tp>
      <tp t="s">
        <v>#N/A Requesting Data...</v>
        <stp/>
        <stp>##V3_BDPV12</stp>
        <stp>EURZAr Curncy</stp>
        <stp>LAST_PRICE</stp>
        <stp>[Crispin Spreadsheet.xlsx]OEI!R367C13</stp>
        <tr r="M367" s="1"/>
      </tp>
    </main>
    <main first="bloomberg.rtd">
      <tp>
        <v>14.03</v>
        <stp/>
        <stp>##V3_BDPV12</stp>
        <stp>GARAN TI Equity</stp>
        <stp>PX_YEST_CLOSE</stp>
        <stp>[Crispin Spreadsheet.xlsx]OEI!R441C6</stp>
        <tr r="F441" s="1"/>
      </tp>
    </main>
    <main first="bofaddin.rtdserver">
      <tp t="s">
        <v>#N/A N/A</v>
        <stp/>
        <stp>BDH|137327059559628178</stp>
        <tr r="Z490" s="1"/>
      </tp>
      <tp t="s">
        <v>#N/A N/A</v>
        <stp/>
        <stp>BDH|204321233317770949</stp>
        <tr r="Z734" s="1"/>
      </tp>
    </main>
    <main first="bofaddin.rtdserver">
      <tp t="s">
        <v>#N/A N/A</v>
        <stp/>
        <stp>BDH|841999438825964129</stp>
        <tr r="Z652" s="1"/>
      </tp>
    </main>
    <main first="bloomberg.rtd">
      <tp t="s">
        <v>USD</v>
        <stp/>
        <stp>##V3_BDPV12</stp>
        <stp>GOOGL US Equity</stp>
        <stp>CRNCY</stp>
        <stp>[Crispin Spreadsheet.xlsx]OEI!R653C4</stp>
        <tr r="D653" s="1"/>
      </tp>
      <tp>
        <v>43.65</v>
        <stp/>
        <stp>##V3_BDPV12</stp>
        <stp>BAER SW Equity</stp>
        <stp>PX_YEST_CLOSE</stp>
        <stp>[Crispin Spreadsheet.xlsx]OEI!R424C6</stp>
        <tr r="F424" s="1"/>
      </tp>
    </main>
    <main first="bloomberg.rtd">
      <tp>
        <v>42.6</v>
        <stp/>
        <stp>##V3_BDPV12</stp>
        <stp>CSCO US Equity</stp>
        <stp>PX_YEST_CLOSE</stp>
        <stp>[Crispin Spreadsheet.xlsx]OEI!R686C6</stp>
        <tr r="F686" s="1"/>
      </tp>
      <tp>
        <v>31.89</v>
        <stp/>
        <stp>##V3_BDPV12</stp>
        <stp>LIGHT NA Equity</stp>
        <stp>PX_YEST_CLOSE</stp>
        <stp>[Crispin Spreadsheet.xlsx]OEI!R330C6</stp>
        <tr r="F330" s="1"/>
      </tp>
      <tp t="s">
        <v>USD</v>
        <stp/>
        <stp>##V3_BDPV12</stp>
        <stp>PARA US Equity</stp>
        <stp>CRNCY</stp>
        <stp>[Crispin Spreadsheet.xlsx]OEI!R819C4</stp>
        <tr r="D819" s="1"/>
      </tp>
      <tp>
        <v>110.25</v>
        <stp/>
        <stp>##V3_BDPV12</stp>
        <stp>RGLD US Equity</stp>
        <stp>PX_YEST_CLOSE</stp>
        <stp>[Crispin Spreadsheet.xlsx]OEI!R789C6</stp>
        <tr r="F789" s="1"/>
      </tp>
      <tp t="s">
        <v>GBp</v>
        <stp/>
        <stp>##V3_BDPV12</stp>
        <stp>LGEN LN Equity</stp>
        <stp>CRNCY</stp>
        <stp>[Crispin Spreadsheet.xlsx]OEI!R553C4</stp>
        <tr r="D553" s="1"/>
      </tp>
      <tp t="s">
        <v>CHF</v>
        <stp/>
        <stp>##V3_BDPV12</stp>
        <stp>NOVN SW Equity</stp>
        <stp>CRNCY</stp>
        <stp>[Crispin Spreadsheet.xlsx]OEI!R429C4</stp>
        <tr r="D429" s="1"/>
      </tp>
      <tp t="s">
        <v>#N/A Requesting Data...</v>
        <stp/>
        <stp>##V3_BDPV12</stp>
        <stp>1928 HK Equity</stp>
        <stp>LAST_PRICE</stp>
        <stp>[Crispin Spreadsheet.xlsx]OEI!R214C7</stp>
        <tr r="G214" s="1"/>
      </tp>
      <tp t="s">
        <v>JPY</v>
        <stp/>
        <stp>##V3_BDPV12</stp>
        <stp>NKA Index</stp>
        <stp>CRNCY</stp>
        <stp>[Crispin Spreadsheet.xlsx]OEI!R254C4</stp>
        <tr r="D254" s="1"/>
      </tp>
      <tp>
        <v>850</v>
        <stp/>
        <stp>##V3_BDPV12</stp>
        <stp>MPE LN Equity</stp>
        <stp>LAST_PRICE</stp>
        <stp>[Crispin Spreadsheet.xlsx]SWAN!R98C7</stp>
        <tr r="G98" s="3"/>
      </tp>
      <tp>
        <v>13.85</v>
        <stp/>
        <stp>##V3_BDPV12</stp>
        <stp>OBD LN Equity</stp>
        <stp>LAST_PRICE</stp>
        <stp>[Crispin Spreadsheet.xlsx]SWAN!R99C7</stp>
        <tr r="G99" s="3"/>
      </tp>
      <tp>
        <v>22.2</v>
        <stp/>
        <stp>##V3_BDPV12</stp>
        <stp>KLK MK Equity</stp>
        <stp>LAST_PRICE</stp>
        <stp>[Crispin Spreadsheet.xlsx]SWAN!R36C7</stp>
        <tr r="G36" s="3"/>
      </tp>
      <tp>
        <v>22.5</v>
        <stp/>
        <stp>##V3_BDPV12</stp>
        <stp>AVO LN Equity</stp>
        <stp>LAST_PRICE</stp>
        <stp>[Crispin Spreadsheet.xlsx]SWAN!R72C7</stp>
        <tr r="G72" s="3"/>
      </tp>
      <tp t="s">
        <v>#N/A Requesting Data...</v>
        <stp/>
        <stp>##V3_BDPV12</stp>
        <stp>ABX CN Equity</stp>
        <stp>LAST_PRICE</stp>
        <stp>[Crispin Spreadsheet.xlsx]OPUS!R98C7</stp>
        <tr r="G98" s="6"/>
      </tp>
      <tp>
        <v>77.819999999999993</v>
        <stp/>
        <stp>##V3_BDPV12</stp>
        <stp>ERICB SS Equity</stp>
        <stp>LAST_PRICE</stp>
        <stp>[Crispin Spreadsheet.xlsx]SWAN!R64C7</stp>
        <tr r="G64" s="3"/>
      </tp>
      <tp t="s">
        <v>#N/A Invalid Security</v>
        <stp/>
        <stp>##V3_BDPV12</stp>
        <stp>EUR#N/A Requesting Data... Curncy</stp>
        <stp>QUOTE_FACTOR</stp>
        <stp>[Crispin Spreadsheet.xlsx]OEI!R869C12</stp>
        <tr r="L869" s="1"/>
      </tp>
      <tp t="s">
        <v>#N/A Invalid Security</v>
        <stp/>
        <stp>##V3_BDPV12</stp>
        <stp>EUR#N/A Requesting Data... Curncy</stp>
        <stp>QUOTE_FACTOR</stp>
        <stp>[Crispin Spreadsheet.xlsx]OEI!R870C12</stp>
        <tr r="L870" s="1"/>
      </tp>
      <tp>
        <v>21.54</v>
        <stp/>
        <stp>##V3_BDPV12</stp>
        <stp>LBTYA US Equity</stp>
        <stp>PX_YEST_CLOSE</stp>
        <stp>[Crispin Spreadsheet.xlsx]OEI!R744C6</stp>
        <tr r="F744" s="1"/>
      </tp>
    </main>
    <main first="bofaddin.rtdserver">
      <tp t="s">
        <v>#N/A N/A</v>
        <stp/>
        <stp>BDH|482844679210627642</stp>
        <tr r="Z740" s="1"/>
      </tp>
      <tp t="s">
        <v>#N/A N/A</v>
        <stp/>
        <stp>BDH|722132554568151554</stp>
        <tr r="Z289" s="1"/>
      </tp>
      <tp t="s">
        <v>#N/A N/A</v>
        <stp/>
        <stp>BDH|170601797633578563</stp>
        <tr r="Z539" s="1"/>
      </tp>
      <tp t="s">
        <v>#N/A N/A</v>
        <stp/>
        <stp>BDH|803901160337998173</stp>
        <tr r="Z813" s="1"/>
        <tr r="Z141" s="3"/>
      </tp>
    </main>
    <main first="bloomberg.rtd">
      <tp>
        <v>13.17</v>
        <stp/>
        <stp>##V3_BDPV12</stp>
        <stp>SNAP US Equity</stp>
        <stp>PX_YEST_CLOSE</stp>
        <stp>[Crispin Spreadsheet.xlsx]OEI!R793C6</stp>
        <tr r="F793" s="1"/>
      </tp>
      <tp>
        <v>429.6</v>
        <stp/>
        <stp>##V3_BDPV12</stp>
        <stp>INVP LN Equity</stp>
        <stp>PX_YEST_CLOSE</stp>
        <stp>[Crispin Spreadsheet.xlsx]OEI!R539C6</stp>
        <tr r="F539" s="1"/>
      </tp>
    </main>
    <main first="bofaddin.rtdserver">
      <tp t="s">
        <v>#N/A N/A</v>
        <stp/>
        <stp>BDH|103143957478936583</stp>
        <tr r="Z675" s="1"/>
        <tr r="Z122" s="3"/>
      </tp>
    </main>
    <main first="bloomberg.rtd">
      <tp>
        <v>25.25</v>
        <stp/>
        <stp>##V3_BDPV12</stp>
        <stp>ABBN SW Equity</stp>
        <stp>PX_YEST_CLOSE</stp>
        <stp>[Crispin Spreadsheet.xlsx]OEI!R414C6</stp>
        <tr r="F414" s="1"/>
      </tp>
      <tp>
        <v>100.62</v>
        <stp/>
        <stp>##V3_BDPV12</stp>
        <stp>AGCO US Equity</stp>
        <stp>PX_YEST_CLOSE</stp>
        <stp>[Crispin Spreadsheet.xlsx]OEI!R651C6</stp>
        <tr r="F651" s="1"/>
      </tp>
      <tp t="s">
        <v>USD</v>
        <stp/>
        <stp>##V3_BDPV12</stp>
        <stp>PAYC US Equity</stp>
        <stp>CRNCY</stp>
        <stp>[Crispin Spreadsheet.xlsx]OEI!R775C4</stp>
        <tr r="D775" s="1"/>
      </tp>
      <tp>
        <v>22</v>
        <stp/>
        <stp>##V3_BDPV12</stp>
        <stp>OTPD LI Equity</stp>
        <stp>PX_YEST_CLOSE</stp>
        <stp>[Crispin Spreadsheet.xlsx]OEI!R568C6</stp>
        <tr r="F568" s="1"/>
      </tp>
      <tp t="s">
        <v>GBp</v>
        <stp/>
        <stp>##V3_BDPV12</stp>
        <stp>TSCO LN Equity</stp>
        <stp>CRNCY</stp>
        <stp>[Crispin Spreadsheet.xlsx]OEI!R622C4</stp>
        <tr r="D622" s="1"/>
      </tp>
      <tp>
        <v>301</v>
        <stp/>
        <stp>##V3_BDPV12</stp>
        <stp>STVG LN Equity</stp>
        <stp>PX_YEST_CLOSE</stp>
        <stp>[Crispin Spreadsheet.xlsx]OEI!R619C6</stp>
        <tr r="F619" s="1"/>
      </tp>
      <tp t="s">
        <v>GBp</v>
        <stp/>
        <stp>##V3_BDPV12</stp>
        <stp>INCH LN Equity</stp>
        <stp>CRNCY</stp>
        <stp>[Crispin Spreadsheet.xlsx]OEI!R532C4</stp>
        <tr r="D532" s="1"/>
      </tp>
      <tp t="s">
        <v>#N/A Requesting Data...</v>
        <stp/>
        <stp>##V3_BDPV12</stp>
        <stp>3328 HK Equity</stp>
        <stp>LAST_PRICE</stp>
        <stp>[Crispin Spreadsheet.xlsx]OEI!R203C7</stp>
        <tr r="G203" s="1"/>
      </tp>
      <tp t="s">
        <v>#N/A Requesting Data...</v>
        <stp/>
        <stp>##V3_BDPV12</stp>
        <stp>2689 HK Equity</stp>
        <stp>LAST_PRICE</stp>
        <stp>[Crispin Spreadsheet.xlsx]OEI!R212C7</stp>
        <tr r="G212" s="1"/>
      </tp>
      <tp t="s">
        <v>#N/A Requesting Data...</v>
        <stp/>
        <stp>##V3_BDPV12</stp>
        <stp>9719 JT Equity</stp>
        <stp>LAST_PRICE</stp>
        <stp>[Crispin Spreadsheet.xlsx]OEI!R292C7</stp>
        <tr r="G292" s="1"/>
      </tp>
      <tp t="s">
        <v>#N/A Requesting Data...</v>
        <stp/>
        <stp>##V3_BDPV12</stp>
        <stp>8802 JT Equity</stp>
        <stp>LAST_PRICE</stp>
        <stp>[Crispin Spreadsheet.xlsx]OEI!R279C7</stp>
        <tr r="G279" s="1"/>
      </tp>
      <tp t="s">
        <v>#N/A Requesting Data...</v>
        <stp/>
        <stp>##V3_BDPV12</stp>
        <stp>PSON LN Equity</stp>
        <stp>LAST_PRICE</stp>
        <stp>[Crispin Spreadsheet.xlsx]OPUS!R67C7</stp>
        <tr r="G67" s="6"/>
      </tp>
      <tp t="s">
        <v>#N/A Requesting Data...</v>
        <stp/>
        <stp>##V3_BDPV12</stp>
        <stp>YAR NO Equity</stp>
        <stp>LAST_PRICE</stp>
        <stp>[Crispin Spreadsheet.xlsx]OPUS!R35C7</stp>
        <tr r="G35" s="6"/>
      </tp>
      <tp t="s">
        <v>#N/A Requesting Data...</v>
        <stp/>
        <stp>##V3_BDPV12</stp>
        <stp>SLCJY US Equity</stp>
        <stp>LAST_PRICE</stp>
        <stp>[Crispin Spreadsheet.xlsx]FDXC!R73C7</stp>
        <tr r="G73" s="8"/>
      </tp>
      <tp t="s">
        <v>#N/A Requesting Data...</v>
        <stp/>
        <stp>##V3_BDPV12</stp>
        <stp>JSE LN Equity</stp>
        <stp>LAST_PRICE</stp>
        <stp>[Crispin Spreadsheet.xlsx]FDXC!R52C7</stp>
        <tr r="G52" s="8"/>
      </tp>
      <tp t="s">
        <v>#N/A Requesting Data...</v>
        <stp/>
        <stp>##V3_BDPV12</stp>
        <stp>PFG LN Equity</stp>
        <stp>LAST_PRICE</stp>
        <stp>[Crispin Spreadsheet.xlsx]FDXC!R60C7</stp>
        <tr r="G60" s="8"/>
      </tp>
      <tp t="s">
        <v>EUR</v>
        <stp/>
        <stp>##V3_BDPV12</stp>
        <stp>STERV FH Equity</stp>
        <stp>CRNCY</stp>
        <stp>[Crispin Spreadsheet.xlsx]OEI!R82C4</stp>
        <tr r="D82" s="1"/>
      </tp>
      <tp>
        <v>14.868</v>
        <stp/>
        <stp>##V3_BDPV12</stp>
        <stp>TKWY NA Equity</stp>
        <stp>PX_YEST_CLOSE</stp>
        <stp>[Crispin Spreadsheet.xlsx]OEI!R326C6</stp>
        <tr r="F326" s="1"/>
      </tp>
    </main>
    <main first="bofaddin.rtdserver">
      <tp t="s">
        <v>#N/A N/A</v>
        <stp/>
        <stp>BDH|664273555226715935</stp>
        <tr r="Z47" s="1"/>
      </tp>
      <tp t="s">
        <v>#N/A N/A</v>
        <stp/>
        <stp>BDH|160700125044726934</stp>
        <tr r="Z848" s="1"/>
      </tp>
    </main>
    <main first="bloomberg.rtd">
      <tp>
        <v>0.83420000000000005</v>
        <stp/>
        <stp>##V3_BDPV12</stp>
        <stp>ALPHA GA Equity</stp>
        <stp>PX_YEST_CLOSE</stp>
        <stp>[Crispin Spreadsheet.xlsx]OEI!R196C6</stp>
        <tr r="F196" s="1"/>
      </tp>
      <tp t="s">
        <v>USD</v>
        <stp/>
        <stp>##V3_BDPV12</stp>
        <stp>SBUX US Equity</stp>
        <stp>CRNCY</stp>
        <stp>[Crispin Spreadsheet.xlsx]OEI!R798C4</stp>
        <tr r="D798" s="1"/>
      </tp>
      <tp>
        <v>2.4500000000000002</v>
        <stp/>
        <stp>##V3_BDPV12</stp>
        <stp>BBAR US Equity</stp>
        <stp>PX_YEST_CLOSE</stp>
        <stp>[Crispin Spreadsheet.xlsx]OEI!R672C6</stp>
        <tr r="F672" s="1"/>
      </tp>
      <tp t="s">
        <v>GBp</v>
        <stp/>
        <stp>##V3_BDPV12</stp>
        <stp>LSEG LN Equity</stp>
        <stp>CRNCY</stp>
        <stp>[Crispin Spreadsheet.xlsx]OEI!R555C4</stp>
        <tr r="D555" s="1"/>
      </tp>
      <tp t="s">
        <v>EUR</v>
        <stp/>
        <stp>##V3_BDPV12</stp>
        <stp>EUCAR FP Equity</stp>
        <stp>CRNCY</stp>
        <stp>[Crispin Spreadsheet.xlsx]OEI!R110C4</stp>
        <tr r="D110" s="1"/>
      </tp>
      <tp>
        <v>5.4240000000000004</v>
        <stp/>
        <stp>##V3_BDPV12</stp>
        <stp>CSGN SW Equity</stp>
        <stp>PX_YEST_CLOSE</stp>
        <stp>[Crispin Spreadsheet.xlsx]OEI!R420C6</stp>
        <tr r="F420" s="1"/>
      </tp>
      <tp>
        <v>31.25</v>
        <stp/>
        <stp>##V3_BDPV12</stp>
        <stp>DUFN SW Equity</stp>
        <stp>PX_YEST_CLOSE</stp>
        <stp>[Crispin Spreadsheet.xlsx]OEI!R421C6</stp>
        <tr r="F421" s="1"/>
      </tp>
      <tp>
        <v>3.15</v>
        <stp/>
        <stp>##V3_BDPV12</stp>
        <stp>TLGO SQ Equity</stp>
        <stp>PX_YEST_CLOSE</stp>
        <stp>[Crispin Spreadsheet.xlsx]OEI!R386C6</stp>
        <tr r="F386" s="1"/>
      </tp>
      <tp>
        <v>5.01</v>
        <stp/>
        <stp>##V3_BDPV12</stp>
        <stp>NTCO US Equity</stp>
        <stp>PX_YEST_CLOSE</stp>
        <stp>[Crispin Spreadsheet.xlsx]OEI!R760C6</stp>
        <tr r="F760" s="1"/>
      </tp>
      <tp t="s">
        <v>GBp</v>
        <stp/>
        <stp>##V3_BDPV12</stp>
        <stp>HSBA LN Equity</stp>
        <stp>CRNCY</stp>
        <stp>[Crispin Spreadsheet.xlsx]OEI!R522C4</stp>
        <tr r="D522" s="1"/>
      </tp>
      <tp>
        <v>228.5</v>
        <stp/>
        <stp>##V3_BDPV12</stp>
        <stp>MOWI NO Equity</stp>
        <stp>PX_YEST_CLOSE</stp>
        <stp>[Crispin Spreadsheet.xlsx]OEI!R338C6</stp>
        <tr r="F338" s="1"/>
      </tp>
      <tp t="s">
        <v>#N/A Requesting Data...</v>
        <stp/>
        <stp>##V3_BDPV12</stp>
        <stp>GB00BL68HG94 Govt</stp>
        <stp>LAST_PRICE</stp>
        <stp>[Crispin Spreadsheet.xlsx]GILT!R7C7</stp>
        <tr r="G7" s="4"/>
      </tp>
      <tp t="s">
        <v>EUR</v>
        <stp/>
        <stp>##V3_BDPV12</stp>
        <stp>ASML NA Equity</stp>
        <stp>CRNCY</stp>
        <stp>[Crispin Spreadsheet.xlsx]OEI!R322C4</stp>
        <tr r="D322" s="1"/>
      </tp>
      <tp t="s">
        <v>EUR</v>
        <stp/>
        <stp>##V3_BDPV12</stp>
        <stp>FNTN GY Equity</stp>
        <stp>CRNCY</stp>
        <stp>[Crispin Spreadsheet.xlsx]OEI!R163C4</stp>
        <tr r="D163" s="1"/>
      </tp>
      <tp t="s">
        <v>GBp</v>
        <stp/>
        <stp>##V3_BDPV12</stp>
        <stp>SMIN LN Equity</stp>
        <stp>CRNCY</stp>
        <stp>[Crispin Spreadsheet.xlsx]OEI!R609C4</stp>
        <tr r="D609" s="1"/>
      </tp>
      <tp>
        <v>20.9</v>
        <stp/>
        <stp>##V3_BDPV12</stp>
        <stp>CLAB SS Equity</stp>
        <stp>PX_YEST_CLOSE</stp>
        <stp>[Crispin Spreadsheet.xlsx]OEI!R392C6</stp>
        <tr r="F392" s="1"/>
      </tp>
      <tp t="s">
        <v>#N/A Requesting Data...</v>
        <stp/>
        <stp>##V3_BDPV12</stp>
        <stp>CNHI IM Equity</stp>
        <stp>LAST_PRICE</stp>
        <stp>[Crispin Spreadsheet.xlsx]OPUS!R21C7</stp>
        <tr r="G21" s="6"/>
      </tp>
      <tp t="s">
        <v>#N/A Requesting Data...</v>
        <stp/>
        <stp>##V3_BDPV12</stp>
        <stp>7202 JT Equity</stp>
        <stp>LAST_PRICE</stp>
        <stp>[Crispin Spreadsheet.xlsx]OEI!R268C7</stp>
        <tr r="G268" s="1"/>
      </tp>
      <tp t="s">
        <v>#N/A Requesting Data...</v>
        <stp/>
        <stp>##V3_BDPV12</stp>
        <stp>6383 JT Equity</stp>
        <stp>LAST_PRICE</stp>
        <stp>[Crispin Spreadsheet.xlsx]OEI!R259C7</stp>
        <tr r="G259" s="1"/>
      </tp>
      <tp t="s">
        <v>#N/A Requesting Data...</v>
        <stp/>
        <stp>##V3_BDPV12</stp>
        <stp>NODL NO Equity</stp>
        <stp>LAST_PRICE</stp>
        <stp>[Crispin Spreadsheet.xlsx]OPUS!R34C7</stp>
        <tr r="G34" s="6"/>
      </tp>
      <tp>
        <v>21237</v>
        <stp/>
        <stp>##V3_BDPV12</stp>
        <stp>STA Index</stp>
        <stp>PX_YEST_CLOSE</stp>
        <stp>[Crispin Spreadsheet.xlsx]OEI!R233C6</stp>
        <tr r="F233" s="1"/>
      </tp>
      <tp t="s">
        <v>#N/A Requesting Data...</v>
        <stp/>
        <stp>##V3_BDPV12</stp>
        <stp>WLN FP Equity</stp>
        <stp>LAST_PRICE</stp>
        <stp>[Crispin Spreadsheet.xlsx]SWAN!R25C7</stp>
        <tr r="G25" s="3"/>
      </tp>
      <tp t="s">
        <v>#N/A Requesting Data...</v>
        <stp/>
        <stp>##V3_BDPV12</stp>
        <stp>BTU US Equity</stp>
        <stp>LAST_PRICE</stp>
        <stp>[Crispin Spreadsheet.xlsx]OPUS!R83C7</stp>
        <tr r="G83" s="6"/>
      </tp>
      <tp t="s">
        <v>#N/A Requesting Data...</v>
        <stp/>
        <stp>##V3_BDPV12</stp>
        <stp>MKS LN Equity</stp>
        <stp>LAST_PRICE</stp>
        <stp>[Crispin Spreadsheet.xlsx]OPUS!R65C7</stp>
        <tr r="G65" s="6"/>
      </tp>
      <tp t="s">
        <v>#N/A Requesting Data...</v>
        <stp/>
        <stp>##V3_BDPV12</stp>
        <stp>LRE LN Equity</stp>
        <stp>LAST_PRICE</stp>
        <stp>[Crispin Spreadsheet.xlsx]FDXC!R53C7</stp>
        <tr r="G53" s="8"/>
      </tp>
      <tp t="s">
        <v>#N/A Requesting Data...</v>
        <stp/>
        <stp>##V3_BDPV12</stp>
        <stp>SN/ LN Equity</stp>
        <stp>LAST_PRICE</stp>
        <stp>[Crispin Spreadsheet.xlsx]OEI!R608C7</stp>
        <tr r="G608" s="1"/>
      </tp>
      <tp t="s">
        <v>#N/A Requesting Data...</v>
        <stp/>
        <stp>##V3_BDPV12</stp>
        <stp>RR/ LN Equity</stp>
        <stp>LAST_PRICE</stp>
        <stp>[Crispin Spreadsheet.xlsx]OEI!R598C7</stp>
        <tr r="G598" s="1"/>
      </tp>
      <tp>
        <v>7.0179999999999998</v>
        <stp/>
        <stp>##V3_BDPV12</stp>
        <stp>MOCORP FH Equity</stp>
        <stp>PX_YEST_CLOSE</stp>
        <stp>[Crispin Spreadsheet.xlsx]OEI!R81C6</stp>
        <tr r="F81" s="1"/>
      </tp>
      <tp t="s">
        <v>#N/A Requesting Data...</v>
        <stp/>
        <stp>##V3_BDPV12</stp>
        <stp>GB00BMBL1D50 Govt</stp>
        <stp>LAST_PRICE</stp>
        <stp>[Crispin Spreadsheet.xlsx]GILT!R6C7</stp>
        <tr r="G6" s="4"/>
      </tp>
    </main>
    <main first="bloomberg.rtd">
      <tp>
        <v>1403</v>
        <stp/>
        <stp>##V3_BDPV12</stp>
        <stp>ADYEN NA Equity</stp>
        <stp>PX_YEST_CLOSE</stp>
        <stp>[Crispin Spreadsheet.xlsx]OEI!R318C6</stp>
        <tr r="F318" s="1"/>
      </tp>
    </main>
    <main first="bofaddin.rtdserver">
      <tp t="s">
        <v>#N/A N/A</v>
        <stp/>
        <stp>BDH|170827964072629787</stp>
        <tr r="Z783" s="1"/>
      </tp>
    </main>
    <main first="bloomberg.rtd">
      <tp>
        <v>42.89</v>
        <stp/>
        <stp>##V3_BDPV12</stp>
        <stp>EBAY US Equity</stp>
        <stp>PX_YEST_CLOSE</stp>
        <stp>[Crispin Spreadsheet.xlsx]OEI!R701C6</stp>
        <tr r="F701" s="1"/>
      </tp>
    </main>
    <main first="bloomberg.rtd">
      <tp t="s">
        <v>SEK</v>
        <stp/>
        <stp>##V3_BDPV12</stp>
        <stp>ASSAB SS Equity</stp>
        <stp>CRNCY</stp>
        <stp>[Crispin Spreadsheet.xlsx]OEI!R390C4</stp>
        <tr r="D390" s="1"/>
      </tp>
      <tp>
        <v>1858.5</v>
        <stp/>
        <stp>##V3_BDPV12</stp>
        <stp>WIZZ LN Equity</stp>
        <stp>PX_YEST_CLOSE</stp>
        <stp>[Crispin Spreadsheet.xlsx]OEI!R637C6</stp>
        <tr r="F637" s="1"/>
      </tp>
    </main>
    <main first="bloomberg.rtd">
      <tp>
        <v>204.11</v>
        <stp/>
        <stp>##V3_BDPV12</stp>
        <stp>VEEV US Equity</stp>
        <stp>PX_YEST_CLOSE</stp>
        <stp>[Crispin Spreadsheet.xlsx]OEI!R705C6</stp>
        <tr r="F705" s="1"/>
      </tp>
      <tp>
        <v>82.89</v>
        <stp/>
        <stp>##V3_BDPV12</stp>
        <stp>PCAR US Equity</stp>
        <stp>PX_YEST_CLOSE</stp>
        <stp>[Crispin Spreadsheet.xlsx]OEI!R771C6</stp>
        <tr r="F771" s="1"/>
      </tp>
      <tp>
        <v>46.76</v>
        <stp/>
        <stp>##V3_BDPV12</stp>
        <stp>MTDR US Equity</stp>
        <stp>PX_YEST_CLOSE</stp>
        <stp>[Crispin Spreadsheet.xlsx]OEI!R754C6</stp>
        <tr r="F754" s="1"/>
      </tp>
      <tp t="s">
        <v>#N/A N/A</v>
        <stp/>
        <stp>##V3_BDPV12</stp>
        <stp>ROSN LI Equity</stp>
        <stp>PX_YEST_CLOSE</stp>
        <stp>[Crispin Spreadsheet.xlsx]OEI!R599C6</stp>
        <tr r="F599" s="1"/>
      </tp>
      <tp>
        <v>45.79</v>
        <stp/>
        <stp>##V3_BDPV12</stp>
        <stp>EDEN FP Equity</stp>
        <stp>PX_YEST_CLOSE</stp>
        <stp>[Crispin Spreadsheet.xlsx]OEI!R106C6</stp>
        <tr r="F106" s="1"/>
      </tp>
      <tp>
        <v>542.20000000000005</v>
        <stp/>
        <stp>##V3_BDPV12</stp>
        <stp>AUTO LN Equity</stp>
        <stp>PX_YEST_CLOSE</stp>
        <stp>[Crispin Spreadsheet.xlsx]OEI!R459C6</stp>
        <tr r="F459" s="1"/>
      </tp>
      <tp t="s">
        <v>GBp</v>
        <stp/>
        <stp>##V3_BDPV12</stp>
        <stp>OCDO LN Equity</stp>
        <stp>CRNCY</stp>
        <stp>[Crispin Spreadsheet.xlsx]OEI!R567C4</stp>
        <tr r="D567" s="1"/>
      </tp>
      <tp t="s">
        <v>USD</v>
        <stp/>
        <stp>##V3_BDPV12</stp>
        <stp>TTWO US Equity</stp>
        <stp>CRNCY</stp>
        <stp>[Crispin Spreadsheet.xlsx]OEI!R799C4</stp>
        <tr r="D799" s="1"/>
      </tp>
      <tp t="s">
        <v>GBp</v>
        <stp/>
        <stp>##V3_BDPV12</stp>
        <stp>FRAN LN Equity</stp>
        <stp>CRNCY</stp>
        <stp>[Crispin Spreadsheet.xlsx]OEI!R572C4</stp>
        <tr r="D572" s="1"/>
      </tp>
      <tp t="s">
        <v>CHF</v>
        <stp/>
        <stp>##V3_BDPV12</stp>
        <stp>ZURN SW Equity</stp>
        <stp>CRNCY</stp>
        <stp>[Crispin Spreadsheet.xlsx]OEI!R438C4</stp>
        <tr r="D438" s="1"/>
      </tp>
      <tp>
        <v>116</v>
        <stp/>
        <stp>##V3_BDPV12</stp>
        <stp>BABA US Equity</stp>
        <stp>PX_YEST_CLOSE</stp>
        <stp>[Crispin Spreadsheet.xlsx]OEI!R652C6</stp>
        <tr r="F652" s="1"/>
      </tp>
      <tp>
        <v>152.5</v>
        <stp/>
        <stp>##V3_BDPV12</stp>
        <stp>SKFB SS Equity</stp>
        <stp>PX_YEST_CLOSE</stp>
        <stp>[Crispin Spreadsheet.xlsx]OEI!R406C6</stp>
        <tr r="F406" s="1"/>
      </tp>
      <tp>
        <v>18.760000000000002</v>
        <stp/>
        <stp>##V3_BDPV12</stp>
        <stp>SBBB SS Equity</stp>
        <stp>PX_YEST_CLOSE</stp>
        <stp>[Crispin Spreadsheet.xlsx]OEI!R402C6</stp>
        <tr r="F402" s="1"/>
      </tp>
      <tp>
        <v>495.71</v>
        <stp/>
        <stp>##V3_BDPV12</stp>
        <stp>CACC US Equity</stp>
        <stp>PX_YEST_CLOSE</stp>
        <stp>[Crispin Spreadsheet.xlsx]OEI!R693C6</stp>
        <tr r="F693" s="1"/>
      </tp>
      <tp t="s">
        <v>#N/A Requesting Data...</v>
        <stp/>
        <stp>##V3_BDPV12</stp>
        <stp>7261 JT Equity</stp>
        <stp>LAST_PRICE</stp>
        <stp>[Crispin Spreadsheet.xlsx]OEI!R278C7</stp>
        <tr r="G278" s="1"/>
      </tp>
      <tp t="s">
        <v>#N/A Requesting Data...</v>
        <stp/>
        <stp>##V3_BDPV12</stp>
        <stp>8591 JT Equity</stp>
        <stp>LAST_PRICE</stp>
        <stp>[Crispin Spreadsheet.xlsx]OEI!R288C7</stp>
        <tr r="G288" s="1"/>
      </tp>
      <tp t="s">
        <v>#N/A Requesting Data...</v>
        <stp/>
        <stp>##V3_BDPV12</stp>
        <stp>DLAR LN Equity</stp>
        <stp>LAST_PRICE</stp>
        <stp>[Crispin Spreadsheet.xlsx]FDXC!R49C7</stp>
        <tr r="G49" s="8"/>
      </tp>
      <tp t="s">
        <v>#N/A Requesting Data...</v>
        <stp/>
        <stp>##V3_BDPV12</stp>
        <stp>EDV CN Equity</stp>
        <stp>LAST_PRICE</stp>
        <stp>[Crispin Spreadsheet.xlsx]OPUS!R13C7</stp>
        <tr r="G13" s="6"/>
      </tp>
      <tp t="s">
        <v>#N/A Requesting Data...</v>
        <stp/>
        <stp>##V3_BDPV12</stp>
        <stp>SSW SJ Equity</stp>
        <stp>LAST_PRICE</stp>
        <stp>[Crispin Spreadsheet.xlsx]OPUS!R42C7</stp>
        <tr r="G42" s="6"/>
      </tp>
      <tp>
        <v>77</v>
        <stp/>
        <stp>##V3_BDPV12</stp>
        <stp>DLAR LN Equity</stp>
        <stp>LAST_PRICE</stp>
        <stp>[Crispin Spreadsheet.xlsx]SWAN!R84C7</stp>
        <tr r="G84" s="3"/>
      </tp>
      <tp t="s">
        <v>#N/A Requesting Data...</v>
        <stp/>
        <stp>##V3_BDPV12</stp>
        <stp>ABF LN Equity</stp>
        <stp>LAST_PRICE</stp>
        <stp>[Crispin Spreadsheet.xlsx]FDXC!R43C7</stp>
        <tr r="G43" s="8"/>
      </tp>
      <tp t="s">
        <v>#N/A Requesting Data...</v>
        <stp/>
        <stp>##V3_BDPV12</stp>
        <stp>YCA LN Equity</stp>
        <stp>LAST_PRICE</stp>
        <stp>[Crispin Spreadsheet.xlsx]FDXC!R64C7</stp>
        <tr r="G64" s="8"/>
      </tp>
      <tp t="s">
        <v>#N/A Requesting Data...</v>
        <stp/>
        <stp>##V3_BDPV12</stp>
        <stp>EURCAD Curncy</stp>
        <stp>LAST_PRICE</stp>
        <stp>[Crispin Spreadsheet.xlsx]OEI!R52C13</stp>
        <tr r="M52" s="1"/>
      </tp>
      <tp t="s">
        <v>#N/A Requesting Data...</v>
        <stp/>
        <stp>##V3_BDPV12</stp>
        <stp>EURCAD Curncy</stp>
        <stp>LAST_PRICE</stp>
        <stp>[Crispin Spreadsheet.xlsx]OEI!R53C13</stp>
        <tr r="M53" s="1"/>
      </tp>
      <tp t="s">
        <v>#N/A Requesting Data...</v>
        <stp/>
        <stp>##V3_BDPV12</stp>
        <stp>EURCAD Curncy</stp>
        <stp>LAST_PRICE</stp>
        <stp>[Crispin Spreadsheet.xlsx]OEI!R50C13</stp>
        <tr r="M50" s="1"/>
      </tp>
      <tp t="s">
        <v>#N/A Requesting Data...</v>
        <stp/>
        <stp>##V3_BDPV12</stp>
        <stp>EURCAD Curncy</stp>
        <stp>LAST_PRICE</stp>
        <stp>[Crispin Spreadsheet.xlsx]OEI!R51C13</stp>
        <tr r="M51" s="1"/>
      </tp>
      <tp t="s">
        <v>#N/A Requesting Data...</v>
        <stp/>
        <stp>##V3_BDPV12</stp>
        <stp>EURCAD Curncy</stp>
        <stp>LAST_PRICE</stp>
        <stp>[Crispin Spreadsheet.xlsx]OEI!R56C13</stp>
        <tr r="M56" s="1"/>
      </tp>
      <tp t="s">
        <v>#N/A Requesting Data...</v>
        <stp/>
        <stp>##V3_BDPV12</stp>
        <stp>EURCAD Curncy</stp>
        <stp>LAST_PRICE</stp>
        <stp>[Crispin Spreadsheet.xlsx]OEI!R57C13</stp>
        <tr r="M57" s="1"/>
      </tp>
      <tp t="s">
        <v>#N/A Requesting Data...</v>
        <stp/>
        <stp>##V3_BDPV12</stp>
        <stp>EURCAD Curncy</stp>
        <stp>LAST_PRICE</stp>
        <stp>[Crispin Spreadsheet.xlsx]OEI!R54C13</stp>
        <tr r="M54" s="1"/>
      </tp>
      <tp t="s">
        <v>#N/A Requesting Data...</v>
        <stp/>
        <stp>##V3_BDPV12</stp>
        <stp>EURCAD Curncy</stp>
        <stp>LAST_PRICE</stp>
        <stp>[Crispin Spreadsheet.xlsx]OEI!R55C13</stp>
        <tr r="M55" s="1"/>
      </tp>
      <tp t="s">
        <v>#N/A Requesting Data...</v>
        <stp/>
        <stp>##V3_BDPV12</stp>
        <stp>EURCAD Curncy</stp>
        <stp>LAST_PRICE</stp>
        <stp>[Crispin Spreadsheet.xlsx]OEI!R58C13</stp>
        <tr r="M58" s="1"/>
      </tp>
      <tp t="s">
        <v>#N/A Requesting Data...</v>
        <stp/>
        <stp>##V3_BDPV12</stp>
        <stp>EURCAD Curncy</stp>
        <stp>LAST_PRICE</stp>
        <stp>[Crispin Spreadsheet.xlsx]OEI!R59C13</stp>
        <tr r="M59" s="1"/>
      </tp>
      <tp t="s">
        <v>#N/A Requesting Data...</v>
        <stp/>
        <stp>##V3_BDPV12</stp>
        <stp>EURCAD Curncy</stp>
        <stp>LAST_PRICE</stp>
        <stp>[Crispin Spreadsheet.xlsx]OEI!R60C13</stp>
        <tr r="M60" s="1"/>
      </tp>
      <tp t="s">
        <v>#N/A Requesting Data...</v>
        <stp/>
        <stp>##V3_BDPV12</stp>
        <stp>EURBRL Curncy</stp>
        <stp>LAST_PRICE</stp>
        <stp>[Crispin Spreadsheet.xlsx]OEI!R46C13</stp>
        <tr r="M46" s="1"/>
      </tp>
      <tp t="s">
        <v>#N/A Requesting Data...</v>
        <stp/>
        <stp>##V3_BDPV12</stp>
        <stp>EURBRL Curncy</stp>
        <stp>LAST_PRICE</stp>
        <stp>[Crispin Spreadsheet.xlsx]OEI!R47C13</stp>
        <tr r="M47" s="1"/>
      </tp>
      <tp t="s">
        <v>#N/A Requesting Data...</v>
        <stp/>
        <stp>##V3_BDPV12</stp>
        <stp>EURAUD Curncy</stp>
        <stp>LAST_PRICE</stp>
        <stp>[Crispin Spreadsheet.xlsx]OEI!R16C13</stp>
        <tr r="M16" s="1"/>
      </tp>
      <tp t="s">
        <v>#N/A Requesting Data...</v>
        <stp/>
        <stp>##V3_BDPV12</stp>
        <stp>EURAUD Curncy</stp>
        <stp>LAST_PRICE</stp>
        <stp>[Crispin Spreadsheet.xlsx]OEI!R17C13</stp>
        <tr r="M17" s="1"/>
      </tp>
      <tp t="s">
        <v>#N/A Requesting Data...</v>
        <stp/>
        <stp>##V3_BDPV12</stp>
        <stp>EURAUD Curncy</stp>
        <stp>LAST_PRICE</stp>
        <stp>[Crispin Spreadsheet.xlsx]OEI!R15C13</stp>
        <tr r="M15" s="1"/>
      </tp>
      <tp t="s">
        <v>#N/A Requesting Data...</v>
        <stp/>
        <stp>##V3_BDPV12</stp>
        <stp>EURAUD Curncy</stp>
        <stp>LAST_PRICE</stp>
        <stp>[Crispin Spreadsheet.xlsx]OEI!R18C13</stp>
        <tr r="M18" s="1"/>
      </tp>
      <tp t="s">
        <v>#N/A Requesting Data...</v>
        <stp/>
        <stp>##V3_BDPV12</stp>
        <stp>EURAUD Curncy</stp>
        <stp>LAST_PRICE</stp>
        <stp>[Crispin Spreadsheet.xlsx]OEI!R19C13</stp>
        <tr r="M19" s="1"/>
      </tp>
      <tp t="s">
        <v>#N/A Requesting Data...</v>
        <stp/>
        <stp>##V3_BDPV12</stp>
        <stp>EURAUD Curncy</stp>
        <stp>LAST_PRICE</stp>
        <stp>[Crispin Spreadsheet.xlsx]OEI!R22C13</stp>
        <tr r="M22" s="1"/>
      </tp>
      <tp t="s">
        <v>#N/A Requesting Data...</v>
        <stp/>
        <stp>##V3_BDPV12</stp>
        <stp>EURAUD Curncy</stp>
        <stp>LAST_PRICE</stp>
        <stp>[Crispin Spreadsheet.xlsx]OEI!R23C13</stp>
        <tr r="M23" s="1"/>
      </tp>
      <tp t="s">
        <v>#N/A Requesting Data...</v>
        <stp/>
        <stp>##V3_BDPV12</stp>
        <stp>EURAUD Curncy</stp>
        <stp>LAST_PRICE</stp>
        <stp>[Crispin Spreadsheet.xlsx]OEI!R20C13</stp>
        <tr r="M20" s="1"/>
      </tp>
      <tp t="s">
        <v>#N/A Requesting Data...</v>
        <stp/>
        <stp>##V3_BDPV12</stp>
        <stp>EURAUD Curncy</stp>
        <stp>LAST_PRICE</stp>
        <stp>[Crispin Spreadsheet.xlsx]OEI!R21C13</stp>
        <tr r="M21" s="1"/>
      </tp>
      <tp t="s">
        <v>#N/A Requesting Data...</v>
        <stp/>
        <stp>##V3_BDPV12</stp>
        <stp>EURAUD Curncy</stp>
        <stp>LAST_PRICE</stp>
        <stp>[Crispin Spreadsheet.xlsx]OEI!R26C13</stp>
        <tr r="M26" s="1"/>
      </tp>
      <tp t="s">
        <v>#N/A Requesting Data...</v>
        <stp/>
        <stp>##V3_BDPV12</stp>
        <stp>EURAUD Curncy</stp>
        <stp>LAST_PRICE</stp>
        <stp>[Crispin Spreadsheet.xlsx]OEI!R27C13</stp>
        <tr r="M27" s="1"/>
      </tp>
      <tp t="s">
        <v>#N/A Requesting Data...</v>
        <stp/>
        <stp>##V3_BDPV12</stp>
        <stp>EURAUD Curncy</stp>
        <stp>LAST_PRICE</stp>
        <stp>[Crispin Spreadsheet.xlsx]OEI!R24C13</stp>
        <tr r="M24" s="1"/>
      </tp>
      <tp t="s">
        <v>#N/A Requesting Data...</v>
        <stp/>
        <stp>##V3_BDPV12</stp>
        <stp>EURAUD Curncy</stp>
        <stp>LAST_PRICE</stp>
        <stp>[Crispin Spreadsheet.xlsx]OEI!R25C13</stp>
        <tr r="M25" s="1"/>
      </tp>
      <tp t="s">
        <v>#N/A Requesting Data...</v>
        <stp/>
        <stp>##V3_BDPV12</stp>
        <stp>EURGBp Curncy</stp>
        <stp>LAST_PRICE</stp>
        <stp>[Crispin Spreadsheet.xlsx]OPE!R38C13</stp>
        <tr r="M38" s="7"/>
      </tp>
      <tp t="s">
        <v>#N/A Requesting Data...</v>
        <stp/>
        <stp>##V3_BDPV12</stp>
        <stp>EURGBp Curncy</stp>
        <stp>LAST_PRICE</stp>
        <stp>[Crispin Spreadsheet.xlsx]OPE!R39C13</stp>
        <tr r="M39" s="7"/>
      </tp>
      <tp t="s">
        <v>#N/A Requesting Data...</v>
        <stp/>
        <stp>##V3_BDPV12</stp>
        <stp>EURGBp Curncy</stp>
        <stp>LAST_PRICE</stp>
        <stp>[Crispin Spreadsheet.xlsx]OPE!R32C13</stp>
        <tr r="M32" s="7"/>
      </tp>
      <tp t="s">
        <v>#N/A Requesting Data...</v>
        <stp/>
        <stp>##V3_BDPV12</stp>
        <stp>EURGBp Curncy</stp>
        <stp>LAST_PRICE</stp>
        <stp>[Crispin Spreadsheet.xlsx]OPE!R33C13</stp>
        <tr r="M33" s="7"/>
      </tp>
      <tp t="s">
        <v>#N/A Requesting Data...</v>
        <stp/>
        <stp>##V3_BDPV12</stp>
        <stp>EURGBp Curncy</stp>
        <stp>LAST_PRICE</stp>
        <stp>[Crispin Spreadsheet.xlsx]OPE!R36C13</stp>
        <tr r="M36" s="7"/>
      </tp>
      <tp t="s">
        <v>#N/A Requesting Data...</v>
        <stp/>
        <stp>##V3_BDPV12</stp>
        <stp>EURGBp Curncy</stp>
        <stp>LAST_PRICE</stp>
        <stp>[Crispin Spreadsheet.xlsx]OPE!R37C13</stp>
        <tr r="M37" s="7"/>
      </tp>
      <tp t="s">
        <v>#N/A Requesting Data...</v>
        <stp/>
        <stp>##V3_BDPV12</stp>
        <stp>EURGBp Curncy</stp>
        <stp>LAST_PRICE</stp>
        <stp>[Crispin Spreadsheet.xlsx]OPE!R34C13</stp>
        <tr r="M34" s="7"/>
      </tp>
      <tp t="s">
        <v>#N/A Requesting Data...</v>
        <stp/>
        <stp>##V3_BDPV12</stp>
        <stp>EURGBp Curncy</stp>
        <stp>LAST_PRICE</stp>
        <stp>[Crispin Spreadsheet.xlsx]OPE!R35C13</stp>
        <tr r="M35" s="7"/>
      </tp>
      <tp t="s">
        <v>#N/A Requesting Data...</v>
        <stp/>
        <stp>##V3_BDPV12</stp>
        <stp>EURGBp Curncy</stp>
        <stp>LAST_PRICE</stp>
        <stp>[Crispin Spreadsheet.xlsx]OPE!R48C13</stp>
        <tr r="M48" s="7"/>
      </tp>
      <tp t="s">
        <v>#N/A Requesting Data...</v>
        <stp/>
        <stp>##V3_BDPV12</stp>
        <stp>EURGBp Curncy</stp>
        <stp>LAST_PRICE</stp>
        <stp>[Crispin Spreadsheet.xlsx]OPE!R49C13</stp>
        <tr r="M49" s="7"/>
      </tp>
      <tp t="s">
        <v>#N/A Requesting Data...</v>
        <stp/>
        <stp>##V3_BDPV12</stp>
        <stp>EURGBp Curncy</stp>
        <stp>LAST_PRICE</stp>
        <stp>[Crispin Spreadsheet.xlsx]OPE!R42C13</stp>
        <tr r="M42" s="7"/>
      </tp>
      <tp t="s">
        <v>#N/A Requesting Data...</v>
        <stp/>
        <stp>##V3_BDPV12</stp>
        <stp>EURGBp Curncy</stp>
        <stp>LAST_PRICE</stp>
        <stp>[Crispin Spreadsheet.xlsx]OPE!R43C13</stp>
        <tr r="M43" s="7"/>
      </tp>
      <tp t="s">
        <v>#N/A Requesting Data...</v>
        <stp/>
        <stp>##V3_BDPV12</stp>
        <stp>EURGBp Curncy</stp>
        <stp>LAST_PRICE</stp>
        <stp>[Crispin Spreadsheet.xlsx]OPE!R40C13</stp>
        <tr r="M40" s="7"/>
      </tp>
      <tp t="s">
        <v>#N/A Requesting Data...</v>
        <stp/>
        <stp>##V3_BDPV12</stp>
        <stp>EURGBp Curncy</stp>
        <stp>LAST_PRICE</stp>
        <stp>[Crispin Spreadsheet.xlsx]OPE!R46C13</stp>
        <tr r="M46" s="7"/>
      </tp>
      <tp t="s">
        <v>#N/A Requesting Data...</v>
        <stp/>
        <stp>##V3_BDPV12</stp>
        <stp>EURGBp Curncy</stp>
        <stp>LAST_PRICE</stp>
        <stp>[Crispin Spreadsheet.xlsx]OPE!R47C13</stp>
        <tr r="M47" s="7"/>
      </tp>
      <tp t="s">
        <v>#N/A Requesting Data...</v>
        <stp/>
        <stp>##V3_BDPV12</stp>
        <stp>EURGBp Curncy</stp>
        <stp>LAST_PRICE</stp>
        <stp>[Crispin Spreadsheet.xlsx]OPE!R44C13</stp>
        <tr r="M44" s="7"/>
      </tp>
      <tp t="s">
        <v>#N/A Requesting Data...</v>
        <stp/>
        <stp>##V3_BDPV12</stp>
        <stp>EURGBp Curncy</stp>
        <stp>LAST_PRICE</stp>
        <stp>[Crispin Spreadsheet.xlsx]OPE!R45C13</stp>
        <tr r="M45" s="7"/>
      </tp>
      <tp t="s">
        <v>#N/A Requesting Data...</v>
        <stp/>
        <stp>##V3_BDPV12</stp>
        <stp>EURGBp Curncy</stp>
        <stp>LAST_PRICE</stp>
        <stp>[Crispin Spreadsheet.xlsx]OPE!R52C13</stp>
        <tr r="M52" s="7"/>
      </tp>
      <tp t="s">
        <v>#N/A Requesting Data...</v>
        <stp/>
        <stp>##V3_BDPV12</stp>
        <stp>EURGBp Curncy</stp>
        <stp>LAST_PRICE</stp>
        <stp>[Crispin Spreadsheet.xlsx]OPE!R50C13</stp>
        <tr r="M50" s="7"/>
      </tp>
      <tp t="s">
        <v>#N/A Requesting Data...</v>
        <stp/>
        <stp>##V3_BDPV12</stp>
        <stp>EURGBp Curncy</stp>
        <stp>LAST_PRICE</stp>
        <stp>[Crispin Spreadsheet.xlsx]OPE!R51C13</stp>
        <tr r="M51" s="7"/>
      </tp>
      <tp t="s">
        <v>#N/A Requesting Data...</v>
        <stp/>
        <stp>##V3_BDPV12</stp>
        <stp>EURGBp Curncy</stp>
        <stp>LAST_PRICE</stp>
        <stp>[Crispin Spreadsheet.xlsx]OPE!R56C13</stp>
        <tr r="M56" s="7"/>
      </tp>
      <tp t="s">
        <v>#N/A Requesting Data...</v>
        <stp/>
        <stp>##V3_BDPV12</stp>
        <stp>EURGBp Curncy</stp>
        <stp>LAST_PRICE</stp>
        <stp>[Crispin Spreadsheet.xlsx]OPE!R57C13</stp>
        <tr r="M57" s="7"/>
      </tp>
      <tp t="s">
        <v>#N/A Requesting Data...</v>
        <stp/>
        <stp>##V3_BDPV12</stp>
        <stp>EURGBp Curncy</stp>
        <stp>LAST_PRICE</stp>
        <stp>[Crispin Spreadsheet.xlsx]OPE!R54C13</stp>
        <tr r="M54" s="7"/>
      </tp>
      <tp t="s">
        <v>#N/A Requesting Data...</v>
        <stp/>
        <stp>##V3_BDPV12</stp>
        <stp>EURGBp Curncy</stp>
        <stp>LAST_PRICE</stp>
        <stp>[Crispin Spreadsheet.xlsx]OPE!R55C13</stp>
        <tr r="M55" s="7"/>
      </tp>
      <tp t="s">
        <v>#N/A Requesting Data...</v>
        <stp/>
        <stp>##V3_BDPV12</stp>
        <stp>TUI1 GY Equity</stp>
        <stp>LAST_PRICE</stp>
        <stp>[Crispin Spreadsheet.xlsx]OEI!R189C7</stp>
        <tr r="G189" s="1"/>
      </tp>
      <tp t="s">
        <v>#N/A Requesting Data...</v>
        <stp/>
        <stp>##V3_BDPV12</stp>
        <stp>EURDKK Curncy</stp>
        <stp>LAST_PRICE</stp>
        <stp>[Crispin Spreadsheet.xlsx]OEI!R69C13</stp>
        <tr r="M69" s="1"/>
      </tp>
      <tp t="s">
        <v>#N/A Requesting Data...</v>
        <stp/>
        <stp>##V3_BDPV12</stp>
        <stp>EURDKK Curncy</stp>
        <stp>LAST_PRICE</stp>
        <stp>[Crispin Spreadsheet.xlsx]OEI!R68C13</stp>
        <tr r="M68" s="1"/>
      </tp>
      <tp t="s">
        <v>#N/A Requesting Data...</v>
        <stp/>
        <stp>##V3_BDPV12</stp>
        <stp>EURDKK Curncy</stp>
        <stp>LAST_PRICE</stp>
        <stp>[Crispin Spreadsheet.xlsx]OEI!R65C13</stp>
        <tr r="M65" s="1"/>
      </tp>
      <tp t="s">
        <v>#N/A Requesting Data...</v>
        <stp/>
        <stp>##V3_BDPV12</stp>
        <stp>EURDKK Curncy</stp>
        <stp>LAST_PRICE</stp>
        <stp>[Crispin Spreadsheet.xlsx]OEI!R64C13</stp>
        <tr r="M64" s="1"/>
      </tp>
      <tp t="s">
        <v>#N/A Requesting Data...</v>
        <stp/>
        <stp>##V3_BDPV12</stp>
        <stp>EURDKK Curncy</stp>
        <stp>LAST_PRICE</stp>
        <stp>[Crispin Spreadsheet.xlsx]OEI!R67C13</stp>
        <tr r="M67" s="1"/>
      </tp>
      <tp t="s">
        <v>#N/A Requesting Data...</v>
        <stp/>
        <stp>##V3_BDPV12</stp>
        <stp>EURDKK Curncy</stp>
        <stp>LAST_PRICE</stp>
        <stp>[Crispin Spreadsheet.xlsx]OEI!R66C13</stp>
        <tr r="M66" s="1"/>
      </tp>
      <tp t="s">
        <v>#N/A Requesting Data...</v>
        <stp/>
        <stp>##V3_BDPV12</stp>
        <stp>EURDKK Curncy</stp>
        <stp>LAST_PRICE</stp>
        <stp>[Crispin Spreadsheet.xlsx]OEI!R63C13</stp>
        <tr r="M63" s="1"/>
      </tp>
      <tp t="s">
        <v>#N/A Requesting Data...</v>
        <stp/>
        <stp>##V3_BDPV12</stp>
        <stp>EURDKK Curncy</stp>
        <stp>LAST_PRICE</stp>
        <stp>[Crispin Spreadsheet.xlsx]OEI!R71C13</stp>
        <tr r="M71" s="1"/>
      </tp>
      <tp t="s">
        <v>#N/A Requesting Data...</v>
        <stp/>
        <stp>##V3_BDPV12</stp>
        <stp>EURDKK Curncy</stp>
        <stp>LAST_PRICE</stp>
        <stp>[Crispin Spreadsheet.xlsx]OEI!R70C13</stp>
        <tr r="M70" s="1"/>
      </tp>
      <tp t="s">
        <v>#N/A Requesting Data...</v>
        <stp/>
        <stp>##V3_BDPV12</stp>
        <stp>EURDKK Curncy</stp>
        <stp>LAST_PRICE</stp>
        <stp>[Crispin Spreadsheet.xlsx]OEI!R72C13</stp>
        <tr r="M72" s="1"/>
      </tp>
      <tp>
        <v>75.099999999999994</v>
        <stp/>
        <stp>##V3_BDPV12</stp>
        <stp>VALE3 BS Equity</stp>
        <stp>PX_YEST_CLOSE</stp>
        <stp>[Crispin Spreadsheet.xlsx]OEI!R47C6</stp>
        <tr r="F47" s="1"/>
      </tp>
      <tp t="s">
        <v>#N/A Requesting Data...</v>
        <stp/>
        <stp>##V3_BDPV12</stp>
        <stp>EURJPY Curncy</stp>
        <stp>LAST_PRICE</stp>
        <stp>[Crispin Spreadsheet.xlsx]OPE!R17C13</stp>
        <tr r="M17" s="7"/>
      </tp>
      <tp t="s">
        <v>#N/A Requesting Data...</v>
        <stp/>
        <stp>##V3_BDPV12</stp>
        <stp>EURNOK Curncy</stp>
        <stp>LAST_PRICE</stp>
        <stp>[Crispin Spreadsheet.xlsx]OPE!R21C13</stp>
        <tr r="M21" s="7"/>
      </tp>
      <tp t="s">
        <v>#N/A Requesting Data...</v>
        <stp/>
        <stp>##V3_BDPV12</stp>
        <stp>EURNOK Curncy</stp>
        <stp>LAST_PRICE</stp>
        <stp>[Crispin Spreadsheet.xlsx]OPE!R20C13</stp>
        <tr r="M20" s="7"/>
      </tp>
      <tp t="s">
        <v>#N/A Requesting Data...</v>
        <stp/>
        <stp>##V3_BDPV12</stp>
        <stp>EURNOK Curncy</stp>
        <stp>LAST_PRICE</stp>
        <stp>[Crispin Spreadsheet.xlsx]OPE!R23C13</stp>
        <tr r="M23" s="7"/>
      </tp>
      <tp t="s">
        <v>#N/A Requesting Data...</v>
        <stp/>
        <stp>##V3_BDPV12</stp>
        <stp>EURNOK Curncy</stp>
        <stp>LAST_PRICE</stp>
        <stp>[Crispin Spreadsheet.xlsx]OPE!R22C13</stp>
        <tr r="M22" s="7"/>
      </tp>
      <tp t="s">
        <v>#N/A Requesting Data...</v>
        <stp/>
        <stp>##V3_BDPV12</stp>
        <stp>EURSEK Curncy</stp>
        <stp>LAST_PRICE</stp>
        <stp>[Crispin Spreadsheet.xlsx]OPE!R29C13</stp>
        <tr r="M29" s="7"/>
      </tp>
      <tp t="s">
        <v>#N/A Requesting Data...</v>
        <stp/>
        <stp>##V3_BDPV12</stp>
        <stp>EURUSD Curncy</stp>
        <stp>LAST_PRICE</stp>
        <stp>[Crispin Spreadsheet.xlsx]OPE!R60C13</stp>
        <tr r="M60" s="7"/>
      </tp>
      <tp t="s">
        <v>#N/A Requesting Data...</v>
        <stp/>
        <stp>##V3_BDPV12</stp>
        <stp>EURUSD Curncy</stp>
        <stp>LAST_PRICE</stp>
        <stp>[Crispin Spreadsheet.xlsx]OPE!R53C13</stp>
        <tr r="M53" s="7"/>
      </tp>
      <tp t="s">
        <v>#N/A Requesting Data...</v>
        <stp/>
        <stp>##V3_BDPV12</stp>
        <stp>EURUSD Curncy</stp>
        <stp>LAST_PRICE</stp>
        <stp>[Crispin Spreadsheet.xlsx]OPE!R41C13</stp>
        <tr r="M41" s="7"/>
      </tp>
      <tp t="s">
        <v>EUR</v>
        <stp/>
        <stp>##V3_BDPV12</stp>
        <stp>MUV2 GY Equity</stp>
        <stp>CRNCY</stp>
        <stp>[Crispin Spreadsheet.xlsx]OEI!R173C4</stp>
        <tr r="D173" s="1"/>
      </tp>
      <tp t="s">
        <v>JPY</v>
        <stp/>
        <stp>##V3_BDPV12</stp>
        <stp>8848 JT Equity</stp>
        <stp>CRNCY</stp>
        <stp>[Crispin Spreadsheet.xlsx]SWAN!R33C4</stp>
        <tr r="D33" s="3"/>
      </tp>
      <tp t="s">
        <v>GBp</v>
        <stp/>
        <stp>##V3_BDPV12</stp>
        <stp>FRAS LN Equity</stp>
        <stp>CRNCY</stp>
        <stp>[Crispin Spreadsheet.xlsx]OEI!R613C4</stp>
        <tr r="D613" s="1"/>
      </tp>
      <tp>
        <v>28.15</v>
        <stp/>
        <stp>##V3_BDPV12</stp>
        <stp>VSAT US Equity</stp>
        <stp>PX_YEST_CLOSE</stp>
        <stp>[Crispin Spreadsheet.xlsx]OEI!R820C6</stp>
        <tr r="F820" s="1"/>
      </tp>
    </main>
    <main first="bofaddin.rtdserver">
      <tp t="s">
        <v>#N/A N/A</v>
        <stp/>
        <stp>BDH|833316420812906974</stp>
        <tr r="Z160" s="1"/>
      </tp>
      <tp t="s">
        <v>#N/A N/A</v>
        <stp/>
        <stp>BDH|638338023559116203</stp>
        <tr r="Z710" s="1"/>
        <tr r="Z132" s="3"/>
      </tp>
    </main>
    <main first="bloomberg.rtd">
      <tp>
        <v>63.92</v>
        <stp/>
        <stp>##V3_BDPV12</stp>
        <stp>SCHW US Equity</stp>
        <stp>PX_YEST_CLOSE</stp>
        <stp>[Crispin Spreadsheet.xlsx]OEI!R679C6</stp>
        <tr r="F679" s="1"/>
      </tp>
      <tp>
        <v>15.13</v>
        <stp/>
        <stp>##V3_BDPV12</stp>
        <stp>PTEN US Equity</stp>
        <stp>PX_YEST_CLOSE</stp>
        <stp>[Crispin Spreadsheet.xlsx]OEI!R774C6</stp>
        <tr r="F774" s="1"/>
      </tp>
      <tp t="s">
        <v>EUR</v>
        <stp/>
        <stp>##V3_BDPV12</stp>
        <stp>HEIA NA Equity</stp>
        <stp>CRNCY</stp>
        <stp>[Crispin Spreadsheet.xlsx]OEI!R324C4</stp>
        <tr r="D324" s="1"/>
      </tp>
      <tp t="s">
        <v>USD</v>
        <stp/>
        <stp>##V3_BDPV12</stp>
        <stp>FOXA US Equity</stp>
        <stp>CRNCY</stp>
        <stp>[Crispin Spreadsheet.xlsx]OEI!R717C4</stp>
        <tr r="D717" s="1"/>
      </tp>
      <tp>
        <v>31.29</v>
        <stp/>
        <stp>##V3_BDPV12</stp>
        <stp>USFD US Equity</stp>
        <stp>PX_YEST_CLOSE</stp>
        <stp>[Crispin Spreadsheet.xlsx]OEI!R817C6</stp>
        <tr r="F817" s="1"/>
      </tp>
      <tp>
        <v>187.94</v>
        <stp/>
        <stp>##V3_BDPV12</stp>
        <stp>RACE US Equity</stp>
        <stp>PX_YEST_CLOSE</stp>
        <stp>[Crispin Spreadsheet.xlsx]OEI!R712C6</stp>
        <tr r="F712" s="1"/>
      </tp>
      <tp t="s">
        <v>CHF</v>
        <stp/>
        <stp>##V3_BDPV12</stp>
        <stp>NESN SW Equity</stp>
        <stp>CRNCY</stp>
        <stp>[Crispin Spreadsheet.xlsx]OEI!R428C4</stp>
        <tr r="D428" s="1"/>
      </tp>
      <tp t="s">
        <v>USD</v>
        <stp/>
        <stp>##V3_BDPV12</stp>
        <stp>AMZN US Equity</stp>
        <stp>CRNCY</stp>
        <stp>[Crispin Spreadsheet.xlsx]OEI!R655C4</stp>
        <tr r="D655" s="1"/>
      </tp>
      <tp t="s">
        <v>EUR</v>
        <stp/>
        <stp>##V3_BDPV12</stp>
        <stp>CNHI IM Equity</stp>
        <stp>CRNCY</stp>
        <stp>[Crispin Spreadsheet.xlsx]OEI!R239C4</stp>
        <tr r="D239" s="1"/>
      </tp>
      <tp t="s">
        <v>USD</v>
        <stp/>
        <stp>##V3_BDPV12</stp>
        <stp>CDZI US Equity</stp>
        <stp>CRNCY</stp>
        <stp>[Crispin Spreadsheet.xlsx]OEI!R675C4</stp>
        <tr r="D675" s="1"/>
      </tp>
      <tp>
        <v>145.22999999999999</v>
        <stp/>
        <stp>##V3_BDPV12</stp>
        <stp>NVDA US Equity</stp>
        <stp>PX_YEST_CLOSE</stp>
        <stp>[Crispin Spreadsheet.xlsx]OEI!R765C6</stp>
        <tr r="F765" s="1"/>
      </tp>
      <tp t="s">
        <v>#N/A Requesting Data...</v>
        <stp/>
        <stp>##V3_BDPV12</stp>
        <stp>EBRO SQ Equity</stp>
        <stp>LAST_PRICE</stp>
        <stp>[Crispin Spreadsheet.xlsx]OPUS!R45C7</stp>
        <tr r="G45" s="6"/>
      </tp>
      <tp t="s">
        <v>#N/A Requesting Data...</v>
        <stp/>
        <stp>##V3_BDPV12</stp>
        <stp>8001 JT Equity</stp>
        <stp>LAST_PRICE</stp>
        <stp>[Crispin Spreadsheet.xlsx]OEI!R269C7</stp>
        <tr r="G269" s="1"/>
      </tp>
      <tp>
        <v>25.74</v>
        <stp/>
        <stp>##V3_BDPV12</stp>
        <stp>CPI LN Equity</stp>
        <stp>LAST_PRICE</stp>
        <stp>[Crispin Spreadsheet.xlsx]SWAN!R80C7</stp>
        <tr r="G80" s="3"/>
      </tp>
      <tp t="s">
        <v>#N/A Requesting Data...</v>
        <stp/>
        <stp>##V3_BDPV12</stp>
        <stp>PLUS LN Equity</stp>
        <stp>LAST_PRICE</stp>
        <stp>[Crispin Spreadsheet.xlsx]FDXC!R59C7</stp>
        <tr r="G59" s="8"/>
      </tp>
      <tp>
        <v>8354</v>
        <stp/>
        <stp>##V3_BDPV12</stp>
        <stp>FLTR LN Equity</stp>
        <stp>LAST_PRICE</stp>
        <stp>[Crispin Spreadsheet.xlsx]SWAN!R85C7</stp>
        <tr r="G85" s="3"/>
      </tp>
      <tp t="s">
        <v>#N/A Requesting Data...</v>
        <stp/>
        <stp>##V3_BDPV12</stp>
        <stp>ANG SJ Equity</stp>
        <stp>LAST_PRICE</stp>
        <stp>[Crispin Spreadsheet.xlsx]FDXC!R33C7</stp>
        <tr r="G33" s="8"/>
      </tp>
      <tp t="s">
        <v>#N/A Requesting Data...</v>
        <stp/>
        <stp>##V3_BDPV12</stp>
        <stp>388 HK Equity</stp>
        <stp>LAST_PRICE</stp>
        <stp>[Crispin Spreadsheet.xlsx]OEI!R211C7</stp>
        <tr r="G211" s="1"/>
      </tp>
      <tp t="s">
        <v>GBP</v>
        <stp/>
        <stp>##V3_BDPV12</stp>
        <stp>GB00BNNGP775 Govt</stp>
        <stp>CRNCY</stp>
        <stp>[Crispin Spreadsheet.xlsx]SWAN!R158C4</stp>
        <tr r="D158" s="3"/>
      </tp>
      <tp t="s">
        <v>GBP</v>
        <stp/>
        <stp>##V3_BDPV12</stp>
        <stp>GB00BMBL1D50 Govt</stp>
        <stp>CRNCY</stp>
        <stp>[Crispin Spreadsheet.xlsx]SWAN!R156C4</stp>
        <tr r="D156" s="3"/>
      </tp>
      <tp>
        <v>81.367999999999995</v>
        <stp/>
        <stp>##V3_BDPV12</stp>
        <stp>GB00BFMCN652 Govt</stp>
        <stp>PX_YEST_CLOSE</stp>
        <stp>[Crispin Spreadsheet.xlsx]SWAN!R160C6</stp>
        <tr r="F160" s="3"/>
      </tp>
      <tp>
        <v>7.415</v>
        <stp/>
        <stp>##V3_BDPV12</stp>
        <stp>ONTEX BB Equity</stp>
        <stp>PX_YEST_CLOSE</stp>
        <stp>[Crispin Spreadsheet.xlsx]OEI!R40C6</stp>
        <tr r="F40" s="1"/>
      </tp>
      <tp>
        <v>0.86165000000000003</v>
        <stp/>
        <stp>##V3_BDPV12</stp>
        <stp>EURGBp Curncy</stp>
        <stp>PX_YEST_CLOSE</stp>
        <stp>[Crispin Spreadsheet.xlsx]OPE!R47C26</stp>
        <tr r="Z47" s="7"/>
      </tp>
      <tp>
        <v>0.86165000000000003</v>
        <stp/>
        <stp>##V3_BDPV12</stp>
        <stp>EURGBp Curncy</stp>
        <stp>PX_YEST_CLOSE</stp>
        <stp>[Crispin Spreadsheet.xlsx]OPE!R46C26</stp>
        <tr r="Z46" s="7"/>
      </tp>
      <tp>
        <v>0.86165000000000003</v>
        <stp/>
        <stp>##V3_BDPV12</stp>
        <stp>EURGBp Curncy</stp>
        <stp>PX_YEST_CLOSE</stp>
        <stp>[Crispin Spreadsheet.xlsx]OPE!R45C26</stp>
        <tr r="Z45" s="7"/>
      </tp>
      <tp>
        <v>0.86165000000000003</v>
        <stp/>
        <stp>##V3_BDPV12</stp>
        <stp>EURGBp Curncy</stp>
        <stp>PX_YEST_CLOSE</stp>
        <stp>[Crispin Spreadsheet.xlsx]OPE!R44C26</stp>
        <tr r="Z44" s="7"/>
      </tp>
      <tp>
        <v>0.86165000000000003</v>
        <stp/>
        <stp>##V3_BDPV12</stp>
        <stp>EURGBp Curncy</stp>
        <stp>PX_YEST_CLOSE</stp>
        <stp>[Crispin Spreadsheet.xlsx]OPE!R43C26</stp>
        <tr r="Z43" s="7"/>
      </tp>
      <tp>
        <v>0.86165000000000003</v>
        <stp/>
        <stp>##V3_BDPV12</stp>
        <stp>EURGBp Curncy</stp>
        <stp>PX_YEST_CLOSE</stp>
        <stp>[Crispin Spreadsheet.xlsx]OPE!R42C26</stp>
        <tr r="Z42" s="7"/>
      </tp>
      <tp>
        <v>0.86165000000000003</v>
        <stp/>
        <stp>##V3_BDPV12</stp>
        <stp>EURGBp Curncy</stp>
        <stp>PX_YEST_CLOSE</stp>
        <stp>[Crispin Spreadsheet.xlsx]OPE!R40C26</stp>
        <tr r="Z40" s="7"/>
      </tp>
      <tp>
        <v>0.86165000000000003</v>
        <stp/>
        <stp>##V3_BDPV12</stp>
        <stp>EURGBp Curncy</stp>
        <stp>PX_YEST_CLOSE</stp>
        <stp>[Crispin Spreadsheet.xlsx]OPE!R49C26</stp>
        <tr r="Z49" s="7"/>
      </tp>
      <tp>
        <v>0.86165000000000003</v>
        <stp/>
        <stp>##V3_BDPV12</stp>
        <stp>EURGBp Curncy</stp>
        <stp>PX_YEST_CLOSE</stp>
        <stp>[Crispin Spreadsheet.xlsx]OPE!R48C26</stp>
        <tr r="Z48" s="7"/>
      </tp>
      <tp>
        <v>0.86165000000000003</v>
        <stp/>
        <stp>##V3_BDPV12</stp>
        <stp>EURGBp Curncy</stp>
        <stp>PX_YEST_CLOSE</stp>
        <stp>[Crispin Spreadsheet.xlsx]OPE!R57C26</stp>
        <tr r="Z57" s="7"/>
      </tp>
      <tp>
        <v>0.86165000000000003</v>
        <stp/>
        <stp>##V3_BDPV12</stp>
        <stp>EURGBp Curncy</stp>
        <stp>PX_YEST_CLOSE</stp>
        <stp>[Crispin Spreadsheet.xlsx]OPE!R56C26</stp>
        <tr r="Z56" s="7"/>
      </tp>
      <tp>
        <v>0.86165000000000003</v>
        <stp/>
        <stp>##V3_BDPV12</stp>
        <stp>EURGBp Curncy</stp>
        <stp>PX_YEST_CLOSE</stp>
        <stp>[Crispin Spreadsheet.xlsx]OPE!R55C26</stp>
        <tr r="Z55" s="7"/>
      </tp>
      <tp>
        <v>0.86165000000000003</v>
        <stp/>
        <stp>##V3_BDPV12</stp>
        <stp>EURGBp Curncy</stp>
        <stp>PX_YEST_CLOSE</stp>
        <stp>[Crispin Spreadsheet.xlsx]OPE!R54C26</stp>
        <tr r="Z54" s="7"/>
      </tp>
      <tp>
        <v>0.86165000000000003</v>
        <stp/>
        <stp>##V3_BDPV12</stp>
        <stp>EURGBp Curncy</stp>
        <stp>PX_YEST_CLOSE</stp>
        <stp>[Crispin Spreadsheet.xlsx]OPE!R52C26</stp>
        <tr r="Z52" s="7"/>
      </tp>
      <tp>
        <v>0.86165000000000003</v>
        <stp/>
        <stp>##V3_BDPV12</stp>
        <stp>EURGBp Curncy</stp>
        <stp>PX_YEST_CLOSE</stp>
        <stp>[Crispin Spreadsheet.xlsx]OPE!R51C26</stp>
        <tr r="Z51" s="7"/>
      </tp>
      <tp>
        <v>0.86165000000000003</v>
        <stp/>
        <stp>##V3_BDPV12</stp>
        <stp>EURGBp Curncy</stp>
        <stp>PX_YEST_CLOSE</stp>
        <stp>[Crispin Spreadsheet.xlsx]OPE!R50C26</stp>
        <tr r="Z50" s="7"/>
      </tp>
      <tp>
        <v>0.86165000000000003</v>
        <stp/>
        <stp>##V3_BDPV12</stp>
        <stp>EURGBp Curncy</stp>
        <stp>PX_YEST_CLOSE</stp>
        <stp>[Crispin Spreadsheet.xlsx]OPE!R37C26</stp>
        <tr r="Z37" s="7"/>
      </tp>
      <tp>
        <v>0.86165000000000003</v>
        <stp/>
        <stp>##V3_BDPV12</stp>
        <stp>EURGBp Curncy</stp>
        <stp>PX_YEST_CLOSE</stp>
        <stp>[Crispin Spreadsheet.xlsx]OPE!R36C26</stp>
        <tr r="Z36" s="7"/>
      </tp>
      <tp>
        <v>0.86165000000000003</v>
        <stp/>
        <stp>##V3_BDPV12</stp>
        <stp>EURGBp Curncy</stp>
        <stp>PX_YEST_CLOSE</stp>
        <stp>[Crispin Spreadsheet.xlsx]OPE!R35C26</stp>
        <tr r="Z35" s="7"/>
      </tp>
      <tp>
        <v>0.86165000000000003</v>
        <stp/>
        <stp>##V3_BDPV12</stp>
        <stp>EURGBp Curncy</stp>
        <stp>PX_YEST_CLOSE</stp>
        <stp>[Crispin Spreadsheet.xlsx]OPE!R34C26</stp>
        <tr r="Z34" s="7"/>
      </tp>
      <tp>
        <v>0.86165000000000003</v>
        <stp/>
        <stp>##V3_BDPV12</stp>
        <stp>EURGBp Curncy</stp>
        <stp>PX_YEST_CLOSE</stp>
        <stp>[Crispin Spreadsheet.xlsx]OPE!R33C26</stp>
        <tr r="Z33" s="7"/>
      </tp>
      <tp>
        <v>0.86165000000000003</v>
        <stp/>
        <stp>##V3_BDPV12</stp>
        <stp>EURGBp Curncy</stp>
        <stp>PX_YEST_CLOSE</stp>
        <stp>[Crispin Spreadsheet.xlsx]OPE!R32C26</stp>
        <tr r="Z32" s="7"/>
      </tp>
      <tp>
        <v>0.86165000000000003</v>
        <stp/>
        <stp>##V3_BDPV12</stp>
        <stp>EURGBp Curncy</stp>
        <stp>PX_YEST_CLOSE</stp>
        <stp>[Crispin Spreadsheet.xlsx]OPE!R39C26</stp>
        <tr r="Z39" s="7"/>
      </tp>
      <tp>
        <v>0.86165000000000003</v>
        <stp/>
        <stp>##V3_BDPV12</stp>
        <stp>EURGBp Curncy</stp>
        <stp>PX_YEST_CLOSE</stp>
        <stp>[Crispin Spreadsheet.xlsx]OPE!R38C26</stp>
        <tr r="Z38" s="7"/>
      </tp>
      <tp>
        <v>1.0435000000000001</v>
        <stp/>
        <stp>##V3_BDPV12</stp>
        <stp>EURUSD Curncy</stp>
        <stp>LAST_PRICE</stp>
        <stp>[Crispin Spreadsheet.xlsx]SWAN!R168C7</stp>
        <tr r="G168" s="3"/>
      </tp>
      <tp>
        <v>1.52224</v>
        <stp/>
        <stp>##V3_BDPV12</stp>
        <stp>EURAUD Curncy</stp>
        <stp>LAST_PRICE</stp>
        <stp>[Crispin Spreadsheet.xlsx]OEI!R874C13</stp>
        <tr r="M874" s="1"/>
      </tp>
      <tp t="s">
        <v>USD</v>
        <stp/>
        <stp>##V3_BDPV12</stp>
        <stp>VEEV US Equity</stp>
        <stp>CRNCY</stp>
        <stp>[Crispin Spreadsheet.xlsx]OEI!R705C4</stp>
        <tr r="D705" s="1"/>
      </tp>
      <tp t="s">
        <v>USD</v>
        <stp/>
        <stp>##V3_BDPV12</stp>
        <stp>MTDR US Equity</stp>
        <stp>CRNCY</stp>
        <stp>[Crispin Spreadsheet.xlsx]OEI!R754C4</stp>
        <tr r="D754" s="1"/>
      </tp>
      <tp t="s">
        <v>USD</v>
        <stp/>
        <stp>##V3_BDPV12</stp>
        <stp>PCAR US Equity</stp>
        <stp>CRNCY</stp>
        <stp>[Crispin Spreadsheet.xlsx]OEI!R771C4</stp>
        <tr r="D771" s="1"/>
      </tp>
      <tp t="s">
        <v>EUR</v>
        <stp/>
        <stp>##V3_BDPV12</stp>
        <stp>ADYEN NA Equity</stp>
        <stp>CRNCY</stp>
        <stp>[Crispin Spreadsheet.xlsx]OEI!R318C4</stp>
        <tr r="D318" s="1"/>
      </tp>
      <tp t="s">
        <v>USD</v>
        <stp/>
        <stp>##V3_BDPV12</stp>
        <stp>EBAY US Equity</stp>
        <stp>CRNCY</stp>
        <stp>[Crispin Spreadsheet.xlsx]OEI!R701C4</stp>
        <tr r="D701" s="1"/>
      </tp>
      <tp t="s">
        <v>GBp</v>
        <stp/>
        <stp>##V3_BDPV12</stp>
        <stp>WIZZ LN Equity</stp>
        <stp>CRNCY</stp>
        <stp>[Crispin Spreadsheet.xlsx]OEI!R637C4</stp>
        <tr r="D637" s="1"/>
      </tp>
      <tp>
        <v>217.2</v>
        <stp/>
        <stp>##V3_BDPV12</stp>
        <stp>ASSAB SS Equity</stp>
        <stp>PX_YEST_CLOSE</stp>
        <stp>[Crispin Spreadsheet.xlsx]OEI!R390C6</stp>
        <tr r="F390" s="1"/>
      </tp>
      <tp>
        <v>419.9</v>
        <stp/>
        <stp>##V3_BDPV12</stp>
        <stp>ZURN SW Equity</stp>
        <stp>PX_YEST_CLOSE</stp>
        <stp>[Crispin Spreadsheet.xlsx]OEI!R438C6</stp>
        <tr r="F438" s="1"/>
      </tp>
      <tp>
        <v>134.5</v>
        <stp/>
        <stp>##V3_BDPV12</stp>
        <stp>FRAN LN Equity</stp>
        <stp>PX_YEST_CLOSE</stp>
        <stp>[Crispin Spreadsheet.xlsx]OEI!R572C6</stp>
        <tr r="F572" s="1"/>
      </tp>
      <tp>
        <v>124.86</v>
        <stp/>
        <stp>##V3_BDPV12</stp>
        <stp>TTWO US Equity</stp>
        <stp>PX_YEST_CLOSE</stp>
        <stp>[Crispin Spreadsheet.xlsx]OEI!R799C6</stp>
        <tr r="F799" s="1"/>
      </tp>
      <tp>
        <v>814</v>
        <stp/>
        <stp>##V3_BDPV12</stp>
        <stp>OCDO LN Equity</stp>
        <stp>PX_YEST_CLOSE</stp>
        <stp>[Crispin Spreadsheet.xlsx]OEI!R567C6</stp>
        <tr r="F567" s="1"/>
      </tp>
      <tp t="s">
        <v>USD</v>
        <stp/>
        <stp>##V3_BDPV12</stp>
        <stp>BABA US Equity</stp>
        <stp>CRNCY</stp>
        <stp>[Crispin Spreadsheet.xlsx]OEI!R652C4</stp>
        <tr r="D652" s="1"/>
      </tp>
      <tp t="s">
        <v>USD</v>
        <stp/>
        <stp>##V3_BDPV12</stp>
        <stp>CACC US Equity</stp>
        <stp>CRNCY</stp>
        <stp>[Crispin Spreadsheet.xlsx]OEI!R693C4</stp>
        <tr r="D693" s="1"/>
      </tp>
      <tp t="s">
        <v>SEK</v>
        <stp/>
        <stp>##V3_BDPV12</stp>
        <stp>SBBB SS Equity</stp>
        <stp>CRNCY</stp>
        <stp>[Crispin Spreadsheet.xlsx]OEI!R402C4</stp>
        <tr r="D402" s="1"/>
      </tp>
      <tp t="s">
        <v>SEK</v>
        <stp/>
        <stp>##V3_BDPV12</stp>
        <stp>SKFB SS Equity</stp>
        <stp>CRNCY</stp>
        <stp>[Crispin Spreadsheet.xlsx]OEI!R406C4</stp>
        <tr r="D406" s="1"/>
      </tp>
      <tp t="s">
        <v>GBp</v>
        <stp/>
        <stp>##V3_BDPV12</stp>
        <stp>AUTO LN Equity</stp>
        <stp>CRNCY</stp>
        <stp>[Crispin Spreadsheet.xlsx]OEI!R459C4</stp>
        <tr r="D459" s="1"/>
      </tp>
      <tp t="s">
        <v>EUR</v>
        <stp/>
        <stp>##V3_BDPV12</stp>
        <stp>EDEN FP Equity</stp>
        <stp>CRNCY</stp>
        <stp>[Crispin Spreadsheet.xlsx]OEI!R106C4</stp>
        <tr r="D106" s="1"/>
      </tp>
      <tp t="s">
        <v>USD</v>
        <stp/>
        <stp>##V3_BDPV12</stp>
        <stp>ROSN LI Equity</stp>
        <stp>CRNCY</stp>
        <stp>[Crispin Spreadsheet.xlsx]OEI!R599C4</stp>
        <tr r="D599" s="1"/>
      </tp>
      <tp t="s">
        <v>#N/A Requesting Data...</v>
        <stp/>
        <stp>##V3_BDPV12</stp>
        <stp>DLAR LN Equity</stp>
        <stp>LAST_PRICE</stp>
        <stp>[Crispin Spreadsheet.xlsx]OPUS!R57C7</stp>
        <tr r="G57" s="6"/>
      </tp>
      <tp t="s">
        <v>#N/A Requesting Data...</v>
        <stp/>
        <stp>##V3_BDPV12</stp>
        <stp>NODL NO Equity</stp>
        <stp>LAST_PRICE</stp>
        <stp>[Crispin Spreadsheet.xlsx]FDXC!R99C7</stp>
        <tr r="G99" s="8"/>
      </tp>
      <tp t="s">
        <v>#N/A Requesting Data...</v>
        <stp/>
        <stp>##V3_BDPV12</stp>
        <stp>AKRBP NO Equity</stp>
        <stp>LAST_PRICE</stp>
        <stp>[Crispin Spreadsheet.xlsx]FDXC!R24C7</stp>
        <tr r="G24" s="8"/>
      </tp>
      <tp>
        <v>75.400000000000006</v>
        <stp/>
        <stp>##V3_BDPV12</stp>
        <stp>MTRO LN Equity</stp>
        <stp>LAST_PRICE</stp>
        <stp>[Crispin Spreadsheet.xlsx]SWAN!R97C7</stp>
        <tr r="G97" s="3"/>
      </tp>
      <tp t="s">
        <v>#N/A Requesting Data...</v>
        <stp/>
        <stp>##V3_BDPV12</stp>
        <stp>VAL US Equity</stp>
        <stp>LAST_PRICE</stp>
        <stp>[Crispin Spreadsheet.xlsx]OPUS!R87C7</stp>
        <tr r="G87" s="6"/>
      </tp>
      <tp t="s">
        <v>#N/A Requesting Data...</v>
        <stp/>
        <stp>##V3_BDPV12</stp>
        <stp>SRS IM Equity</stp>
        <stp>LAST_PRICE</stp>
        <stp>[Crispin Spreadsheet.xlsx]FDXC!R18C7</stp>
        <tr r="G18" s="8"/>
      </tp>
      <tp>
        <v>134.5</v>
        <stp/>
        <stp>##V3_BDPV12</stp>
        <stp>FRAN LN Equity</stp>
        <stp>LAST_PRICE</stp>
        <stp>[Crispin Spreadsheet.xlsx]SWAN!R86C7</stp>
        <tr r="G86" s="3"/>
      </tp>
      <tp>
        <v>212.2</v>
        <stp/>
        <stp>##V3_BDPV12</stp>
        <stp>ASHM LN Equity</stp>
        <stp>LAST_PRICE</stp>
        <stp>[Crispin Spreadsheet.xlsx]SWAN!R75C7</stp>
        <tr r="G75" s="3"/>
      </tp>
      <tp>
        <v>189.2</v>
        <stp/>
        <stp>##V3_BDPV12</stp>
        <stp>BT/A LN Equity</stp>
        <stp>LAST_PRICE</stp>
        <stp>[Crispin Spreadsheet.xlsx]SWAN!R79C7</stp>
        <tr r="G79" s="3"/>
      </tp>
      <tp t="s">
        <v>EUR</v>
        <stp/>
        <stp>##V3_BDPV12</stp>
        <stp>NESTE FH Equity</stp>
        <stp>CRNCY</stp>
        <stp>[Crispin Spreadsheet.xlsx]OEI!R78C4</stp>
        <tr r="D78" s="1"/>
      </tp>
      <tp>
        <v>15.09</v>
        <stp/>
        <stp>##V3_BDPV12</stp>
        <stp>FORTUM FH Equity</stp>
        <stp>PX_YEST_CLOSE</stp>
        <stp>[Crispin Spreadsheet.xlsx]OEI!R75C6</stp>
        <tr r="F75" s="1"/>
      </tp>
      <tp t="s">
        <v>#N/A Requesting Data...</v>
        <stp/>
        <stp>##V3_BDPV12</stp>
        <stp>EURUSD Curncy</stp>
        <stp>LAST_PRICE</stp>
        <stp>[Crispin Spreadsheet.xlsx]OEI!R3C17</stp>
        <tr r="Q3" s="1"/>
      </tp>
      <tp>
        <v>228.1</v>
        <stp/>
        <stp>##V3_BDPV12</stp>
        <stp>MUV2 GY Equity</stp>
        <stp>PX_YEST_CLOSE</stp>
        <stp>[Crispin Spreadsheet.xlsx]OEI!R173C6</stp>
        <tr r="F173" s="1"/>
      </tp>
      <tp t="s">
        <v>WHEAT FUTURE(CBT) Sep22</v>
        <stp/>
        <stp>##V3_BDPV12</stp>
        <stp>W A Comdty</stp>
        <stp>NAME</stp>
        <stp>[Crispin Spreadsheet.xlsx]OEI!R846C5</stp>
        <tr r="E846" s="1"/>
      </tp>
      <tp t="s">
        <v>LONG GILT FUTURE  Sep22</v>
        <stp/>
        <stp>##V3_BDPV12</stp>
        <stp>G A Comdty</stp>
        <stp>NAME</stp>
        <stp>[Crispin Spreadsheet.xlsx]OEI!R836C5</stp>
        <tr r="E836" s="1"/>
      </tp>
      <tp t="s">
        <v>USD</v>
        <stp/>
        <stp>##V3_BDPV12</stp>
        <stp>VSAT US Equity</stp>
        <stp>CRNCY</stp>
        <stp>[Crispin Spreadsheet.xlsx]OEI!R820C4</stp>
        <tr r="D820" s="1"/>
      </tp>
      <tp t="s">
        <v>USD</v>
        <stp/>
        <stp>##V3_BDPV12</stp>
        <stp>SCHW US Equity</stp>
        <stp>CRNCY</stp>
        <stp>[Crispin Spreadsheet.xlsx]OEI!R679C4</stp>
        <tr r="D679" s="1"/>
      </tp>
      <tp>
        <v>241</v>
        <stp/>
        <stp>##V3_BDPV12</stp>
        <stp>8848 JT Equity</stp>
        <stp>PX_YEST_CLOSE</stp>
        <stp>[Crispin Spreadsheet.xlsx]SWAN!R33C6</stp>
        <tr r="F33" s="3"/>
      </tp>
      <tp>
        <v>665</v>
        <stp/>
        <stp>##V3_BDPV12</stp>
        <stp>FRAS LN Equity</stp>
        <stp>PX_YEST_CLOSE</stp>
        <stp>[Crispin Spreadsheet.xlsx]OEI!R613C6</stp>
        <tr r="F613" s="1"/>
      </tp>
      <tp t="s">
        <v>USD</v>
        <stp/>
        <stp>##V3_BDPV12</stp>
        <stp>RACE US Equity</stp>
        <stp>CRNCY</stp>
        <stp>[Crispin Spreadsheet.xlsx]OEI!R712C4</stp>
        <tr r="D712" s="1"/>
      </tp>
      <tp t="s">
        <v>USD</v>
        <stp/>
        <stp>##V3_BDPV12</stp>
        <stp>USFD US Equity</stp>
        <stp>CRNCY</stp>
        <stp>[Crispin Spreadsheet.xlsx]OEI!R817C4</stp>
        <tr r="D817" s="1"/>
      </tp>
      <tp>
        <v>112.76</v>
        <stp/>
        <stp>##V3_BDPV12</stp>
        <stp>NESN SW Equity</stp>
        <stp>PX_YEST_CLOSE</stp>
        <stp>[Crispin Spreadsheet.xlsx]OEI!R428C6</stp>
        <tr r="F428" s="1"/>
      </tp>
      <tp>
        <v>109.56</v>
        <stp/>
        <stp>##V3_BDPV12</stp>
        <stp>AMZN US Equity</stp>
        <stp>PX_YEST_CLOSE</stp>
        <stp>[Crispin Spreadsheet.xlsx]OEI!R655C6</stp>
        <tr r="F655" s="1"/>
      </tp>
      <tp t="s">
        <v>USD</v>
        <stp/>
        <stp>##V3_BDPV12</stp>
        <stp>NVDA US Equity</stp>
        <stp>CRNCY</stp>
        <stp>[Crispin Spreadsheet.xlsx]OEI!R765C4</stp>
        <tr r="D765" s="1"/>
      </tp>
      <tp>
        <v>2.5</v>
        <stp/>
        <stp>##V3_BDPV12</stp>
        <stp>CDZI US Equity</stp>
        <stp>PX_YEST_CLOSE</stp>
        <stp>[Crispin Spreadsheet.xlsx]OEI!R675C6</stp>
        <tr r="F675" s="1"/>
      </tp>
      <tp>
        <v>11.01</v>
        <stp/>
        <stp>##V3_BDPV12</stp>
        <stp>CNHI IM Equity</stp>
        <stp>PX_YEST_CLOSE</stp>
        <stp>[Crispin Spreadsheet.xlsx]OEI!R239C6</stp>
        <tr r="F239" s="1"/>
      </tp>
      <tp t="s">
        <v>USD</v>
        <stp/>
        <stp>##V3_BDPV12</stp>
        <stp>PTEN US Equity</stp>
        <stp>CRNCY</stp>
        <stp>[Crispin Spreadsheet.xlsx]OEI!R774C4</stp>
        <tr r="D774" s="1"/>
      </tp>
      <tp>
        <v>88.5</v>
        <stp/>
        <stp>##V3_BDPV12</stp>
        <stp>HEIA NA Equity</stp>
        <stp>PX_YEST_CLOSE</stp>
        <stp>[Crispin Spreadsheet.xlsx]OEI!R324C6</stp>
        <tr r="F324" s="1"/>
      </tp>
      <tp>
        <v>33.07</v>
        <stp/>
        <stp>##V3_BDPV12</stp>
        <stp>FOXA US Equity</stp>
        <stp>PX_YEST_CLOSE</stp>
        <stp>[Crispin Spreadsheet.xlsx]OEI!R717C6</stp>
        <tr r="F717" s="1"/>
      </tp>
      <tp>
        <v>859.8</v>
        <stp/>
        <stp>##V3_BDPV12</stp>
        <stp>PGHN SW Equity</stp>
        <stp>LAST_PRICE</stp>
        <stp>[Crispin Spreadsheet.xlsx]SWAN!R67C7</stp>
        <tr r="G67" s="3"/>
      </tp>
      <tp>
        <v>31.75</v>
        <stp/>
        <stp>##V3_BDPV12</stp>
        <stp>NODL NO Equity</stp>
        <stp>LAST_PRICE</stp>
        <stp>[Crispin Spreadsheet.xlsx]SWAN!R45C7</stp>
        <tr r="G45" s="3"/>
      </tp>
      <tp>
        <v>10.26</v>
        <stp/>
        <stp>##V3_BDPV12</stp>
        <stp>TYRES FH Equity</stp>
        <stp>PX_YEST_CLOSE</stp>
        <stp>[Crispin Spreadsheet.xlsx]OEI!R80C6</stp>
        <tr r="F80" s="1"/>
      </tp>
      <tp>
        <v>1.0005900000000001</v>
        <stp/>
        <stp>##V3_BDPV12</stp>
        <stp>EURCHF Curncy</stp>
        <stp>LAST_PRICE</stp>
        <stp>[Crispin Spreadsheet.xlsx]OEI!R892C13</stp>
        <tr r="M892" s="1"/>
      </tp>
      <tp t="s">
        <v>#N/A Requesting Data...</v>
        <stp/>
        <stp>##V3_BDPV12</stp>
        <stp>EURCHF Curncy</stp>
        <stp>LAST_PRICE</stp>
        <stp>[Crispin Spreadsheet.xlsx]OEI!R438C13</stp>
        <tr r="M438" s="1"/>
      </tp>
      <tp t="s">
        <v>#N/A Requesting Data...</v>
        <stp/>
        <stp>##V3_BDPV12</stp>
        <stp>EURCHF Curncy</stp>
        <stp>LAST_PRICE</stp>
        <stp>[Crispin Spreadsheet.xlsx]OEI!R434C13</stp>
        <tr r="M434" s="1"/>
      </tp>
      <tp t="s">
        <v>#N/A Requesting Data...</v>
        <stp/>
        <stp>##V3_BDPV12</stp>
        <stp>EURCHF Curncy</stp>
        <stp>LAST_PRICE</stp>
        <stp>[Crispin Spreadsheet.xlsx]OEI!R435C13</stp>
        <tr r="M435" s="1"/>
      </tp>
      <tp t="s">
        <v>#N/A Requesting Data...</v>
        <stp/>
        <stp>##V3_BDPV12</stp>
        <stp>EURCHF Curncy</stp>
        <stp>LAST_PRICE</stp>
        <stp>[Crispin Spreadsheet.xlsx]OEI!R436C13</stp>
        <tr r="M436" s="1"/>
      </tp>
      <tp t="s">
        <v>#N/A Requesting Data...</v>
        <stp/>
        <stp>##V3_BDPV12</stp>
        <stp>EURCHF Curncy</stp>
        <stp>LAST_PRICE</stp>
        <stp>[Crispin Spreadsheet.xlsx]OEI!R437C13</stp>
        <tr r="M437" s="1"/>
      </tp>
      <tp t="s">
        <v>#N/A Requesting Data...</v>
        <stp/>
        <stp>##V3_BDPV12</stp>
        <stp>EURCHF Curncy</stp>
        <stp>LAST_PRICE</stp>
        <stp>[Crispin Spreadsheet.xlsx]OEI!R430C13</stp>
        <tr r="M430" s="1"/>
      </tp>
      <tp t="s">
        <v>#N/A Requesting Data...</v>
        <stp/>
        <stp>##V3_BDPV12</stp>
        <stp>EURCHF Curncy</stp>
        <stp>LAST_PRICE</stp>
        <stp>[Crispin Spreadsheet.xlsx]OEI!R431C13</stp>
        <tr r="M431" s="1"/>
      </tp>
      <tp t="s">
        <v>#N/A Requesting Data...</v>
        <stp/>
        <stp>##V3_BDPV12</stp>
        <stp>EURCHF Curncy</stp>
        <stp>LAST_PRICE</stp>
        <stp>[Crispin Spreadsheet.xlsx]OEI!R432C13</stp>
        <tr r="M432" s="1"/>
      </tp>
      <tp t="s">
        <v>#N/A Requesting Data...</v>
        <stp/>
        <stp>##V3_BDPV12</stp>
        <stp>EURCHF Curncy</stp>
        <stp>LAST_PRICE</stp>
        <stp>[Crispin Spreadsheet.xlsx]OEI!R433C13</stp>
        <tr r="M433" s="1"/>
      </tp>
      <tp t="s">
        <v>#N/A Requesting Data...</v>
        <stp/>
        <stp>##V3_BDPV12</stp>
        <stp>EURCHF Curncy</stp>
        <stp>LAST_PRICE</stp>
        <stp>[Crispin Spreadsheet.xlsx]OEI!R428C13</stp>
        <tr r="M428" s="1"/>
      </tp>
      <tp t="s">
        <v>#N/A Requesting Data...</v>
        <stp/>
        <stp>##V3_BDPV12</stp>
        <stp>EURCHF Curncy</stp>
        <stp>LAST_PRICE</stp>
        <stp>[Crispin Spreadsheet.xlsx]OEI!R429C13</stp>
        <tr r="M429" s="1"/>
      </tp>
      <tp t="s">
        <v>#N/A Requesting Data...</v>
        <stp/>
        <stp>##V3_BDPV12</stp>
        <stp>EURCHF Curncy</stp>
        <stp>LAST_PRICE</stp>
        <stp>[Crispin Spreadsheet.xlsx]OEI!R424C13</stp>
        <tr r="M424" s="1"/>
      </tp>
      <tp t="s">
        <v>#N/A Requesting Data...</v>
        <stp/>
        <stp>##V3_BDPV12</stp>
        <stp>EURCHF Curncy</stp>
        <stp>LAST_PRICE</stp>
        <stp>[Crispin Spreadsheet.xlsx]OEI!R425C13</stp>
        <tr r="M425" s="1"/>
      </tp>
      <tp t="s">
        <v>#N/A Requesting Data...</v>
        <stp/>
        <stp>##V3_BDPV12</stp>
        <stp>EURCHF Curncy</stp>
        <stp>LAST_PRICE</stp>
        <stp>[Crispin Spreadsheet.xlsx]OEI!R426C13</stp>
        <tr r="M426" s="1"/>
      </tp>
      <tp t="s">
        <v>#N/A Requesting Data...</v>
        <stp/>
        <stp>##V3_BDPV12</stp>
        <stp>EURCHF Curncy</stp>
        <stp>LAST_PRICE</stp>
        <stp>[Crispin Spreadsheet.xlsx]OEI!R427C13</stp>
        <tr r="M427" s="1"/>
      </tp>
      <tp t="s">
        <v>#N/A Requesting Data...</v>
        <stp/>
        <stp>##V3_BDPV12</stp>
        <stp>EURCHF Curncy</stp>
        <stp>LAST_PRICE</stp>
        <stp>[Crispin Spreadsheet.xlsx]OEI!R420C13</stp>
        <tr r="M420" s="1"/>
      </tp>
      <tp t="s">
        <v>#N/A Requesting Data...</v>
        <stp/>
        <stp>##V3_BDPV12</stp>
        <stp>EURCHF Curncy</stp>
        <stp>LAST_PRICE</stp>
        <stp>[Crispin Spreadsheet.xlsx]OEI!R421C13</stp>
        <tr r="M421" s="1"/>
      </tp>
      <tp t="s">
        <v>#N/A Requesting Data...</v>
        <stp/>
        <stp>##V3_BDPV12</stp>
        <stp>EURCHF Curncy</stp>
        <stp>LAST_PRICE</stp>
        <stp>[Crispin Spreadsheet.xlsx]OEI!R422C13</stp>
        <tr r="M422" s="1"/>
      </tp>
      <tp t="s">
        <v>#N/A Requesting Data...</v>
        <stp/>
        <stp>##V3_BDPV12</stp>
        <stp>EURCHF Curncy</stp>
        <stp>LAST_PRICE</stp>
        <stp>[Crispin Spreadsheet.xlsx]OEI!R423C13</stp>
        <tr r="M423" s="1"/>
      </tp>
      <tp t="s">
        <v>#N/A Requesting Data...</v>
        <stp/>
        <stp>##V3_BDPV12</stp>
        <stp>EURCHF Curncy</stp>
        <stp>LAST_PRICE</stp>
        <stp>[Crispin Spreadsheet.xlsx]OEI!R418C13</stp>
        <tr r="M418" s="1"/>
      </tp>
      <tp t="s">
        <v>#N/A Requesting Data...</v>
        <stp/>
        <stp>##V3_BDPV12</stp>
        <stp>EURCHF Curncy</stp>
        <stp>LAST_PRICE</stp>
        <stp>[Crispin Spreadsheet.xlsx]OEI!R419C13</stp>
        <tr r="M419" s="1"/>
      </tp>
      <tp t="s">
        <v>#N/A Requesting Data...</v>
        <stp/>
        <stp>##V3_BDPV12</stp>
        <stp>EURCHF Curncy</stp>
        <stp>LAST_PRICE</stp>
        <stp>[Crispin Spreadsheet.xlsx]OEI!R414C13</stp>
        <tr r="M414" s="1"/>
      </tp>
      <tp t="s">
        <v>#N/A Requesting Data...</v>
        <stp/>
        <stp>##V3_BDPV12</stp>
        <stp>EURCHF Curncy</stp>
        <stp>LAST_PRICE</stp>
        <stp>[Crispin Spreadsheet.xlsx]OEI!R415C13</stp>
        <tr r="M415" s="1"/>
      </tp>
      <tp t="s">
        <v>#N/A Requesting Data...</v>
        <stp/>
        <stp>##V3_BDPV12</stp>
        <stp>EURCHF Curncy</stp>
        <stp>LAST_PRICE</stp>
        <stp>[Crispin Spreadsheet.xlsx]OEI!R416C13</stp>
        <tr r="M416" s="1"/>
      </tp>
      <tp t="s">
        <v>#N/A Requesting Data...</v>
        <stp/>
        <stp>##V3_BDPV12</stp>
        <stp>EURCHF Curncy</stp>
        <stp>LAST_PRICE</stp>
        <stp>[Crispin Spreadsheet.xlsx]OEI!R417C13</stp>
        <tr r="M417" s="1"/>
      </tp>
      <tp t="s">
        <v>#N/A Requesting Data...</v>
        <stp/>
        <stp>##V3_BDPV12</stp>
        <stp>EURCHF Curncy</stp>
        <stp>LAST_PRICE</stp>
        <stp>[Crispin Spreadsheet.xlsx]OEI!R413C13</stp>
        <tr r="M413" s="1"/>
      </tp>
      <tp>
        <v>1.3426100000000001</v>
        <stp/>
        <stp>##V3_BDPV12</stp>
        <stp>EURCAD Curncy</stp>
        <stp>LAST_PRICE</stp>
        <stp>[Crispin Spreadsheet.xlsx]OEI!R891C13</stp>
        <tr r="M891" s="1"/>
      </tp>
      <tp t="s">
        <v>GBp</v>
        <stp/>
        <stp>##V3_BDPV12</stp>
        <stp>INVP LN Equity</stp>
        <stp>CRNCY</stp>
        <stp>[Crispin Spreadsheet.xlsx]OEI!R539C4</stp>
        <tr r="D539" s="1"/>
      </tp>
      <tp t="s">
        <v>USD</v>
        <stp/>
        <stp>##V3_BDPV12</stp>
        <stp>SNAP US Equity</stp>
        <stp>CRNCY</stp>
        <stp>[Crispin Spreadsheet.xlsx]OEI!R793C4</stp>
        <tr r="D793" s="1"/>
      </tp>
      <tp t="s">
        <v>USD</v>
        <stp/>
        <stp>##V3_BDPV12</stp>
        <stp>LBTYA US Equity</stp>
        <stp>CRNCY</stp>
        <stp>[Crispin Spreadsheet.xlsx]OEI!R744C4</stp>
        <tr r="D744" s="1"/>
      </tp>
      <tp t="s">
        <v>USD</v>
        <stp/>
        <stp>##V3_BDPV12</stp>
        <stp>OTPD LI Equity</stp>
        <stp>CRNCY</stp>
        <stp>[Crispin Spreadsheet.xlsx]OEI!R568C4</stp>
        <tr r="D568" s="1"/>
      </tp>
      <tp t="s">
        <v>GBp</v>
        <stp/>
        <stp>##V3_BDPV12</stp>
        <stp>STVG LN Equity</stp>
        <stp>CRNCY</stp>
        <stp>[Crispin Spreadsheet.xlsx]OEI!R619C4</stp>
        <tr r="D619" s="1"/>
      </tp>
      <tp>
        <v>254.8</v>
        <stp/>
        <stp>##V3_BDPV12</stp>
        <stp>TSCO LN Equity</stp>
        <stp>PX_YEST_CLOSE</stp>
        <stp>[Crispin Spreadsheet.xlsx]OEI!R622C6</stp>
        <tr r="F622" s="1"/>
      </tp>
      <tp>
        <v>691</v>
        <stp/>
        <stp>##V3_BDPV12</stp>
        <stp>INCH LN Equity</stp>
        <stp>PX_YEST_CLOSE</stp>
        <stp>[Crispin Spreadsheet.xlsx]OEI!R532C6</stp>
        <tr r="F532" s="1"/>
      </tp>
      <tp t="s">
        <v>USD</v>
        <stp/>
        <stp>##V3_BDPV12</stp>
        <stp>AGCO US Equity</stp>
        <stp>CRNCY</stp>
        <stp>[Crispin Spreadsheet.xlsx]OEI!R651C4</stp>
        <tr r="D651" s="1"/>
      </tp>
      <tp t="s">
        <v>CHF</v>
        <stp/>
        <stp>##V3_BDPV12</stp>
        <stp>ABBN SW Equity</stp>
        <stp>CRNCY</stp>
        <stp>[Crispin Spreadsheet.xlsx]OEI!R414C4</stp>
        <tr r="D414" s="1"/>
      </tp>
      <tp>
        <v>291.17</v>
        <stp/>
        <stp>##V3_BDPV12</stp>
        <stp>PAYC US Equity</stp>
        <stp>PX_YEST_CLOSE</stp>
        <stp>[Crispin Spreadsheet.xlsx]OEI!R775C6</stp>
        <tr r="F775" s="1"/>
      </tp>
      <tp t="s">
        <v>#N/A Requesting Data...</v>
        <stp/>
        <stp>##V3_BDPV12</stp>
        <stp>BT/A LN Equity</stp>
        <stp>LAST_PRICE</stp>
        <stp>[Crispin Spreadsheet.xlsx]FDXC!R46C7</stp>
        <tr r="G46" s="8"/>
      </tp>
      <tp>
        <v>419.5</v>
        <stp/>
        <stp>##V3_BDPV12</stp>
        <stp>YAR NO Equity</stp>
        <stp>LAST_PRICE</stp>
        <stp>[Crispin Spreadsheet.xlsx]SWAN!R46C7</stp>
        <tr r="G46" s="3"/>
      </tp>
      <tp>
        <v>44.16</v>
        <stp/>
        <stp>##V3_BDPV12</stp>
        <stp>SLCE3 BS Equity</stp>
        <stp>PX_YEST_CLOSE</stp>
        <stp>[Crispin Spreadsheet.xlsx]OPUS!R9C6</stp>
        <tr r="F9" s="6"/>
      </tp>
      <tp t="s">
        <v>GBP</v>
        <stp/>
        <stp>##V3_BDPV12</stp>
        <stp>GB00BMBL1F74 Govt</stp>
        <stp>CRNCY</stp>
        <stp>[Crispin Spreadsheet.xlsx]SWAN!R157C4</stp>
        <tr r="D157" s="3"/>
      </tp>
      <tp t="s">
        <v>SEK</v>
        <stp/>
        <stp>##V3_BDPV12</stp>
        <stp>ERICB SS Equity</stp>
        <stp>CRNCY</stp>
        <stp>[Crispin Spreadsheet.xlsx]OPE!R29C4</stp>
        <tr r="D29" s="7"/>
      </tp>
    </main>
    <main first="bloomberg.rtd">
      <tp>
        <v>79.260000000000005</v>
        <stp/>
        <stp>##V3_BDPV12</stp>
        <stp>SBUX US Equity</stp>
        <stp>PX_YEST_CLOSE</stp>
        <stp>[Crispin Spreadsheet.xlsx]OEI!R798C6</stp>
        <tr r="F798" s="1"/>
      </tp>
      <tp t="s">
        <v>EUR</v>
        <stp/>
        <stp>##V3_BDPV12</stp>
        <stp>ALPHA GA Equity</stp>
        <stp>CRNCY</stp>
        <stp>[Crispin Spreadsheet.xlsx]OEI!R196C4</stp>
        <tr r="D196" s="1"/>
      </tp>
      <tp t="s">
        <v>USD</v>
        <stp/>
        <stp>##V3_BDPV12</stp>
        <stp>BBAR US Equity</stp>
        <stp>CRNCY</stp>
        <stp>[Crispin Spreadsheet.xlsx]OEI!R672C4</stp>
        <tr r="D672" s="1"/>
      </tp>
      <tp t="s">
        <v>EUR</v>
        <stp/>
        <stp>##V3_BDPV12</stp>
        <stp>TKWY NA Equity</stp>
        <stp>CRNCY</stp>
        <stp>[Crispin Spreadsheet.xlsx]OEI!R326C4</stp>
        <tr r="D326" s="1"/>
      </tp>
      <tp>
        <v>431.25</v>
        <stp/>
        <stp>##V3_BDPV12</stp>
        <stp>ASML NA Equity</stp>
        <stp>PX_YEST_CLOSE</stp>
        <stp>[Crispin Spreadsheet.xlsx]OEI!R322C6</stp>
        <tr r="F322" s="1"/>
      </tp>
      <tp>
        <v>1406</v>
        <stp/>
        <stp>##V3_BDPV12</stp>
        <stp>SMIN LN Equity</stp>
        <stp>PX_YEST_CLOSE</stp>
        <stp>[Crispin Spreadsheet.xlsx]OEI!R609C6</stp>
        <tr r="F609" s="1"/>
      </tp>
      <tp>
        <v>23.85</v>
        <stp/>
        <stp>##V3_BDPV12</stp>
        <stp>FNTN GY Equity</stp>
        <stp>PX_YEST_CLOSE</stp>
        <stp>[Crispin Spreadsheet.xlsx]OEI!R163C6</stp>
        <tr r="F163" s="1"/>
      </tp>
      <tp t="s">
        <v>SEK</v>
        <stp/>
        <stp>##V3_BDPV12</stp>
        <stp>CLAB SS Equity</stp>
        <stp>CRNCY</stp>
        <stp>[Crispin Spreadsheet.xlsx]OEI!R392C4</stp>
        <tr r="D392" s="1"/>
      </tp>
      <tp t="s">
        <v>USD</v>
        <stp/>
        <stp>##V3_BDPV12</stp>
        <stp>NTCO US Equity</stp>
        <stp>CRNCY</stp>
        <stp>[Crispin Spreadsheet.xlsx]OEI!R760C4</stp>
        <tr r="D760" s="1"/>
      </tp>
      <tp t="s">
        <v>EUR</v>
        <stp/>
        <stp>##V3_BDPV12</stp>
        <stp>TLGO SQ Equity</stp>
        <stp>CRNCY</stp>
        <stp>[Crispin Spreadsheet.xlsx]OEI!R386C4</stp>
        <tr r="D386" s="1"/>
      </tp>
      <tp t="s">
        <v>CHF</v>
        <stp/>
        <stp>##V3_BDPV12</stp>
        <stp>DUFN SW Equity</stp>
        <stp>CRNCY</stp>
        <stp>[Crispin Spreadsheet.xlsx]OEI!R421C4</stp>
        <tr r="D421" s="1"/>
      </tp>
      <tp t="s">
        <v>CHF</v>
        <stp/>
        <stp>##V3_BDPV12</stp>
        <stp>CSGN SW Equity</stp>
        <stp>CRNCY</stp>
        <stp>[Crispin Spreadsheet.xlsx]OEI!R420C4</stp>
        <tr r="D420" s="1"/>
      </tp>
      <tp>
        <v>7558</v>
        <stp/>
        <stp>##V3_BDPV12</stp>
        <stp>LSEG LN Equity</stp>
        <stp>PX_YEST_CLOSE</stp>
        <stp>[Crispin Spreadsheet.xlsx]OEI!R555C6</stp>
        <tr r="F555" s="1"/>
      </tp>
      <tp>
        <v>0.50900000000000001</v>
        <stp/>
        <stp>##V3_BDPV12</stp>
        <stp>EUCAR FP Equity</stp>
        <stp>PX_YEST_CLOSE</stp>
        <stp>[Crispin Spreadsheet.xlsx]OEI!R110C6</stp>
        <tr r="F110" s="1"/>
      </tp>
      <tp t="s">
        <v>NOK</v>
        <stp/>
        <stp>##V3_BDPV12</stp>
        <stp>MOWI NO Equity</stp>
        <stp>CRNCY</stp>
        <stp>[Crispin Spreadsheet.xlsx]OEI!R338C4</stp>
        <tr r="D338" s="1"/>
      </tp>
      <tp>
        <v>534.4</v>
        <stp/>
        <stp>##V3_BDPV12</stp>
        <stp>HSBA LN Equity</stp>
        <stp>PX_YEST_CLOSE</stp>
        <stp>[Crispin Spreadsheet.xlsx]OEI!R522C6</stp>
        <tr r="F522" s="1"/>
      </tp>
      <tp t="s">
        <v>EUR</v>
        <stp/>
        <stp>##V3_BDPV12</stp>
        <stp>STA Index</stp>
        <stp>CRNCY</stp>
        <stp>[Crispin Spreadsheet.xlsx]OEI!R233C4</stp>
        <tr r="D233" s="1"/>
      </tp>
      <tp t="s">
        <v>#N/A Requesting Data...</v>
        <stp/>
        <stp>##V3_BDPV12</stp>
        <stp>BARC LN Equity</stp>
        <stp>LAST_PRICE</stp>
        <stp>[Crispin Spreadsheet.xlsx]FDXC!R45C7</stp>
        <tr r="G45" s="8"/>
      </tp>
      <tp t="s">
        <v>#N/A Requesting Data...</v>
        <stp/>
        <stp>##V3_BDPV12</stp>
        <stp>ERIC US Equity</stp>
        <stp>LAST_PRICE</stp>
        <stp>[Crispin Spreadsheet.xlsx]FDXC!R75C7</stp>
        <tr r="G75" s="8"/>
      </tp>
      <tp>
        <v>4.29</v>
        <stp/>
        <stp>##V3_BDPV12</stp>
        <stp>SDPL MK Equity</stp>
        <stp>LAST_PRICE</stp>
        <stp>[Crispin Spreadsheet.xlsx]SWAN!R37C7</stp>
        <tr r="G37" s="3"/>
      </tp>
      <tp>
        <v>137.94999999999999</v>
        <stp/>
        <stp>##V3_BDPV12</stp>
        <stp>MKS LN Equity</stp>
        <stp>LAST_PRICE</stp>
        <stp>[Crispin Spreadsheet.xlsx]SWAN!R96C7</stp>
        <tr r="G96" s="3"/>
      </tp>
      <tp t="s">
        <v>#N/A Requesting Data...</v>
        <stp/>
        <stp>##V3_BDPV12</stp>
        <stp>BMA US Equity</stp>
        <stp>LAST_PRICE</stp>
        <stp>[Crispin Spreadsheet.xlsx]OPUS!R79C7</stp>
        <tr r="G79" s="6"/>
      </tp>
      <tp t="s">
        <v>#N/A Requesting Data...</v>
        <stp/>
        <stp>##V3_BDPV12</stp>
        <stp>PEY CN Equity</stp>
        <stp>LAST_PRICE</stp>
        <stp>[Crispin Spreadsheet.xlsx]FDXC!R11C7</stp>
        <tr r="G11" s="8"/>
      </tp>
      <tp>
        <v>154.62</v>
        <stp/>
        <stp>##V3_BDPV12</stp>
        <stp>BARC LN Equity</stp>
        <stp>LAST_PRICE</stp>
        <stp>[Crispin Spreadsheet.xlsx]SWAN!R78C7</stp>
        <tr r="G78" s="3"/>
      </tp>
      <tp t="s">
        <v>#N/A Requesting Data...</v>
        <stp/>
        <stp>##V3_BDPV12</stp>
        <stp>939 HK Equity</stp>
        <stp>LAST_PRICE</stp>
        <stp>[Crispin Spreadsheet.xlsx]OEI!R204C7</stp>
        <tr r="G204" s="1"/>
      </tp>
      <tp t="s">
        <v>#N/A Requesting Data...</v>
        <stp/>
        <stp>##V3_BDPV12</stp>
        <stp>175 HK Equity</stp>
        <stp>LAST_PRICE</stp>
        <stp>[Crispin Spreadsheet.xlsx]OEI!R208C7</stp>
        <tr r="G208" s="1"/>
      </tp>
      <tp>
        <v>100.35</v>
        <stp/>
        <stp>##V3_BDPV12</stp>
        <stp>DANSKE DC Equity</stp>
        <stp>PX_YEST_CLOSE</stp>
        <stp>[Crispin Spreadsheet.xlsx]OEI!R65C6</stp>
        <tr r="F65" s="1"/>
      </tp>
      <tp t="s">
        <v>EUR</v>
        <stp/>
        <stp>##V3_BDPV12</stp>
        <stp>ZIL2 GY Equity</stp>
        <stp>CRNCY</stp>
        <stp>[Crispin Spreadsheet.xlsx]OEI!R162C4</stp>
        <tr r="D162" s="1"/>
      </tp>
      <tp t="s">
        <v>GBp</v>
        <stp/>
        <stp>##V3_BDPV12</stp>
        <stp>BT/A LN Equity</stp>
        <stp>CRNCY</stp>
        <stp>[Crispin Spreadsheet.xlsx]OPUS!R54C4</stp>
        <tr r="D54" s="6"/>
      </tp>
      <tp>
        <v>0.95820000000000005</v>
        <stp/>
        <stp>##V3_BDPV12</stp>
        <stp>USDEUR Curncy</stp>
        <stp>LAST_PRICE</stp>
        <stp>[Crispin Spreadsheet.xlsx]OEI!R914C24</stp>
        <tr r="X914" s="1"/>
      </tp>
      <tp t="s">
        <v>USD</v>
        <stp/>
        <stp>##V3_BDPV12</stp>
        <stp>LULU US Equity</stp>
        <stp>CRNCY</stp>
        <stp>[Crispin Spreadsheet.xlsx]OEI!R748C4</stp>
        <tr r="D748" s="1"/>
      </tp>
      <tp t="s">
        <v>SEK</v>
        <stp/>
        <stp>##V3_BDPV12</stp>
        <stp>ELUXB SS Equity</stp>
        <stp>CRNCY</stp>
        <stp>[Crispin Spreadsheet.xlsx]OEI!R393C4</stp>
        <tr r="D393" s="1"/>
      </tp>
      <tp>
        <v>586.6</v>
        <stp/>
        <stp>##V3_BDPV12</stp>
        <stp>PHNX LN Equity</stp>
        <stp>PX_YEST_CLOSE</stp>
        <stp>[Crispin Spreadsheet.xlsx]OEI!R579C6</stp>
        <tr r="F579" s="1"/>
      </tp>
      <tp t="s">
        <v>USD</v>
        <stp/>
        <stp>##V3_BDPV12</stp>
        <stp>ADAP US Equity</stp>
        <stp>CRNCY</stp>
        <stp>[Crispin Spreadsheet.xlsx]OEI!R645C4</stp>
        <tr r="D645" s="1"/>
      </tp>
      <tp>
        <v>72.22</v>
        <stp/>
        <stp>##V3_BDPV12</stp>
        <stp>EKTAB SS Equity</stp>
        <stp>PX_YEST_CLOSE</stp>
        <stp>[Crispin Spreadsheet.xlsx]OEI!R394C6</stp>
        <tr r="F394" s="1"/>
      </tp>
      <tp>
        <v>112.1</v>
        <stp/>
        <stp>##V3_BDPV12</stp>
        <stp>TCAP LN Equity</stp>
        <stp>PX_YEST_CLOSE</stp>
        <stp>[Crispin Spreadsheet.xlsx]OEI!R626C6</stp>
        <tr r="F626" s="1"/>
      </tp>
      <tp>
        <v>5.3129999999999997</v>
        <stp/>
        <stp>##V3_BDPV12</stp>
        <stp>ENEL IM Equity</stp>
        <stp>PX_YEST_CLOSE</stp>
        <stp>[Crispin Spreadsheet.xlsx]OEI!R241C6</stp>
        <tr r="F241" s="1"/>
      </tp>
      <tp>
        <v>1.0680000000000001</v>
        <stp/>
        <stp>##V3_BDPV12</stp>
        <stp>ARYN SW Equity</stp>
        <stp>PX_YEST_CLOSE</stp>
        <stp>[Crispin Spreadsheet.xlsx]OEI!R417C6</stp>
        <tr r="F417" s="1"/>
      </tp>
      <tp>
        <v>12.04</v>
        <stp/>
        <stp>##V3_BDPV12</stp>
        <stp>EURN US Equity</stp>
        <stp>PX_YEST_CLOSE</stp>
        <stp>[Crispin Spreadsheet.xlsx]OEI!R708C6</stp>
        <tr r="F708" s="1"/>
      </tp>
      <tp t="s">
        <v>NOK</v>
        <stp/>
        <stp>##V3_BDPV12</stp>
        <stp>AKRBP NO Equity</stp>
        <stp>CRNCY</stp>
        <stp>[Crispin Spreadsheet.xlsx]OEI!R335C4</stp>
        <tr r="D335" s="1"/>
      </tp>
      <tp t="s">
        <v>SEK</v>
        <stp/>
        <stp>##V3_BDPV12</stp>
        <stp>SKAB SS Equity</stp>
        <stp>CRNCY</stp>
        <stp>[Crispin Spreadsheet.xlsx]OEI!R405C4</stp>
        <tr r="D405" s="1"/>
      </tp>
      <tp t="s">
        <v>USD</v>
        <stp/>
        <stp>##V3_BDPV12</stp>
        <stp>GGAL US Equity</stp>
        <stp>CRNCY</stp>
        <stp>[Crispin Spreadsheet.xlsx]OEI!R725C4</stp>
        <tr r="D725" s="1"/>
      </tp>
      <tp t="s">
        <v>USD</v>
        <stp/>
        <stp>##V3_BDPV12</stp>
        <stp>GOGO US Equity</stp>
        <stp>CRNCY</stp>
        <stp>[Crispin Spreadsheet.xlsx]OEI!R723C4</stp>
        <tr r="D723" s="1"/>
      </tp>
      <tp t="s">
        <v>CHF</v>
        <stp/>
        <stp>##V3_BDPV12</stp>
        <stp>ADEN SW Equity</stp>
        <stp>CRNCY</stp>
        <stp>[Crispin Spreadsheet.xlsx]OEI!R415C4</stp>
        <tr r="D415" s="1"/>
      </tp>
      <tp>
        <v>22.67</v>
        <stp/>
        <stp>##V3_BDPV12</stp>
        <stp>AIXA GY Equity</stp>
        <stp>PX_YEST_CLOSE</stp>
        <stp>[Crispin Spreadsheet.xlsx]OEI!R148C6</stp>
        <tr r="F148" s="1"/>
      </tp>
      <tp t="s">
        <v>JPY</v>
        <stp/>
        <stp>##V3_BDPV12</stp>
        <stp>8848 JT Equity</stp>
        <stp>CRNCY</stp>
        <stp>[Crispin Spreadsheet.xlsx]OPUS!R25C4</stp>
        <tr r="D25" s="6"/>
      </tp>
      <tp>
        <v>44.26</v>
        <stp/>
        <stp>##V3_BDPV12</stp>
        <stp>SSABA SS Equity</stp>
        <stp>PX_YEST_CLOSE</stp>
        <stp>[Crispin Spreadsheet.xlsx]OEI!R407C6</stp>
        <tr r="F407" s="1"/>
      </tp>
      <tp>
        <v>10743</v>
        <stp/>
        <stp>##V3_BDPV12</stp>
        <stp>SMA Index</stp>
        <stp>PX_YEST_CLOSE</stp>
        <stp>[Crispin Spreadsheet.xlsx]OEI!R413C6</stp>
        <tr r="F413" s="1"/>
      </tp>
      <tp t="s">
        <v>#N/A Requesting Data...</v>
        <stp/>
        <stp>##V3_BDPV12</stp>
        <stp>EDV CN Equity</stp>
        <stp>LAST_PRICE</stp>
        <stp>[Crispin Spreadsheet.xlsx]SWAN!R14C7</stp>
        <tr r="G14" s="3"/>
      </tp>
      <tp t="s">
        <v>#N/A Requesting Data...</v>
        <stp/>
        <stp>##V3_BDPV12</stp>
        <stp>PDG LN Equity</stp>
        <stp>LAST_PRICE</stp>
        <stp>[Crispin Spreadsheet.xlsx]OPUS!R68C7</stp>
        <tr r="G68" s="6"/>
      </tp>
      <tp t="s">
        <v>#N/A Requesting Data...</v>
        <stp/>
        <stp>##V3_BDPV12</stp>
        <stp>XOM US Equity</stp>
        <stp>LAST_PRICE</stp>
        <stp>[Crispin Spreadsheet.xlsx]OPUS!R82C7</stp>
        <tr r="G82" s="6"/>
      </tp>
      <tp t="s">
        <v>DKK</v>
        <stp/>
        <stp>##V3_BDPV12</stp>
        <stp>ORSTED DC Equity</stp>
        <stp>CRNCY</stp>
        <stp>[Crispin Spreadsheet.xlsx]OEI!R69C4</stp>
        <tr r="D69" s="1"/>
      </tp>
      <tp>
        <v>2174.75</v>
        <stp/>
        <stp>##V3_BDPV12</stp>
        <stp>GOOGL US Equity</stp>
        <stp>PX_YEST_CLOSE</stp>
        <stp>[Crispin Spreadsheet.xlsx]OEI!R653C6</stp>
        <tr r="F653" s="1"/>
      </tp>
      <tp t="s">
        <v>CHF</v>
        <stp/>
        <stp>##V3_BDPV12</stp>
        <stp>BAER SW Equity</stp>
        <stp>CRNCY</stp>
        <stp>[Crispin Spreadsheet.xlsx]OEI!R424C4</stp>
        <tr r="D424" s="1"/>
      </tp>
      <tp t="s">
        <v>TRY</v>
        <stp/>
        <stp>##V3_BDPV12</stp>
        <stp>GARAN TI Equity</stp>
        <stp>CRNCY</stp>
        <stp>[Crispin Spreadsheet.xlsx]OEI!R441C4</stp>
        <tr r="D441" s="1"/>
      </tp>
      <tp t="s">
        <v>USD</v>
        <stp/>
        <stp>##V3_BDPV12</stp>
        <stp>RGLD US Equity</stp>
        <stp>CRNCY</stp>
        <stp>[Crispin Spreadsheet.xlsx]OEI!R789C4</stp>
        <tr r="D789" s="1"/>
      </tp>
      <tp>
        <v>1</v>
        <stp/>
        <stp>##V3_BDPV12</stp>
        <stp>EURCAD Curncy</stp>
        <stp>QUOTE_FACTOR</stp>
        <stp>[Crispin Spreadsheet.xlsx]OPE!R7C12</stp>
        <tr r="L7" s="7"/>
      </tp>
      <tp>
        <v>1</v>
        <stp/>
        <stp>##V3_BDPV12</stp>
        <stp>EURCAD Curncy</stp>
        <stp>QUOTE_FACTOR</stp>
        <stp>[Crispin Spreadsheet.xlsx]OPE!R6C12</stp>
        <tr r="L6" s="7"/>
      </tp>
      <tp>
        <v>80.33</v>
        <stp/>
        <stp>##V3_BDPV12</stp>
        <stp>NOVN SW Equity</stp>
        <stp>PX_YEST_CLOSE</stp>
        <stp>[Crispin Spreadsheet.xlsx]OEI!R429C6</stp>
        <tr r="F429" s="1"/>
      </tp>
      <tp>
        <v>242.6</v>
        <stp/>
        <stp>##V3_BDPV12</stp>
        <stp>LGEN LN Equity</stp>
        <stp>PX_YEST_CLOSE</stp>
        <stp>[Crispin Spreadsheet.xlsx]OEI!R553C6</stp>
        <tr r="F553" s="1"/>
      </tp>
      <tp t="s">
        <v>USD</v>
        <stp/>
        <stp>##V3_BDPV12</stp>
        <stp>CSCO US Equity</stp>
        <stp>CRNCY</stp>
        <stp>[Crispin Spreadsheet.xlsx]OEI!R686C4</stp>
        <tr r="D686" s="1"/>
      </tp>
      <tp t="s">
        <v>#N/A Requesting Data...</v>
        <stp/>
        <stp>##V3_BDPV12</stp>
        <stp>EURZAr Curncy</stp>
        <stp>QUOTE_FACTOR</stp>
        <stp>[Crispin Spreadsheet.xlsx]SWAN!R56C12</stp>
        <tr r="L56" s="3"/>
      </tp>
      <tp t="s">
        <v>#N/A Requesting Data...</v>
        <stp/>
        <stp>##V3_BDPV12</stp>
        <stp>EURZAr Curncy</stp>
        <stp>QUOTE_FACTOR</stp>
        <stp>[Crispin Spreadsheet.xlsx]SWAN!R55C12</stp>
        <tr r="L55" s="3"/>
      </tp>
      <tp>
        <v>25.21</v>
        <stp/>
        <stp>##V3_BDPV12</stp>
        <stp>PARA US Equity</stp>
        <stp>PX_YEST_CLOSE</stp>
        <stp>[Crispin Spreadsheet.xlsx]OEI!R819C6</stp>
        <tr r="F819" s="1"/>
      </tp>
      <tp t="s">
        <v>EUR</v>
        <stp/>
        <stp>##V3_BDPV12</stp>
        <stp>LIGHT NA Equity</stp>
        <stp>CRNCY</stp>
        <stp>[Crispin Spreadsheet.xlsx]OEI!R330C4</stp>
        <tr r="D330" s="1"/>
      </tp>
      <tp>
        <v>26180</v>
        <stp/>
        <stp>##V3_BDPV12</stp>
        <stp>NKA Index</stp>
        <stp>PX_YEST_CLOSE</stp>
        <stp>[Crispin Spreadsheet.xlsx]OEI!R254C6</stp>
        <tr r="F254" s="1"/>
      </tp>
      <tp>
        <v>1.3819999999999999</v>
        <stp/>
        <stp>##V3_BDPV12</stp>
        <stp>SRS IM Equity</stp>
        <stp>LAST_PRICE</stp>
        <stp>[Crispin Spreadsheet.xlsx]SWAN!R30C7</stp>
        <tr r="G30" s="3"/>
      </tp>
      <tp>
        <v>790</v>
        <stp/>
        <stp>##V3_BDPV12</stp>
        <stp>AEP LN Equity</stp>
        <stp>LAST_PRICE</stp>
        <stp>[Crispin Spreadsheet.xlsx]SWAN!R73C7</stp>
        <tr r="G73" s="3"/>
      </tp>
      <tp t="s">
        <v>DKK</v>
        <stp/>
        <stp>##V3_BDPV12</stp>
        <stp>NOVOB DC Equity</stp>
        <stp>CRNCY</stp>
        <stp>[Crispin Spreadsheet.xlsx]OEI!R68C4</stp>
        <tr r="D68" s="1"/>
      </tp>
      <tp t="s">
        <v>USD</v>
        <stp/>
        <stp>##V3_BDPV12</stp>
        <stp>REDFTPB GU Equity</stp>
        <stp>CRNCY</stp>
        <stp>[Crispin Spreadsheet.xlsx]OEI!R199C4</stp>
        <tr r="D199" s="1"/>
      </tp>
      <tp t="s">
        <v>USD</v>
        <stp/>
        <stp>##V3_BDPV12</stp>
        <stp>SLCJY US Equity</stp>
        <stp>CRNCY</stp>
        <stp>[Crispin Spreadsheet.xlsx]OPE!R60C4</stp>
        <tr r="D60" s="7"/>
      </tp>
      <tp>
        <v>335.2</v>
        <stp/>
        <stp>##V3_BDPV12</stp>
        <stp>AKRBP NO Equity</stp>
        <stp>PX_YEST_CLOSE</stp>
        <stp>[Crispin Spreadsheet.xlsx]OPE!R20C6</stp>
        <tr r="F20" s="7"/>
      </tp>
      <tp t="s">
        <v>#N/A Requesting Data...</v>
        <stp/>
        <stp>##V3_BDPV12</stp>
        <stp>EURGBp Curncy</stp>
        <stp>LAST_PRICE</stp>
        <stp>[Crispin Spreadsheet.xlsx]OEI!R458C13</stp>
        <tr r="M458" s="1"/>
      </tp>
      <tp t="s">
        <v>#N/A Requesting Data...</v>
        <stp/>
        <stp>##V3_BDPV12</stp>
        <stp>EURGBp Curncy</stp>
        <stp>LAST_PRICE</stp>
        <stp>[Crispin Spreadsheet.xlsx]OEI!R459C13</stp>
        <tr r="M459" s="1"/>
      </tp>
      <tp t="s">
        <v>#N/A Requesting Data...</v>
        <stp/>
        <stp>##V3_BDPV12</stp>
        <stp>EURGBp Curncy</stp>
        <stp>LAST_PRICE</stp>
        <stp>[Crispin Spreadsheet.xlsx]OEI!R454C13</stp>
        <tr r="M454" s="1"/>
      </tp>
      <tp t="s">
        <v>#N/A Requesting Data...</v>
        <stp/>
        <stp>##V3_BDPV12</stp>
        <stp>EURGBp Curncy</stp>
        <stp>LAST_PRICE</stp>
        <stp>[Crispin Spreadsheet.xlsx]OEI!R455C13</stp>
        <tr r="M455" s="1"/>
      </tp>
      <tp t="s">
        <v>#N/A Requesting Data...</v>
        <stp/>
        <stp>##V3_BDPV12</stp>
        <stp>EURGBp Curncy</stp>
        <stp>LAST_PRICE</stp>
        <stp>[Crispin Spreadsheet.xlsx]OEI!R456C13</stp>
        <tr r="M456" s="1"/>
      </tp>
      <tp t="s">
        <v>#N/A Requesting Data...</v>
        <stp/>
        <stp>##V3_BDPV12</stp>
        <stp>EURGBp Curncy</stp>
        <stp>LAST_PRICE</stp>
        <stp>[Crispin Spreadsheet.xlsx]OEI!R457C13</stp>
        <tr r="M457" s="1"/>
      </tp>
      <tp t="s">
        <v>#N/A Requesting Data...</v>
        <stp/>
        <stp>##V3_BDPV12</stp>
        <stp>EURGBp Curncy</stp>
        <stp>LAST_PRICE</stp>
        <stp>[Crispin Spreadsheet.xlsx]OEI!R450C13</stp>
        <tr r="M450" s="1"/>
      </tp>
      <tp t="s">
        <v>#N/A Requesting Data...</v>
        <stp/>
        <stp>##V3_BDPV12</stp>
        <stp>EURGBp Curncy</stp>
        <stp>LAST_PRICE</stp>
        <stp>[Crispin Spreadsheet.xlsx]OEI!R451C13</stp>
        <tr r="M451" s="1"/>
      </tp>
      <tp t="s">
        <v>#N/A Requesting Data...</v>
        <stp/>
        <stp>##V3_BDPV12</stp>
        <stp>EURGBp Curncy</stp>
        <stp>LAST_PRICE</stp>
        <stp>[Crispin Spreadsheet.xlsx]OEI!R452C13</stp>
        <tr r="M452" s="1"/>
      </tp>
      <tp t="s">
        <v>#N/A Requesting Data...</v>
        <stp/>
        <stp>##V3_BDPV12</stp>
        <stp>EURGBp Curncy</stp>
        <stp>LAST_PRICE</stp>
        <stp>[Crispin Spreadsheet.xlsx]OEI!R453C13</stp>
        <tr r="M453" s="1"/>
      </tp>
      <tp t="s">
        <v>#N/A Requesting Data...</v>
        <stp/>
        <stp>##V3_BDPV12</stp>
        <stp>EURGBp Curncy</stp>
        <stp>LAST_PRICE</stp>
        <stp>[Crispin Spreadsheet.xlsx]OEI!R448C13</stp>
        <tr r="M448" s="1"/>
      </tp>
      <tp t="s">
        <v>#N/A Requesting Data...</v>
        <stp/>
        <stp>##V3_BDPV12</stp>
        <stp>EURGBp Curncy</stp>
        <stp>LAST_PRICE</stp>
        <stp>[Crispin Spreadsheet.xlsx]OEI!R449C13</stp>
        <tr r="M449" s="1"/>
      </tp>
      <tp t="s">
        <v>#N/A Requesting Data...</v>
        <stp/>
        <stp>##V3_BDPV12</stp>
        <stp>EURGBp Curncy</stp>
        <stp>LAST_PRICE</stp>
        <stp>[Crispin Spreadsheet.xlsx]OEI!R446C13</stp>
        <tr r="M446" s="1"/>
      </tp>
      <tp t="s">
        <v>#N/A Requesting Data...</v>
        <stp/>
        <stp>##V3_BDPV12</stp>
        <stp>EURGBp Curncy</stp>
        <stp>LAST_PRICE</stp>
        <stp>[Crispin Spreadsheet.xlsx]OEI!R447C13</stp>
        <tr r="M447" s="1"/>
      </tp>
      <tp t="s">
        <v>#N/A Requesting Data...</v>
        <stp/>
        <stp>##V3_BDPV12</stp>
        <stp>EURGBp Curncy</stp>
        <stp>LAST_PRICE</stp>
        <stp>[Crispin Spreadsheet.xlsx]OEI!R478C13</stp>
        <tr r="M478" s="1"/>
      </tp>
      <tp t="s">
        <v>#N/A Requesting Data...</v>
        <stp/>
        <stp>##V3_BDPV12</stp>
        <stp>EURGBp Curncy</stp>
        <stp>LAST_PRICE</stp>
        <stp>[Crispin Spreadsheet.xlsx]OEI!R479C13</stp>
        <tr r="M479" s="1"/>
      </tp>
      <tp t="s">
        <v>#N/A Requesting Data...</v>
        <stp/>
        <stp>##V3_BDPV12</stp>
        <stp>EURGBp Curncy</stp>
        <stp>LAST_PRICE</stp>
        <stp>[Crispin Spreadsheet.xlsx]OEI!R474C13</stp>
        <tr r="M474" s="1"/>
      </tp>
      <tp t="s">
        <v>#N/A Requesting Data...</v>
        <stp/>
        <stp>##V3_BDPV12</stp>
        <stp>EURGBp Curncy</stp>
        <stp>LAST_PRICE</stp>
        <stp>[Crispin Spreadsheet.xlsx]OEI!R475C13</stp>
        <tr r="M475" s="1"/>
      </tp>
      <tp t="s">
        <v>#N/A Requesting Data...</v>
        <stp/>
        <stp>##V3_BDPV12</stp>
        <stp>EURGBp Curncy</stp>
        <stp>LAST_PRICE</stp>
        <stp>[Crispin Spreadsheet.xlsx]OEI!R476C13</stp>
        <tr r="M476" s="1"/>
      </tp>
      <tp t="s">
        <v>#N/A Requesting Data...</v>
        <stp/>
        <stp>##V3_BDPV12</stp>
        <stp>EURGBp Curncy</stp>
        <stp>LAST_PRICE</stp>
        <stp>[Crispin Spreadsheet.xlsx]OEI!R477C13</stp>
        <tr r="M477" s="1"/>
      </tp>
      <tp t="s">
        <v>#N/A Requesting Data...</v>
        <stp/>
        <stp>##V3_BDPV12</stp>
        <stp>EURGBp Curncy</stp>
        <stp>LAST_PRICE</stp>
        <stp>[Crispin Spreadsheet.xlsx]OEI!R470C13</stp>
        <tr r="M470" s="1"/>
      </tp>
      <tp t="s">
        <v>#N/A Requesting Data...</v>
        <stp/>
        <stp>##V3_BDPV12</stp>
        <stp>EURGBp Curncy</stp>
        <stp>LAST_PRICE</stp>
        <stp>[Crispin Spreadsheet.xlsx]OEI!R471C13</stp>
        <tr r="M471" s="1"/>
      </tp>
      <tp t="s">
        <v>#N/A Requesting Data...</v>
        <stp/>
        <stp>##V3_BDPV12</stp>
        <stp>EURGBp Curncy</stp>
        <stp>LAST_PRICE</stp>
        <stp>[Crispin Spreadsheet.xlsx]OEI!R472C13</stp>
        <tr r="M472" s="1"/>
      </tp>
      <tp t="s">
        <v>#N/A Requesting Data...</v>
        <stp/>
        <stp>##V3_BDPV12</stp>
        <stp>EURGBp Curncy</stp>
        <stp>LAST_PRICE</stp>
        <stp>[Crispin Spreadsheet.xlsx]OEI!R473C13</stp>
        <tr r="M473" s="1"/>
      </tp>
      <tp t="s">
        <v>#N/A Requesting Data...</v>
        <stp/>
        <stp>##V3_BDPV12</stp>
        <stp>EURGBp Curncy</stp>
        <stp>LAST_PRICE</stp>
        <stp>[Crispin Spreadsheet.xlsx]OEI!R468C13</stp>
        <tr r="M468" s="1"/>
      </tp>
      <tp t="s">
        <v>#N/A Requesting Data...</v>
        <stp/>
        <stp>##V3_BDPV12</stp>
        <stp>EURGBp Curncy</stp>
        <stp>LAST_PRICE</stp>
        <stp>[Crispin Spreadsheet.xlsx]OEI!R469C13</stp>
        <tr r="M469" s="1"/>
      </tp>
      <tp t="s">
        <v>#N/A Requesting Data...</v>
        <stp/>
        <stp>##V3_BDPV12</stp>
        <stp>EURGBp Curncy</stp>
        <stp>LAST_PRICE</stp>
        <stp>[Crispin Spreadsheet.xlsx]OEI!R464C13</stp>
        <tr r="M464" s="1"/>
      </tp>
      <tp t="s">
        <v>#N/A Requesting Data...</v>
        <stp/>
        <stp>##V3_BDPV12</stp>
        <stp>EURGBp Curncy</stp>
        <stp>LAST_PRICE</stp>
        <stp>[Crispin Spreadsheet.xlsx]OEI!R465C13</stp>
        <tr r="M465" s="1"/>
      </tp>
      <tp t="s">
        <v>#N/A Requesting Data...</v>
        <stp/>
        <stp>##V3_BDPV12</stp>
        <stp>EURGBp Curncy</stp>
        <stp>LAST_PRICE</stp>
        <stp>[Crispin Spreadsheet.xlsx]OEI!R466C13</stp>
        <tr r="M466" s="1"/>
      </tp>
      <tp t="s">
        <v>#N/A Requesting Data...</v>
        <stp/>
        <stp>##V3_BDPV12</stp>
        <stp>EURGBp Curncy</stp>
        <stp>LAST_PRICE</stp>
        <stp>[Crispin Spreadsheet.xlsx]OEI!R467C13</stp>
        <tr r="M467" s="1"/>
      </tp>
      <tp t="s">
        <v>#N/A Requesting Data...</v>
        <stp/>
        <stp>##V3_BDPV12</stp>
        <stp>EURGBp Curncy</stp>
        <stp>LAST_PRICE</stp>
        <stp>[Crispin Spreadsheet.xlsx]OEI!R460C13</stp>
        <tr r="M460" s="1"/>
      </tp>
      <tp t="s">
        <v>#N/A Requesting Data...</v>
        <stp/>
        <stp>##V3_BDPV12</stp>
        <stp>EURGBp Curncy</stp>
        <stp>LAST_PRICE</stp>
        <stp>[Crispin Spreadsheet.xlsx]OEI!R461C13</stp>
        <tr r="M461" s="1"/>
      </tp>
      <tp t="s">
        <v>#N/A Requesting Data...</v>
        <stp/>
        <stp>##V3_BDPV12</stp>
        <stp>EURGBp Curncy</stp>
        <stp>LAST_PRICE</stp>
        <stp>[Crispin Spreadsheet.xlsx]OEI!R498C13</stp>
        <tr r="M498" s="1"/>
      </tp>
      <tp t="s">
        <v>#N/A Requesting Data...</v>
        <stp/>
        <stp>##V3_BDPV12</stp>
        <stp>EURGBp Curncy</stp>
        <stp>LAST_PRICE</stp>
        <stp>[Crispin Spreadsheet.xlsx]OEI!R499C13</stp>
        <tr r="M499" s="1"/>
      </tp>
      <tp t="s">
        <v>#N/A Requesting Data...</v>
        <stp/>
        <stp>##V3_BDPV12</stp>
        <stp>EURGBp Curncy</stp>
        <stp>LAST_PRICE</stp>
        <stp>[Crispin Spreadsheet.xlsx]OEI!R494C13</stp>
        <tr r="M494" s="1"/>
      </tp>
      <tp t="s">
        <v>#N/A Requesting Data...</v>
        <stp/>
        <stp>##V3_BDPV12</stp>
        <stp>EURGBp Curncy</stp>
        <stp>LAST_PRICE</stp>
        <stp>[Crispin Spreadsheet.xlsx]OEI!R495C13</stp>
        <tr r="M495" s="1"/>
      </tp>
      <tp t="s">
        <v>#N/A Requesting Data...</v>
        <stp/>
        <stp>##V3_BDPV12</stp>
        <stp>EURGBp Curncy</stp>
        <stp>LAST_PRICE</stp>
        <stp>[Crispin Spreadsheet.xlsx]OEI!R496C13</stp>
        <tr r="M496" s="1"/>
      </tp>
      <tp t="s">
        <v>#N/A Requesting Data...</v>
        <stp/>
        <stp>##V3_BDPV12</stp>
        <stp>EURGBp Curncy</stp>
        <stp>LAST_PRICE</stp>
        <stp>[Crispin Spreadsheet.xlsx]OEI!R497C13</stp>
        <tr r="M497" s="1"/>
      </tp>
      <tp t="s">
        <v>#N/A Requesting Data...</v>
        <stp/>
        <stp>##V3_BDPV12</stp>
        <stp>EURGBp Curncy</stp>
        <stp>LAST_PRICE</stp>
        <stp>[Crispin Spreadsheet.xlsx]OEI!R490C13</stp>
        <tr r="M490" s="1"/>
      </tp>
      <tp t="s">
        <v>#N/A Requesting Data...</v>
        <stp/>
        <stp>##V3_BDPV12</stp>
        <stp>EURGBp Curncy</stp>
        <stp>LAST_PRICE</stp>
        <stp>[Crispin Spreadsheet.xlsx]OEI!R491C13</stp>
        <tr r="M491" s="1"/>
      </tp>
      <tp t="s">
        <v>#N/A Requesting Data...</v>
        <stp/>
        <stp>##V3_BDPV12</stp>
        <stp>EURGBp Curncy</stp>
        <stp>LAST_PRICE</stp>
        <stp>[Crispin Spreadsheet.xlsx]OEI!R492C13</stp>
        <tr r="M492" s="1"/>
      </tp>
      <tp t="s">
        <v>#N/A Requesting Data...</v>
        <stp/>
        <stp>##V3_BDPV12</stp>
        <stp>EURGBp Curncy</stp>
        <stp>LAST_PRICE</stp>
        <stp>[Crispin Spreadsheet.xlsx]OEI!R493C13</stp>
        <tr r="M493" s="1"/>
      </tp>
      <tp t="s">
        <v>#N/A Requesting Data...</v>
        <stp/>
        <stp>##V3_BDPV12</stp>
        <stp>EURGBp Curncy</stp>
        <stp>LAST_PRICE</stp>
        <stp>[Crispin Spreadsheet.xlsx]OEI!R488C13</stp>
        <tr r="M488" s="1"/>
      </tp>
      <tp t="s">
        <v>#N/A Requesting Data...</v>
        <stp/>
        <stp>##V3_BDPV12</stp>
        <stp>EURGBp Curncy</stp>
        <stp>LAST_PRICE</stp>
        <stp>[Crispin Spreadsheet.xlsx]OEI!R489C13</stp>
        <tr r="M489" s="1"/>
      </tp>
      <tp t="s">
        <v>#N/A Requesting Data...</v>
        <stp/>
        <stp>##V3_BDPV12</stp>
        <stp>EURGBp Curncy</stp>
        <stp>LAST_PRICE</stp>
        <stp>[Crispin Spreadsheet.xlsx]OEI!R484C13</stp>
        <tr r="M484" s="1"/>
      </tp>
      <tp t="s">
        <v>#N/A Requesting Data...</v>
        <stp/>
        <stp>##V3_BDPV12</stp>
        <stp>EURGBp Curncy</stp>
        <stp>LAST_PRICE</stp>
        <stp>[Crispin Spreadsheet.xlsx]OEI!R486C13</stp>
        <tr r="M486" s="1"/>
      </tp>
      <tp t="s">
        <v>#N/A Requesting Data...</v>
        <stp/>
        <stp>##V3_BDPV12</stp>
        <stp>EURGBp Curncy</stp>
        <stp>LAST_PRICE</stp>
        <stp>[Crispin Spreadsheet.xlsx]OEI!R487C13</stp>
        <tr r="M487" s="1"/>
      </tp>
      <tp t="s">
        <v>#N/A Requesting Data...</v>
        <stp/>
        <stp>##V3_BDPV12</stp>
        <stp>EURGBp Curncy</stp>
        <stp>LAST_PRICE</stp>
        <stp>[Crispin Spreadsheet.xlsx]OEI!R480C13</stp>
        <tr r="M480" s="1"/>
      </tp>
      <tp t="s">
        <v>#N/A Requesting Data...</v>
        <stp/>
        <stp>##V3_BDPV12</stp>
        <stp>EURGBp Curncy</stp>
        <stp>LAST_PRICE</stp>
        <stp>[Crispin Spreadsheet.xlsx]OEI!R481C13</stp>
        <tr r="M481" s="1"/>
      </tp>
      <tp t="s">
        <v>#N/A Requesting Data...</v>
        <stp/>
        <stp>##V3_BDPV12</stp>
        <stp>EURGBp Curncy</stp>
        <stp>LAST_PRICE</stp>
        <stp>[Crispin Spreadsheet.xlsx]OEI!R482C13</stp>
        <tr r="M482" s="1"/>
      </tp>
      <tp t="s">
        <v>#N/A Requesting Data...</v>
        <stp/>
        <stp>##V3_BDPV12</stp>
        <stp>EURGBp Curncy</stp>
        <stp>LAST_PRICE</stp>
        <stp>[Crispin Spreadsheet.xlsx]OEI!R483C13</stp>
        <tr r="M483" s="1"/>
      </tp>
      <tp t="s">
        <v>#N/A Requesting Data...</v>
        <stp/>
        <stp>##V3_BDPV12</stp>
        <stp>EURGBP Curncy</stp>
        <stp>LAST_PRICE</stp>
        <stp>[Crispin Spreadsheet.xlsx]OEI!R444C13</stp>
        <tr r="M444" s="1"/>
      </tp>
      <tp t="s">
        <v>#N/A Requesting Data...</v>
        <stp/>
        <stp>##V3_BDPV12</stp>
        <stp>EURGBP Curncy</stp>
        <stp>LAST_PRICE</stp>
        <stp>[Crispin Spreadsheet.xlsx]OEI!R445C13</stp>
        <tr r="M445" s="1"/>
      </tp>
      <tp t="s">
        <v>#N/A Requesting Data...</v>
        <stp/>
        <stp>##V3_BDPV12</stp>
        <stp>EURGBP Curncy</stp>
        <stp>LAST_PRICE</stp>
        <stp>[Crispin Spreadsheet.xlsx]OEI!R462C13</stp>
        <tr r="M462" s="1"/>
      </tp>
      <tp t="s">
        <v>#N/A Requesting Data...</v>
        <stp/>
        <stp>##V3_BDPV12</stp>
        <stp>EURGBP Curncy</stp>
        <stp>LAST_PRICE</stp>
        <stp>[Crispin Spreadsheet.xlsx]OEI!R463C13</stp>
        <tr r="M463" s="1"/>
      </tp>
      <tp t="s">
        <v>#N/A Requesting Data...</v>
        <stp/>
        <stp>##V3_BDPV12</stp>
        <stp>EURGBP Curncy</stp>
        <stp>LAST_PRICE</stp>
        <stp>[Crispin Spreadsheet.xlsx]OEI!R485C13</stp>
        <tr r="M485" s="1"/>
      </tp>
      <tp t="s">
        <v>#N/A Requesting Data...</v>
        <stp/>
        <stp>##V3_BDPV12</stp>
        <stp>EURGBp Curncy</stp>
        <stp>LAST_PRICE</stp>
        <stp>[Crispin Spreadsheet.xlsx]OEI!R558C13</stp>
        <tr r="M558" s="1"/>
      </tp>
      <tp t="s">
        <v>#N/A Requesting Data...</v>
        <stp/>
        <stp>##V3_BDPV12</stp>
        <stp>EURGBp Curncy</stp>
        <stp>LAST_PRICE</stp>
        <stp>[Crispin Spreadsheet.xlsx]OEI!R559C13</stp>
        <tr r="M559" s="1"/>
      </tp>
      <tp t="s">
        <v>#N/A Requesting Data...</v>
        <stp/>
        <stp>##V3_BDPV12</stp>
        <stp>EURGBp Curncy</stp>
        <stp>LAST_PRICE</stp>
        <stp>[Crispin Spreadsheet.xlsx]OEI!R554C13</stp>
        <tr r="M554" s="1"/>
      </tp>
      <tp t="s">
        <v>#N/A Requesting Data...</v>
        <stp/>
        <stp>##V3_BDPV12</stp>
        <stp>EURGBp Curncy</stp>
        <stp>LAST_PRICE</stp>
        <stp>[Crispin Spreadsheet.xlsx]OEI!R555C13</stp>
        <tr r="M555" s="1"/>
      </tp>
      <tp t="s">
        <v>#N/A Requesting Data...</v>
        <stp/>
        <stp>##V3_BDPV12</stp>
        <stp>EURGBp Curncy</stp>
        <stp>LAST_PRICE</stp>
        <stp>[Crispin Spreadsheet.xlsx]OEI!R556C13</stp>
        <tr r="M556" s="1"/>
      </tp>
      <tp t="s">
        <v>#N/A Requesting Data...</v>
        <stp/>
        <stp>##V3_BDPV12</stp>
        <stp>EURGBp Curncy</stp>
        <stp>LAST_PRICE</stp>
        <stp>[Crispin Spreadsheet.xlsx]OEI!R557C13</stp>
        <tr r="M557" s="1"/>
      </tp>
      <tp t="s">
        <v>#N/A Requesting Data...</v>
        <stp/>
        <stp>##V3_BDPV12</stp>
        <stp>EURGBp Curncy</stp>
        <stp>LAST_PRICE</stp>
        <stp>[Crispin Spreadsheet.xlsx]OEI!R550C13</stp>
        <tr r="M550" s="1"/>
      </tp>
      <tp t="s">
        <v>#N/A Requesting Data...</v>
        <stp/>
        <stp>##V3_BDPV12</stp>
        <stp>EURGBp Curncy</stp>
        <stp>LAST_PRICE</stp>
        <stp>[Crispin Spreadsheet.xlsx]OEI!R551C13</stp>
        <tr r="M551" s="1"/>
      </tp>
      <tp t="s">
        <v>#N/A Requesting Data...</v>
        <stp/>
        <stp>##V3_BDPV12</stp>
        <stp>EURGBp Curncy</stp>
        <stp>LAST_PRICE</stp>
        <stp>[Crispin Spreadsheet.xlsx]OEI!R552C13</stp>
        <tr r="M552" s="1"/>
      </tp>
      <tp t="s">
        <v>#N/A Requesting Data...</v>
        <stp/>
        <stp>##V3_BDPV12</stp>
        <stp>EURGBp Curncy</stp>
        <stp>LAST_PRICE</stp>
        <stp>[Crispin Spreadsheet.xlsx]OEI!R553C13</stp>
        <tr r="M553" s="1"/>
      </tp>
      <tp t="s">
        <v>#N/A Requesting Data...</v>
        <stp/>
        <stp>##V3_BDPV12</stp>
        <stp>EURGBp Curncy</stp>
        <stp>LAST_PRICE</stp>
        <stp>[Crispin Spreadsheet.xlsx]OEI!R548C13</stp>
        <tr r="M548" s="1"/>
      </tp>
      <tp t="s">
        <v>#N/A Requesting Data...</v>
        <stp/>
        <stp>##V3_BDPV12</stp>
        <stp>EURGBp Curncy</stp>
        <stp>LAST_PRICE</stp>
        <stp>[Crispin Spreadsheet.xlsx]OEI!R549C13</stp>
        <tr r="M549" s="1"/>
      </tp>
      <tp t="s">
        <v>#N/A Requesting Data...</v>
        <stp/>
        <stp>##V3_BDPV12</stp>
        <stp>EURGBp Curncy</stp>
        <stp>LAST_PRICE</stp>
        <stp>[Crispin Spreadsheet.xlsx]OEI!R546C13</stp>
        <tr r="M546" s="1"/>
      </tp>
      <tp t="s">
        <v>#N/A Requesting Data...</v>
        <stp/>
        <stp>##V3_BDPV12</stp>
        <stp>EURGBp Curncy</stp>
        <stp>LAST_PRICE</stp>
        <stp>[Crispin Spreadsheet.xlsx]OEI!R547C13</stp>
        <tr r="M547" s="1"/>
      </tp>
      <tp t="s">
        <v>#N/A Requesting Data...</v>
        <stp/>
        <stp>##V3_BDPV12</stp>
        <stp>EURGBp Curncy</stp>
        <stp>LAST_PRICE</stp>
        <stp>[Crispin Spreadsheet.xlsx]OEI!R540C13</stp>
        <tr r="M540" s="1"/>
      </tp>
      <tp t="s">
        <v>#N/A Requesting Data...</v>
        <stp/>
        <stp>##V3_BDPV12</stp>
        <stp>EURGBp Curncy</stp>
        <stp>LAST_PRICE</stp>
        <stp>[Crispin Spreadsheet.xlsx]OEI!R541C13</stp>
        <tr r="M541" s="1"/>
      </tp>
      <tp t="s">
        <v>#N/A Requesting Data...</v>
        <stp/>
        <stp>##V3_BDPV12</stp>
        <stp>EURGBp Curncy</stp>
        <stp>LAST_PRICE</stp>
        <stp>[Crispin Spreadsheet.xlsx]OEI!R542C13</stp>
        <tr r="M542" s="1"/>
      </tp>
      <tp t="s">
        <v>#N/A Requesting Data...</v>
        <stp/>
        <stp>##V3_BDPV12</stp>
        <stp>EURGBp Curncy</stp>
        <stp>LAST_PRICE</stp>
        <stp>[Crispin Spreadsheet.xlsx]OEI!R543C13</stp>
        <tr r="M543" s="1"/>
      </tp>
      <tp t="s">
        <v>#N/A Requesting Data...</v>
        <stp/>
        <stp>##V3_BDPV12</stp>
        <stp>EURGBp Curncy</stp>
        <stp>LAST_PRICE</stp>
        <stp>[Crispin Spreadsheet.xlsx]OEI!R578C13</stp>
        <tr r="M578" s="1"/>
      </tp>
      <tp t="s">
        <v>#N/A Requesting Data...</v>
        <stp/>
        <stp>##V3_BDPV12</stp>
        <stp>EURGBp Curncy</stp>
        <stp>LAST_PRICE</stp>
        <stp>[Crispin Spreadsheet.xlsx]OEI!R579C13</stp>
        <tr r="M579" s="1"/>
      </tp>
      <tp t="s">
        <v>#N/A Requesting Data...</v>
        <stp/>
        <stp>##V3_BDPV12</stp>
        <stp>EURGBp Curncy</stp>
        <stp>LAST_PRICE</stp>
        <stp>[Crispin Spreadsheet.xlsx]OEI!R574C13</stp>
        <tr r="M574" s="1"/>
      </tp>
      <tp t="s">
        <v>#N/A Requesting Data...</v>
        <stp/>
        <stp>##V3_BDPV12</stp>
        <stp>EURGBp Curncy</stp>
        <stp>LAST_PRICE</stp>
        <stp>[Crispin Spreadsheet.xlsx]OEI!R575C13</stp>
        <tr r="M575" s="1"/>
      </tp>
      <tp t="s">
        <v>#N/A Requesting Data...</v>
        <stp/>
        <stp>##V3_BDPV12</stp>
        <stp>EURGBp Curncy</stp>
        <stp>LAST_PRICE</stp>
        <stp>[Crispin Spreadsheet.xlsx]OEI!R576C13</stp>
        <tr r="M576" s="1"/>
      </tp>
      <tp t="s">
        <v>#N/A Requesting Data...</v>
        <stp/>
        <stp>##V3_BDPV12</stp>
        <stp>EURGBp Curncy</stp>
        <stp>LAST_PRICE</stp>
        <stp>[Crispin Spreadsheet.xlsx]OEI!R577C13</stp>
        <tr r="M577" s="1"/>
      </tp>
      <tp t="s">
        <v>#N/A Requesting Data...</v>
        <stp/>
        <stp>##V3_BDPV12</stp>
        <stp>EURGBp Curncy</stp>
        <stp>LAST_PRICE</stp>
        <stp>[Crispin Spreadsheet.xlsx]OEI!R570C13</stp>
        <tr r="M570" s="1"/>
      </tp>
      <tp t="s">
        <v>#N/A Requesting Data...</v>
        <stp/>
        <stp>##V3_BDPV12</stp>
        <stp>EURGBp Curncy</stp>
        <stp>LAST_PRICE</stp>
        <stp>[Crispin Spreadsheet.xlsx]OEI!R571C13</stp>
        <tr r="M571" s="1"/>
      </tp>
      <tp t="s">
        <v>#N/A Requesting Data...</v>
        <stp/>
        <stp>##V3_BDPV12</stp>
        <stp>EURGBp Curncy</stp>
        <stp>LAST_PRICE</stp>
        <stp>[Crispin Spreadsheet.xlsx]OEI!R572C13</stp>
        <tr r="M572" s="1"/>
      </tp>
      <tp t="s">
        <v>#N/A Requesting Data...</v>
        <stp/>
        <stp>##V3_BDPV12</stp>
        <stp>EURGBp Curncy</stp>
        <stp>LAST_PRICE</stp>
        <stp>[Crispin Spreadsheet.xlsx]OEI!R573C13</stp>
        <tr r="M573" s="1"/>
      </tp>
      <tp t="s">
        <v>#N/A Requesting Data...</v>
        <stp/>
        <stp>##V3_BDPV12</stp>
        <stp>EURGBp Curncy</stp>
        <stp>LAST_PRICE</stp>
        <stp>[Crispin Spreadsheet.xlsx]OEI!R569C13</stp>
        <tr r="M569" s="1"/>
      </tp>
      <tp t="s">
        <v>#N/A Requesting Data...</v>
        <stp/>
        <stp>##V3_BDPV12</stp>
        <stp>EURGBp Curncy</stp>
        <stp>LAST_PRICE</stp>
        <stp>[Crispin Spreadsheet.xlsx]OEI!R564C13</stp>
        <tr r="M564" s="1"/>
      </tp>
      <tp t="s">
        <v>#N/A Requesting Data...</v>
        <stp/>
        <stp>##V3_BDPV12</stp>
        <stp>EURGBp Curncy</stp>
        <stp>LAST_PRICE</stp>
        <stp>[Crispin Spreadsheet.xlsx]OEI!R565C13</stp>
        <tr r="M565" s="1"/>
      </tp>
      <tp t="s">
        <v>#N/A Requesting Data...</v>
        <stp/>
        <stp>##V3_BDPV12</stp>
        <stp>EURGBp Curncy</stp>
        <stp>LAST_PRICE</stp>
        <stp>[Crispin Spreadsheet.xlsx]OEI!R566C13</stp>
        <tr r="M566" s="1"/>
      </tp>
      <tp t="s">
        <v>#N/A Requesting Data...</v>
        <stp/>
        <stp>##V3_BDPV12</stp>
        <stp>EURGBp Curncy</stp>
        <stp>LAST_PRICE</stp>
        <stp>[Crispin Spreadsheet.xlsx]OEI!R567C13</stp>
        <tr r="M567" s="1"/>
      </tp>
      <tp t="s">
        <v>#N/A Requesting Data...</v>
        <stp/>
        <stp>##V3_BDPV12</stp>
        <stp>EURGBp Curncy</stp>
        <stp>LAST_PRICE</stp>
        <stp>[Crispin Spreadsheet.xlsx]OEI!R560C13</stp>
        <tr r="M560" s="1"/>
      </tp>
      <tp t="s">
        <v>#N/A Requesting Data...</v>
        <stp/>
        <stp>##V3_BDPV12</stp>
        <stp>EURGBp Curncy</stp>
        <stp>LAST_PRICE</stp>
        <stp>[Crispin Spreadsheet.xlsx]OEI!R561C13</stp>
        <tr r="M561" s="1"/>
      </tp>
      <tp t="s">
        <v>#N/A Requesting Data...</v>
        <stp/>
        <stp>##V3_BDPV12</stp>
        <stp>EURGBp Curncy</stp>
        <stp>LAST_PRICE</stp>
        <stp>[Crispin Spreadsheet.xlsx]OEI!R562C13</stp>
        <tr r="M562" s="1"/>
      </tp>
      <tp t="s">
        <v>#N/A Requesting Data...</v>
        <stp/>
        <stp>##V3_BDPV12</stp>
        <stp>EURGBp Curncy</stp>
        <stp>LAST_PRICE</stp>
        <stp>[Crispin Spreadsheet.xlsx]OEI!R563C13</stp>
        <tr r="M563" s="1"/>
      </tp>
      <tp t="s">
        <v>#N/A Requesting Data...</v>
        <stp/>
        <stp>##V3_BDPV12</stp>
        <stp>EURGBp Curncy</stp>
        <stp>LAST_PRICE</stp>
        <stp>[Crispin Spreadsheet.xlsx]OEI!R518C13</stp>
        <tr r="M518" s="1"/>
      </tp>
      <tp t="s">
        <v>#N/A Requesting Data...</v>
        <stp/>
        <stp>##V3_BDPV12</stp>
        <stp>EURGBp Curncy</stp>
        <stp>LAST_PRICE</stp>
        <stp>[Crispin Spreadsheet.xlsx]OEI!R514C13</stp>
        <tr r="M514" s="1"/>
      </tp>
      <tp t="s">
        <v>#N/A Requesting Data...</v>
        <stp/>
        <stp>##V3_BDPV12</stp>
        <stp>EURGBp Curncy</stp>
        <stp>LAST_PRICE</stp>
        <stp>[Crispin Spreadsheet.xlsx]OEI!R515C13</stp>
        <tr r="M515" s="1"/>
      </tp>
      <tp t="s">
        <v>#N/A Requesting Data...</v>
        <stp/>
        <stp>##V3_BDPV12</stp>
        <stp>EURGBp Curncy</stp>
        <stp>LAST_PRICE</stp>
        <stp>[Crispin Spreadsheet.xlsx]OEI!R516C13</stp>
        <tr r="M516" s="1"/>
      </tp>
      <tp t="s">
        <v>#N/A Requesting Data...</v>
        <stp/>
        <stp>##V3_BDPV12</stp>
        <stp>EURGBp Curncy</stp>
        <stp>LAST_PRICE</stp>
        <stp>[Crispin Spreadsheet.xlsx]OEI!R517C13</stp>
        <tr r="M517" s="1"/>
      </tp>
      <tp t="s">
        <v>#N/A Requesting Data...</v>
        <stp/>
        <stp>##V3_BDPV12</stp>
        <stp>EURGBp Curncy</stp>
        <stp>LAST_PRICE</stp>
        <stp>[Crispin Spreadsheet.xlsx]OEI!R510C13</stp>
        <tr r="M510" s="1"/>
      </tp>
      <tp t="s">
        <v>#N/A Requesting Data...</v>
        <stp/>
        <stp>##V3_BDPV12</stp>
        <stp>EURGBp Curncy</stp>
        <stp>LAST_PRICE</stp>
        <stp>[Crispin Spreadsheet.xlsx]OEI!R511C13</stp>
        <tr r="M511" s="1"/>
      </tp>
      <tp t="s">
        <v>#N/A Requesting Data...</v>
        <stp/>
        <stp>##V3_BDPV12</stp>
        <stp>EURGBp Curncy</stp>
        <stp>LAST_PRICE</stp>
        <stp>[Crispin Spreadsheet.xlsx]OEI!R513C13</stp>
        <tr r="M513" s="1"/>
      </tp>
      <tp t="s">
        <v>#N/A Requesting Data...</v>
        <stp/>
        <stp>##V3_BDPV12</stp>
        <stp>EURGBp Curncy</stp>
        <stp>LAST_PRICE</stp>
        <stp>[Crispin Spreadsheet.xlsx]OEI!R508C13</stp>
        <tr r="M508" s="1"/>
      </tp>
      <tp t="s">
        <v>#N/A Requesting Data...</v>
        <stp/>
        <stp>##V3_BDPV12</stp>
        <stp>EURGBp Curncy</stp>
        <stp>LAST_PRICE</stp>
        <stp>[Crispin Spreadsheet.xlsx]OEI!R509C13</stp>
        <tr r="M509" s="1"/>
      </tp>
      <tp t="s">
        <v>#N/A Requesting Data...</v>
        <stp/>
        <stp>##V3_BDPV12</stp>
        <stp>EURGBp Curncy</stp>
        <stp>LAST_PRICE</stp>
        <stp>[Crispin Spreadsheet.xlsx]OEI!R504C13</stp>
        <tr r="M504" s="1"/>
      </tp>
      <tp t="s">
        <v>#N/A Requesting Data...</v>
        <stp/>
        <stp>##V3_BDPV12</stp>
        <stp>EURGBp Curncy</stp>
        <stp>LAST_PRICE</stp>
        <stp>[Crispin Spreadsheet.xlsx]OEI!R505C13</stp>
        <tr r="M505" s="1"/>
      </tp>
      <tp t="s">
        <v>#N/A Requesting Data...</v>
        <stp/>
        <stp>##V3_BDPV12</stp>
        <stp>EURGBp Curncy</stp>
        <stp>LAST_PRICE</stp>
        <stp>[Crispin Spreadsheet.xlsx]OEI!R506C13</stp>
        <tr r="M506" s="1"/>
      </tp>
      <tp t="s">
        <v>#N/A Requesting Data...</v>
        <stp/>
        <stp>##V3_BDPV12</stp>
        <stp>EURGBp Curncy</stp>
        <stp>LAST_PRICE</stp>
        <stp>[Crispin Spreadsheet.xlsx]OEI!R507C13</stp>
        <tr r="M507" s="1"/>
      </tp>
      <tp t="s">
        <v>#N/A Requesting Data...</v>
        <stp/>
        <stp>##V3_BDPV12</stp>
        <stp>EURGBp Curncy</stp>
        <stp>LAST_PRICE</stp>
        <stp>[Crispin Spreadsheet.xlsx]OEI!R500C13</stp>
        <tr r="M500" s="1"/>
      </tp>
      <tp t="s">
        <v>#N/A Requesting Data...</v>
        <stp/>
        <stp>##V3_BDPV12</stp>
        <stp>EURGBp Curncy</stp>
        <stp>LAST_PRICE</stp>
        <stp>[Crispin Spreadsheet.xlsx]OEI!R501C13</stp>
        <tr r="M501" s="1"/>
      </tp>
      <tp t="s">
        <v>#N/A Requesting Data...</v>
        <stp/>
        <stp>##V3_BDPV12</stp>
        <stp>EURGBp Curncy</stp>
        <stp>LAST_PRICE</stp>
        <stp>[Crispin Spreadsheet.xlsx]OEI!R502C13</stp>
        <tr r="M502" s="1"/>
      </tp>
      <tp t="s">
        <v>#N/A Requesting Data...</v>
        <stp/>
        <stp>##V3_BDPV12</stp>
        <stp>EURGBp Curncy</stp>
        <stp>LAST_PRICE</stp>
        <stp>[Crispin Spreadsheet.xlsx]OEI!R503C13</stp>
        <tr r="M503" s="1"/>
      </tp>
      <tp t="s">
        <v>#N/A Requesting Data...</v>
        <stp/>
        <stp>##V3_BDPV12</stp>
        <stp>EURGBp Curncy</stp>
        <stp>LAST_PRICE</stp>
        <stp>[Crispin Spreadsheet.xlsx]OEI!R538C13</stp>
        <tr r="M538" s="1"/>
      </tp>
      <tp t="s">
        <v>#N/A Requesting Data...</v>
        <stp/>
        <stp>##V3_BDPV12</stp>
        <stp>EURGBp Curncy</stp>
        <stp>LAST_PRICE</stp>
        <stp>[Crispin Spreadsheet.xlsx]OEI!R539C13</stp>
        <tr r="M539" s="1"/>
      </tp>
      <tp t="s">
        <v>#N/A Requesting Data...</v>
        <stp/>
        <stp>##V3_BDPV12</stp>
        <stp>EURGBp Curncy</stp>
        <stp>LAST_PRICE</stp>
        <stp>[Crispin Spreadsheet.xlsx]OEI!R534C13</stp>
        <tr r="M534" s="1"/>
      </tp>
      <tp t="s">
        <v>#N/A Requesting Data...</v>
        <stp/>
        <stp>##V3_BDPV12</stp>
        <stp>EURGBp Curncy</stp>
        <stp>LAST_PRICE</stp>
        <stp>[Crispin Spreadsheet.xlsx]OEI!R535C13</stp>
        <tr r="M535" s="1"/>
      </tp>
      <tp t="s">
        <v>#N/A Requesting Data...</v>
        <stp/>
        <stp>##V3_BDPV12</stp>
        <stp>EURGBp Curncy</stp>
        <stp>LAST_PRICE</stp>
        <stp>[Crispin Spreadsheet.xlsx]OEI!R536C13</stp>
        <tr r="M536" s="1"/>
      </tp>
      <tp t="s">
        <v>#N/A Requesting Data...</v>
        <stp/>
        <stp>##V3_BDPV12</stp>
        <stp>EURGBp Curncy</stp>
        <stp>LAST_PRICE</stp>
        <stp>[Crispin Spreadsheet.xlsx]OEI!R537C13</stp>
        <tr r="M537" s="1"/>
      </tp>
      <tp t="s">
        <v>#N/A Requesting Data...</v>
        <stp/>
        <stp>##V3_BDPV12</stp>
        <stp>EURGBp Curncy</stp>
        <stp>LAST_PRICE</stp>
        <stp>[Crispin Spreadsheet.xlsx]OEI!R530C13</stp>
        <tr r="M530" s="1"/>
      </tp>
      <tp t="s">
        <v>#N/A Requesting Data...</v>
        <stp/>
        <stp>##V3_BDPV12</stp>
        <stp>EURGBp Curncy</stp>
        <stp>LAST_PRICE</stp>
        <stp>[Crispin Spreadsheet.xlsx]OEI!R531C13</stp>
        <tr r="M531" s="1"/>
      </tp>
      <tp t="s">
        <v>#N/A Requesting Data...</v>
        <stp/>
        <stp>##V3_BDPV12</stp>
        <stp>EURGBp Curncy</stp>
        <stp>LAST_PRICE</stp>
        <stp>[Crispin Spreadsheet.xlsx]OEI!R532C13</stp>
        <tr r="M532" s="1"/>
      </tp>
      <tp t="s">
        <v>#N/A Requesting Data...</v>
        <stp/>
        <stp>##V3_BDPV12</stp>
        <stp>EURGBp Curncy</stp>
        <stp>LAST_PRICE</stp>
        <stp>[Crispin Spreadsheet.xlsx]OEI!R533C13</stp>
        <tr r="M533" s="1"/>
      </tp>
      <tp t="s">
        <v>#N/A Requesting Data...</v>
        <stp/>
        <stp>##V3_BDPV12</stp>
        <stp>EURGBp Curncy</stp>
        <stp>LAST_PRICE</stp>
        <stp>[Crispin Spreadsheet.xlsx]OEI!R528C13</stp>
        <tr r="M528" s="1"/>
      </tp>
      <tp t="s">
        <v>#N/A Requesting Data...</v>
        <stp/>
        <stp>##V3_BDPV12</stp>
        <stp>EURGBp Curncy</stp>
        <stp>LAST_PRICE</stp>
        <stp>[Crispin Spreadsheet.xlsx]OEI!R525C13</stp>
        <tr r="M525" s="1"/>
      </tp>
      <tp t="s">
        <v>#N/A Requesting Data...</v>
        <stp/>
        <stp>##V3_BDPV12</stp>
        <stp>EURGBp Curncy</stp>
        <stp>LAST_PRICE</stp>
        <stp>[Crispin Spreadsheet.xlsx]OEI!R526C13</stp>
        <tr r="M526" s="1"/>
      </tp>
      <tp t="s">
        <v>#N/A Requesting Data...</v>
        <stp/>
        <stp>##V3_BDPV12</stp>
        <stp>EURGBp Curncy</stp>
        <stp>LAST_PRICE</stp>
        <stp>[Crispin Spreadsheet.xlsx]OEI!R527C13</stp>
        <tr r="M527" s="1"/>
      </tp>
      <tp t="s">
        <v>#N/A Requesting Data...</v>
        <stp/>
        <stp>##V3_BDPV12</stp>
        <stp>EURGBp Curncy</stp>
        <stp>LAST_PRICE</stp>
        <stp>[Crispin Spreadsheet.xlsx]OEI!R520C13</stp>
        <tr r="M520" s="1"/>
      </tp>
      <tp t="s">
        <v>#N/A Requesting Data...</v>
        <stp/>
        <stp>##V3_BDPV12</stp>
        <stp>EURGBp Curncy</stp>
        <stp>LAST_PRICE</stp>
        <stp>[Crispin Spreadsheet.xlsx]OEI!R521C13</stp>
        <tr r="M521" s="1"/>
      </tp>
      <tp t="s">
        <v>#N/A Requesting Data...</v>
        <stp/>
        <stp>##V3_BDPV12</stp>
        <stp>EURGBp Curncy</stp>
        <stp>LAST_PRICE</stp>
        <stp>[Crispin Spreadsheet.xlsx]OEI!R522C13</stp>
        <tr r="M522" s="1"/>
      </tp>
      <tp t="s">
        <v>#N/A Requesting Data...</v>
        <stp/>
        <stp>##V3_BDPV12</stp>
        <stp>EURGBp Curncy</stp>
        <stp>LAST_PRICE</stp>
        <stp>[Crispin Spreadsheet.xlsx]OEI!R523C13</stp>
        <tr r="M523" s="1"/>
      </tp>
      <tp t="s">
        <v>#N/A Requesting Data...</v>
        <stp/>
        <stp>##V3_BDPV12</stp>
        <stp>EURGBp Curncy</stp>
        <stp>LAST_PRICE</stp>
        <stp>[Crispin Spreadsheet.xlsx]OEI!R598C13</stp>
        <tr r="M598" s="1"/>
      </tp>
      <tp t="s">
        <v>#N/A Requesting Data...</v>
        <stp/>
        <stp>##V3_BDPV12</stp>
        <stp>EURGBp Curncy</stp>
        <stp>LAST_PRICE</stp>
        <stp>[Crispin Spreadsheet.xlsx]OEI!R594C13</stp>
        <tr r="M594" s="1"/>
      </tp>
      <tp t="s">
        <v>#N/A Requesting Data...</v>
        <stp/>
        <stp>##V3_BDPV12</stp>
        <stp>EURGBp Curncy</stp>
        <stp>LAST_PRICE</stp>
        <stp>[Crispin Spreadsheet.xlsx]OEI!R595C13</stp>
        <tr r="M595" s="1"/>
      </tp>
      <tp t="s">
        <v>#N/A Requesting Data...</v>
        <stp/>
        <stp>##V3_BDPV12</stp>
        <stp>EURGBp Curncy</stp>
        <stp>LAST_PRICE</stp>
        <stp>[Crispin Spreadsheet.xlsx]OEI!R596C13</stp>
        <tr r="M596" s="1"/>
      </tp>
      <tp t="s">
        <v>#N/A Requesting Data...</v>
        <stp/>
        <stp>##V3_BDPV12</stp>
        <stp>EURGBp Curncy</stp>
        <stp>LAST_PRICE</stp>
        <stp>[Crispin Spreadsheet.xlsx]OEI!R597C13</stp>
        <tr r="M597" s="1"/>
      </tp>
      <tp t="s">
        <v>#N/A Requesting Data...</v>
        <stp/>
        <stp>##V3_BDPV12</stp>
        <stp>EURGBp Curncy</stp>
        <stp>LAST_PRICE</stp>
        <stp>[Crispin Spreadsheet.xlsx]OEI!R591C13</stp>
        <tr r="M591" s="1"/>
      </tp>
      <tp t="s">
        <v>#N/A Requesting Data...</v>
        <stp/>
        <stp>##V3_BDPV12</stp>
        <stp>EURGBp Curncy</stp>
        <stp>LAST_PRICE</stp>
        <stp>[Crispin Spreadsheet.xlsx]OEI!R592C13</stp>
        <tr r="M592" s="1"/>
      </tp>
      <tp t="s">
        <v>#N/A Requesting Data...</v>
        <stp/>
        <stp>##V3_BDPV12</stp>
        <stp>EURGBp Curncy</stp>
        <stp>LAST_PRICE</stp>
        <stp>[Crispin Spreadsheet.xlsx]OEI!R593C13</stp>
        <tr r="M593" s="1"/>
      </tp>
      <tp t="s">
        <v>#N/A Requesting Data...</v>
        <stp/>
        <stp>##V3_BDPV12</stp>
        <stp>EURGBp Curncy</stp>
        <stp>LAST_PRICE</stp>
        <stp>[Crispin Spreadsheet.xlsx]OEI!R589C13</stp>
        <tr r="M589" s="1"/>
      </tp>
      <tp t="s">
        <v>#N/A Requesting Data...</v>
        <stp/>
        <stp>##V3_BDPV12</stp>
        <stp>EURGBp Curncy</stp>
        <stp>LAST_PRICE</stp>
        <stp>[Crispin Spreadsheet.xlsx]OEI!R584C13</stp>
        <tr r="M584" s="1"/>
      </tp>
      <tp t="s">
        <v>#N/A Requesting Data...</v>
        <stp/>
        <stp>##V3_BDPV12</stp>
        <stp>EURGBp Curncy</stp>
        <stp>LAST_PRICE</stp>
        <stp>[Crispin Spreadsheet.xlsx]OEI!R585C13</stp>
        <tr r="M585" s="1"/>
      </tp>
      <tp t="s">
        <v>#N/A Requesting Data...</v>
        <stp/>
        <stp>##V3_BDPV12</stp>
        <stp>EURGBp Curncy</stp>
        <stp>LAST_PRICE</stp>
        <stp>[Crispin Spreadsheet.xlsx]OEI!R586C13</stp>
        <tr r="M586" s="1"/>
      </tp>
      <tp t="s">
        <v>#N/A Requesting Data...</v>
        <stp/>
        <stp>##V3_BDPV12</stp>
        <stp>EURGBp Curncy</stp>
        <stp>LAST_PRICE</stp>
        <stp>[Crispin Spreadsheet.xlsx]OEI!R587C13</stp>
        <tr r="M587" s="1"/>
      </tp>
      <tp t="s">
        <v>#N/A Requesting Data...</v>
        <stp/>
        <stp>##V3_BDPV12</stp>
        <stp>EURGBp Curncy</stp>
        <stp>LAST_PRICE</stp>
        <stp>[Crispin Spreadsheet.xlsx]OEI!R580C13</stp>
        <tr r="M580" s="1"/>
      </tp>
      <tp t="s">
        <v>#N/A Requesting Data...</v>
        <stp/>
        <stp>##V3_BDPV12</stp>
        <stp>EURGBp Curncy</stp>
        <stp>LAST_PRICE</stp>
        <stp>[Crispin Spreadsheet.xlsx]OEI!R581C13</stp>
        <tr r="M581" s="1"/>
      </tp>
      <tp t="s">
        <v>#N/A Requesting Data...</v>
        <stp/>
        <stp>##V3_BDPV12</stp>
        <stp>EURGBp Curncy</stp>
        <stp>LAST_PRICE</stp>
        <stp>[Crispin Spreadsheet.xlsx]OEI!R582C13</stp>
        <tr r="M582" s="1"/>
      </tp>
      <tp t="s">
        <v>#N/A Requesting Data...</v>
        <stp/>
        <stp>##V3_BDPV12</stp>
        <stp>EURGBp Curncy</stp>
        <stp>LAST_PRICE</stp>
        <stp>[Crispin Spreadsheet.xlsx]OEI!R583C13</stp>
        <tr r="M583" s="1"/>
      </tp>
      <tp t="s">
        <v>#N/A Requesting Data...</v>
        <stp/>
        <stp>##V3_BDPV12</stp>
        <stp>EURGBP Curncy</stp>
        <stp>LAST_PRICE</stp>
        <stp>[Crispin Spreadsheet.xlsx]OEI!R544C13</stp>
        <tr r="M544" s="1"/>
      </tp>
      <tp t="s">
        <v>#N/A Requesting Data...</v>
        <stp/>
        <stp>##V3_BDPV12</stp>
        <stp>EURGBP Curncy</stp>
        <stp>LAST_PRICE</stp>
        <stp>[Crispin Spreadsheet.xlsx]OEI!R545C13</stp>
        <tr r="M545" s="1"/>
      </tp>
      <tp t="s">
        <v>#N/A Requesting Data...</v>
        <stp/>
        <stp>##V3_BDPV12</stp>
        <stp>EURGBP Curncy</stp>
        <stp>LAST_PRICE</stp>
        <stp>[Crispin Spreadsheet.xlsx]OEI!R519C13</stp>
        <tr r="M519" s="1"/>
      </tp>
      <tp t="s">
        <v>#N/A Requesting Data...</v>
        <stp/>
        <stp>##V3_BDPV12</stp>
        <stp>EURGBP Curncy</stp>
        <stp>LAST_PRICE</stp>
        <stp>[Crispin Spreadsheet.xlsx]OEI!R529C13</stp>
        <tr r="M529" s="1"/>
      </tp>
      <tp t="s">
        <v>#N/A Requesting Data...</v>
        <stp/>
        <stp>##V3_BDPV12</stp>
        <stp>EURGBP Curncy</stp>
        <stp>LAST_PRICE</stp>
        <stp>[Crispin Spreadsheet.xlsx]OEI!R590C13</stp>
        <tr r="M590" s="1"/>
      </tp>
      <tp t="s">
        <v>#N/A Requesting Data...</v>
        <stp/>
        <stp>##V3_BDPV12</stp>
        <stp>EURGBP Curncy</stp>
        <stp>LAST_PRICE</stp>
        <stp>[Crispin Spreadsheet.xlsx]OEI!R588C13</stp>
        <tr r="M588" s="1"/>
      </tp>
      <tp t="s">
        <v>#N/A Requesting Data...</v>
        <stp/>
        <stp>##V3_BDPV12</stp>
        <stp>EURGBp Curncy</stp>
        <stp>LAST_PRICE</stp>
        <stp>[Crispin Spreadsheet.xlsx]OEI!R618C13</stp>
        <tr r="M618" s="1"/>
      </tp>
      <tp t="s">
        <v>#N/A Requesting Data...</v>
        <stp/>
        <stp>##V3_BDPV12</stp>
        <stp>EURGBp Curncy</stp>
        <stp>LAST_PRICE</stp>
        <stp>[Crispin Spreadsheet.xlsx]OEI!R619C13</stp>
        <tr r="M619" s="1"/>
      </tp>
      <tp t="s">
        <v>#N/A Requesting Data...</v>
        <stp/>
        <stp>##V3_BDPV12</stp>
        <stp>EURGBp Curncy</stp>
        <stp>LAST_PRICE</stp>
        <stp>[Crispin Spreadsheet.xlsx]OEI!R614C13</stp>
        <tr r="M614" s="1"/>
      </tp>
      <tp t="s">
        <v>#N/A Requesting Data...</v>
        <stp/>
        <stp>##V3_BDPV12</stp>
        <stp>EURGBp Curncy</stp>
        <stp>LAST_PRICE</stp>
        <stp>[Crispin Spreadsheet.xlsx]OEI!R615C13</stp>
        <tr r="M615" s="1"/>
      </tp>
      <tp t="s">
        <v>#N/A Requesting Data...</v>
        <stp/>
        <stp>##V3_BDPV12</stp>
        <stp>EURGBp Curncy</stp>
        <stp>LAST_PRICE</stp>
        <stp>[Crispin Spreadsheet.xlsx]OEI!R616C13</stp>
        <tr r="M616" s="1"/>
      </tp>
      <tp t="s">
        <v>#N/A Requesting Data...</v>
        <stp/>
        <stp>##V3_BDPV12</stp>
        <stp>EURGBp Curncy</stp>
        <stp>LAST_PRICE</stp>
        <stp>[Crispin Spreadsheet.xlsx]OEI!R617C13</stp>
        <tr r="M617" s="1"/>
      </tp>
      <tp t="s">
        <v>#N/A Requesting Data...</v>
        <stp/>
        <stp>##V3_BDPV12</stp>
        <stp>EURGBp Curncy</stp>
        <stp>LAST_PRICE</stp>
        <stp>[Crispin Spreadsheet.xlsx]OEI!R611C13</stp>
        <tr r="M611" s="1"/>
      </tp>
      <tp t="s">
        <v>#N/A Requesting Data...</v>
        <stp/>
        <stp>##V3_BDPV12</stp>
        <stp>EURGBp Curncy</stp>
        <stp>LAST_PRICE</stp>
        <stp>[Crispin Spreadsheet.xlsx]OEI!R612C13</stp>
        <tr r="M612" s="1"/>
      </tp>
      <tp t="s">
        <v>#N/A Requesting Data...</v>
        <stp/>
        <stp>##V3_BDPV12</stp>
        <stp>EURGBp Curncy</stp>
        <stp>LAST_PRICE</stp>
        <stp>[Crispin Spreadsheet.xlsx]OEI!R613C13</stp>
        <tr r="M613" s="1"/>
      </tp>
      <tp t="s">
        <v>#N/A Requesting Data...</v>
        <stp/>
        <stp>##V3_BDPV12</stp>
        <stp>EURGBp Curncy</stp>
        <stp>LAST_PRICE</stp>
        <stp>[Crispin Spreadsheet.xlsx]OEI!R608C13</stp>
        <tr r="M608" s="1"/>
      </tp>
      <tp t="s">
        <v>#N/A Requesting Data...</v>
        <stp/>
        <stp>##V3_BDPV12</stp>
        <stp>EURGBp Curncy</stp>
        <stp>LAST_PRICE</stp>
        <stp>[Crispin Spreadsheet.xlsx]OEI!R609C13</stp>
        <tr r="M609" s="1"/>
      </tp>
      <tp t="s">
        <v>#N/A Requesting Data...</v>
        <stp/>
        <stp>##V3_BDPV12</stp>
        <stp>EURGBp Curncy</stp>
        <stp>LAST_PRICE</stp>
        <stp>[Crispin Spreadsheet.xlsx]OEI!R604C13</stp>
        <tr r="M604" s="1"/>
      </tp>
      <tp t="s">
        <v>#N/A Requesting Data...</v>
        <stp/>
        <stp>##V3_BDPV12</stp>
        <stp>EURGBp Curncy</stp>
        <stp>LAST_PRICE</stp>
        <stp>[Crispin Spreadsheet.xlsx]OEI!R605C13</stp>
        <tr r="M605" s="1"/>
      </tp>
      <tp t="s">
        <v>#N/A Requesting Data...</v>
        <stp/>
        <stp>##V3_BDPV12</stp>
        <stp>EURGBp Curncy</stp>
        <stp>LAST_PRICE</stp>
        <stp>[Crispin Spreadsheet.xlsx]OEI!R607C13</stp>
        <tr r="M607" s="1"/>
      </tp>
      <tp t="s">
        <v>#N/A Requesting Data...</v>
        <stp/>
        <stp>##V3_BDPV12</stp>
        <stp>EURGBp Curncy</stp>
        <stp>LAST_PRICE</stp>
        <stp>[Crispin Spreadsheet.xlsx]OEI!R600C13</stp>
        <tr r="M600" s="1"/>
      </tp>
      <tp t="s">
        <v>#N/A Requesting Data...</v>
        <stp/>
        <stp>##V3_BDPV12</stp>
        <stp>EURGBp Curncy</stp>
        <stp>LAST_PRICE</stp>
        <stp>[Crispin Spreadsheet.xlsx]OEI!R601C13</stp>
        <tr r="M601" s="1"/>
      </tp>
      <tp t="s">
        <v>#N/A Requesting Data...</v>
        <stp/>
        <stp>##V3_BDPV12</stp>
        <stp>EURGBp Curncy</stp>
        <stp>LAST_PRICE</stp>
        <stp>[Crispin Spreadsheet.xlsx]OEI!R603C13</stp>
        <tr r="M603" s="1"/>
      </tp>
      <tp t="s">
        <v>#N/A Requesting Data...</v>
        <stp/>
        <stp>##V3_BDPV12</stp>
        <stp>EURGBp Curncy</stp>
        <stp>LAST_PRICE</stp>
        <stp>[Crispin Spreadsheet.xlsx]OEI!R638C13</stp>
        <tr r="M638" s="1"/>
      </tp>
      <tp t="s">
        <v>#N/A Requesting Data...</v>
        <stp/>
        <stp>##V3_BDPV12</stp>
        <stp>EURGBp Curncy</stp>
        <stp>LAST_PRICE</stp>
        <stp>[Crispin Spreadsheet.xlsx]OEI!R639C13</stp>
        <tr r="M639" s="1"/>
      </tp>
      <tp t="s">
        <v>#N/A Requesting Data...</v>
        <stp/>
        <stp>##V3_BDPV12</stp>
        <stp>EURGBp Curncy</stp>
        <stp>LAST_PRICE</stp>
        <stp>[Crispin Spreadsheet.xlsx]OEI!R634C13</stp>
        <tr r="M634" s="1"/>
      </tp>
      <tp t="s">
        <v>#N/A Requesting Data...</v>
        <stp/>
        <stp>##V3_BDPV12</stp>
        <stp>EURGBp Curncy</stp>
        <stp>LAST_PRICE</stp>
        <stp>[Crispin Spreadsheet.xlsx]OEI!R635C13</stp>
        <tr r="M635" s="1"/>
      </tp>
      <tp t="s">
        <v>#N/A Requesting Data...</v>
        <stp/>
        <stp>##V3_BDPV12</stp>
        <stp>EURGBp Curncy</stp>
        <stp>LAST_PRICE</stp>
        <stp>[Crispin Spreadsheet.xlsx]OEI!R636C13</stp>
        <tr r="M636" s="1"/>
      </tp>
      <tp t="s">
        <v>#N/A Requesting Data...</v>
        <stp/>
        <stp>##V3_BDPV12</stp>
        <stp>EURGBp Curncy</stp>
        <stp>LAST_PRICE</stp>
        <stp>[Crispin Spreadsheet.xlsx]OEI!R637C13</stp>
        <tr r="M637" s="1"/>
      </tp>
      <tp t="s">
        <v>#N/A Requesting Data...</v>
        <stp/>
        <stp>##V3_BDPV12</stp>
        <stp>EURGBp Curncy</stp>
        <stp>LAST_PRICE</stp>
        <stp>[Crispin Spreadsheet.xlsx]OEI!R630C13</stp>
        <tr r="M630" s="1"/>
      </tp>
      <tp t="s">
        <v>#N/A Requesting Data...</v>
        <stp/>
        <stp>##V3_BDPV12</stp>
        <stp>EURGBp Curncy</stp>
        <stp>LAST_PRICE</stp>
        <stp>[Crispin Spreadsheet.xlsx]OEI!R631C13</stp>
        <tr r="M631" s="1"/>
      </tp>
      <tp t="s">
        <v>#N/A Requesting Data...</v>
        <stp/>
        <stp>##V3_BDPV12</stp>
        <stp>EURGBp Curncy</stp>
        <stp>LAST_PRICE</stp>
        <stp>[Crispin Spreadsheet.xlsx]OEI!R632C13</stp>
        <tr r="M632" s="1"/>
      </tp>
      <tp t="s">
        <v>#N/A Requesting Data...</v>
        <stp/>
        <stp>##V3_BDPV12</stp>
        <stp>EURGBp Curncy</stp>
        <stp>LAST_PRICE</stp>
        <stp>[Crispin Spreadsheet.xlsx]OEI!R633C13</stp>
        <tr r="M633" s="1"/>
      </tp>
      <tp t="s">
        <v>#N/A Requesting Data...</v>
        <stp/>
        <stp>##V3_BDPV12</stp>
        <stp>EURGBp Curncy</stp>
        <stp>LAST_PRICE</stp>
        <stp>[Crispin Spreadsheet.xlsx]OEI!R628C13</stp>
        <tr r="M628" s="1"/>
      </tp>
      <tp t="s">
        <v>#N/A Requesting Data...</v>
        <stp/>
        <stp>##V3_BDPV12</stp>
        <stp>EURGBp Curncy</stp>
        <stp>LAST_PRICE</stp>
        <stp>[Crispin Spreadsheet.xlsx]OEI!R629C13</stp>
        <tr r="M629" s="1"/>
      </tp>
      <tp t="s">
        <v>#N/A Requesting Data...</v>
        <stp/>
        <stp>##V3_BDPV12</stp>
        <stp>EURGBp Curncy</stp>
        <stp>LAST_PRICE</stp>
        <stp>[Crispin Spreadsheet.xlsx]OEI!R624C13</stp>
        <tr r="M624" s="1"/>
      </tp>
      <tp t="s">
        <v>#N/A Requesting Data...</v>
        <stp/>
        <stp>##V3_BDPV12</stp>
        <stp>EURGBp Curncy</stp>
        <stp>LAST_PRICE</stp>
        <stp>[Crispin Spreadsheet.xlsx]OEI!R625C13</stp>
        <tr r="M625" s="1"/>
      </tp>
      <tp t="s">
        <v>#N/A Requesting Data...</v>
        <stp/>
        <stp>##V3_BDPV12</stp>
        <stp>EURGBp Curncy</stp>
        <stp>LAST_PRICE</stp>
        <stp>[Crispin Spreadsheet.xlsx]OEI!R626C13</stp>
        <tr r="M626" s="1"/>
      </tp>
      <tp t="s">
        <v>#N/A Requesting Data...</v>
        <stp/>
        <stp>##V3_BDPV12</stp>
        <stp>EURGBp Curncy</stp>
        <stp>LAST_PRICE</stp>
        <stp>[Crispin Spreadsheet.xlsx]OEI!R627C13</stp>
        <tr r="M627" s="1"/>
      </tp>
      <tp t="s">
        <v>#N/A Requesting Data...</v>
        <stp/>
        <stp>##V3_BDPV12</stp>
        <stp>EURGBp Curncy</stp>
        <stp>LAST_PRICE</stp>
        <stp>[Crispin Spreadsheet.xlsx]OEI!R620C13</stp>
        <tr r="M620" s="1"/>
      </tp>
      <tp t="s">
        <v>#N/A Requesting Data...</v>
        <stp/>
        <stp>##V3_BDPV12</stp>
        <stp>EURGBp Curncy</stp>
        <stp>LAST_PRICE</stp>
        <stp>[Crispin Spreadsheet.xlsx]OEI!R621C13</stp>
        <tr r="M621" s="1"/>
      </tp>
      <tp t="s">
        <v>#N/A Requesting Data...</v>
        <stp/>
        <stp>##V3_BDPV12</stp>
        <stp>EURGBp Curncy</stp>
        <stp>LAST_PRICE</stp>
        <stp>[Crispin Spreadsheet.xlsx]OEI!R622C13</stp>
        <tr r="M622" s="1"/>
      </tp>
      <tp t="s">
        <v>#N/A Requesting Data...</v>
        <stp/>
        <stp>##V3_BDPV12</stp>
        <stp>EURGBp Curncy</stp>
        <stp>LAST_PRICE</stp>
        <stp>[Crispin Spreadsheet.xlsx]OEI!R623C13</stp>
        <tr r="M623" s="1"/>
      </tp>
      <tp t="s">
        <v>#N/A Requesting Data...</v>
        <stp/>
        <stp>##V3_BDPV12</stp>
        <stp>EURGBP Curncy</stp>
        <stp>LAST_PRICE</stp>
        <stp>[Crispin Spreadsheet.xlsx]OEI!R606C13</stp>
        <tr r="M606" s="1"/>
      </tp>
      <tp t="s">
        <v>#N/A Requesting Data...</v>
        <stp/>
        <stp>##V3_BDPV12</stp>
        <stp>EURGBP Curncy</stp>
        <stp>LAST_PRICE</stp>
        <stp>[Crispin Spreadsheet.xlsx]OEI!R353C13</stp>
        <tr r="M353" s="1"/>
      </tp>
      <tp t="s">
        <v>#N/A Requesting Data...</v>
        <stp/>
        <stp>##V3_BDPV12</stp>
        <stp>EURGBp Curncy</stp>
        <stp>LAST_PRICE</stp>
        <stp>[Crispin Spreadsheet.xlsx]OEI!R858C13</stp>
        <tr r="M858" s="1"/>
      </tp>
      <tp t="s">
        <v>#N/A Requesting Data...</v>
        <stp/>
        <stp>##V3_BDPV12</stp>
        <stp>EURGBp Curncy</stp>
        <stp>LAST_PRICE</stp>
        <stp>[Crispin Spreadsheet.xlsx]OEI!R859C13</stp>
        <tr r="M859" s="1"/>
      </tp>
      <tp t="s">
        <v>#N/A Requesting Data...</v>
        <stp/>
        <stp>##V3_BDPV12</stp>
        <stp>EURGBp Curncy</stp>
        <stp>LAST_PRICE</stp>
        <stp>[Crispin Spreadsheet.xlsx]OEI!R854C13</stp>
        <tr r="M854" s="1"/>
      </tp>
      <tp t="s">
        <v>#N/A Requesting Data...</v>
        <stp/>
        <stp>##V3_BDPV12</stp>
        <stp>EURGBp Curncy</stp>
        <stp>LAST_PRICE</stp>
        <stp>[Crispin Spreadsheet.xlsx]OEI!R855C13</stp>
        <tr r="M855" s="1"/>
      </tp>
      <tp t="s">
        <v>#N/A Requesting Data...</v>
        <stp/>
        <stp>##V3_BDPV12</stp>
        <stp>EURGBp Curncy</stp>
        <stp>LAST_PRICE</stp>
        <stp>[Crispin Spreadsheet.xlsx]OEI!R856C13</stp>
        <tr r="M856" s="1"/>
      </tp>
      <tp t="s">
        <v>#N/A Requesting Data...</v>
        <stp/>
        <stp>##V3_BDPV12</stp>
        <stp>EURGBp Curncy</stp>
        <stp>LAST_PRICE</stp>
        <stp>[Crispin Spreadsheet.xlsx]OEI!R857C13</stp>
        <tr r="M857" s="1"/>
      </tp>
      <tp t="s">
        <v>#N/A Requesting Data...</v>
        <stp/>
        <stp>##V3_BDPV12</stp>
        <stp>EURGBp Curncy</stp>
        <stp>LAST_PRICE</stp>
        <stp>[Crispin Spreadsheet.xlsx]OEI!R852C13</stp>
        <tr r="M852" s="1"/>
      </tp>
      <tp t="s">
        <v>#N/A Requesting Data...</v>
        <stp/>
        <stp>##V3_BDPV12</stp>
        <stp>EURGBp Curncy</stp>
        <stp>LAST_PRICE</stp>
        <stp>[Crispin Spreadsheet.xlsx]OEI!R853C13</stp>
        <tr r="M853" s="1"/>
      </tp>
      <tp t="s">
        <v>#N/A Requesting Data...</v>
        <stp/>
        <stp>##V3_BDPV12</stp>
        <stp>EURGBp Curncy</stp>
        <stp>LAST_PRICE</stp>
        <stp>[Crispin Spreadsheet.xlsx]OEI!R864C13</stp>
        <tr r="M864" s="1"/>
      </tp>
      <tp t="s">
        <v>#N/A Requesting Data...</v>
        <stp/>
        <stp>##V3_BDPV12</stp>
        <stp>EURGBp Curncy</stp>
        <stp>LAST_PRICE</stp>
        <stp>[Crispin Spreadsheet.xlsx]OEI!R860C13</stp>
        <tr r="M860" s="1"/>
      </tp>
      <tp t="s">
        <v>#N/A Requesting Data...</v>
        <stp/>
        <stp>##V3_BDPV12</stp>
        <stp>EURGBp Curncy</stp>
        <stp>LAST_PRICE</stp>
        <stp>[Crispin Spreadsheet.xlsx]OEI!R861C13</stp>
        <tr r="M861" s="1"/>
      </tp>
      <tp t="s">
        <v>#N/A Requesting Data...</v>
        <stp/>
        <stp>##V3_BDPV12</stp>
        <stp>EURGBp Curncy</stp>
        <stp>LAST_PRICE</stp>
        <stp>[Crispin Spreadsheet.xlsx]OEI!R862C13</stp>
        <tr r="M862" s="1"/>
      </tp>
      <tp t="s">
        <v>#N/A Requesting Data...</v>
        <stp/>
        <stp>##V3_BDPV12</stp>
        <stp>EURGBp Curncy</stp>
        <stp>LAST_PRICE</stp>
        <stp>[Crispin Spreadsheet.xlsx]OEI!R863C13</stp>
        <tr r="M863" s="1"/>
      </tp>
      <tp>
        <v>0.86089000000000004</v>
        <stp/>
        <stp>##V3_BDPV12</stp>
        <stp>EURGBP Curncy</stp>
        <stp>LAST_PRICE</stp>
        <stp>[Crispin Spreadsheet.xlsx]OEI!R879C13</stp>
        <tr r="M879" s="1"/>
      </tp>
      <tp>
        <v>0.86089000000000004</v>
        <stp/>
        <stp>##V3_BDPV12</stp>
        <stp>EURGBP Curncy</stp>
        <stp>LAST_PRICE</stp>
        <stp>[Crispin Spreadsheet.xlsx]OEI!R876C13</stp>
        <tr r="M876" s="1"/>
      </tp>
      <tp>
        <v>0.86089000000000004</v>
        <stp/>
        <stp>##V3_BDPV12</stp>
        <stp>EURGBP Curncy</stp>
        <stp>LAST_PRICE</stp>
        <stp>[Crispin Spreadsheet.xlsx]OEI!R873C13</stp>
        <tr r="M873" s="1"/>
      </tp>
      <tp t="s">
        <v>#N/A Requesting Data...</v>
        <stp/>
        <stp>##V3_BDPV12</stp>
        <stp>EURGBP Curncy</stp>
        <stp>LAST_PRICE</stp>
        <stp>[Crispin Spreadsheet.xlsx]OEI!R868C13</stp>
        <tr r="M868" s="1"/>
      </tp>
      <tp t="s">
        <v>#N/A Requesting Data...</v>
        <stp/>
        <stp>##V3_BDPV12</stp>
        <stp>EURGBP Curncy</stp>
        <stp>LAST_PRICE</stp>
        <stp>[Crispin Spreadsheet.xlsx]OEI!R865C13</stp>
        <tr r="M865" s="1"/>
      </tp>
      <tp t="s">
        <v>#N/A Requesting Data...</v>
        <stp/>
        <stp>##V3_BDPV12</stp>
        <stp>EURGBP Curncy</stp>
        <stp>LAST_PRICE</stp>
        <stp>[Crispin Spreadsheet.xlsx]OEI!R866C13</stp>
        <tr r="M866" s="1"/>
      </tp>
      <tp t="s">
        <v>#N/A Requesting Data...</v>
        <stp/>
        <stp>##V3_BDPV12</stp>
        <stp>EURGBP Curncy</stp>
        <stp>LAST_PRICE</stp>
        <stp>[Crispin Spreadsheet.xlsx]OEI!R867C13</stp>
        <tr r="M867" s="1"/>
      </tp>
      <tp t="s">
        <v>#N/A Requesting Data...</v>
        <stp/>
        <stp>##V3_BDPV12</stp>
        <stp>EURGBP Curncy</stp>
        <stp>LAST_PRICE</stp>
        <stp>[Crispin Spreadsheet.xlsx]OEI!R836C13</stp>
        <tr r="M836" s="1"/>
      </tp>
      <tp>
        <v>0.86089000000000004</v>
        <stp/>
        <stp>##V3_BDPV12</stp>
        <stp>EURGBP Curncy</stp>
        <stp>LAST_PRICE</stp>
        <stp>[Crispin Spreadsheet.xlsx]OEI!R889C13</stp>
        <tr r="M889" s="1"/>
      </tp>
      <tp>
        <v>0.82489999999999997</v>
        <stp/>
        <stp>##V3_BDPV12</stp>
        <stp>USDGBP Curncy</stp>
        <stp>LAST_PRICE</stp>
        <stp>[Crispin Spreadsheet.xlsx]OEI!R909C13</stp>
        <tr r="M909" s="1"/>
      </tp>
      <tp>
        <v>0.82489999999999997</v>
        <stp/>
        <stp>##V3_BDPV12</stp>
        <stp>USDGBP Curncy</stp>
        <stp>LAST_PRICE</stp>
        <stp>[Crispin Spreadsheet.xlsx]OEI!R902C13</stp>
        <tr r="M902" s="1"/>
      </tp>
      <tp>
        <v>0.82489999999999997</v>
        <stp/>
        <stp>##V3_BDPV12</stp>
        <stp>USDGBP Curncy</stp>
        <stp>LAST_PRICE</stp>
        <stp>[Crispin Spreadsheet.xlsx]OEI!R903C13</stp>
        <tr r="M903" s="1"/>
      </tp>
      <tp t="s">
        <v>EUR</v>
        <stp/>
        <stp>##V3_BDPV12</stp>
        <stp>BMPS IM Equity</stp>
        <stp>CRNCY</stp>
        <stp>[Crispin Spreadsheet.xlsx]OEI!R238C4</stp>
        <tr r="D238" s="1"/>
      </tp>
      <tp t="s">
        <v>USD</v>
        <stp/>
        <stp>##V3_BDPV12</stp>
        <stp>UBER US Equity</stp>
        <stp>CRNCY</stp>
        <stp>[Crispin Spreadsheet.xlsx]OEI!R813C4</stp>
        <tr r="D813" s="1"/>
      </tp>
      <tp>
        <v>79</v>
        <stp/>
        <stp>##V3_BDPV12</stp>
        <stp>DLAR LN Equity</stp>
        <stp>PX_YEST_CLOSE</stp>
        <stp>[Crispin Spreadsheet.xlsx]OEI!R494C6</stp>
        <tr r="F494" s="1"/>
      </tp>
      <tp>
        <v>605.20000000000005</v>
        <stp/>
        <stp>##V3_BDPV12</stp>
        <stp>HWDN LN Equity</stp>
        <stp>PX_YEST_CLOSE</stp>
        <stp>[Crispin Spreadsheet.xlsx]OEI!R521C6</stp>
        <tr r="F521" s="1"/>
      </tp>
      <tp t="s">
        <v>GBp</v>
        <stp/>
        <stp>##V3_BDPV12</stp>
        <stp>MTRO LN Equity</stp>
        <stp>CRNCY</stp>
        <stp>[Crispin Spreadsheet.xlsx]OEI!R559C4</stp>
        <tr r="D559" s="1"/>
      </tp>
      <tp>
        <v>6508</v>
        <stp/>
        <stp>##V3_BDPV12</stp>
        <stp>CRDA LN Equity</stp>
        <stp>PX_YEST_CLOSE</stp>
        <stp>[Crispin Spreadsheet.xlsx]OEI!R491C6</stp>
        <tr r="F491" s="1"/>
      </tp>
      <tp t="s">
        <v>USD</v>
        <stp/>
        <stp>##V3_BDPV12</stp>
        <stp>FIBK US Equity</stp>
        <stp>CRNCY</stp>
        <stp>[Crispin Spreadsheet.xlsx]OEI!R714C4</stp>
        <tr r="D714" s="1"/>
      </tp>
      <tp>
        <v>77</v>
        <stp/>
        <stp>##V3_BDPV12</stp>
        <stp>SUBC NO Equity</stp>
        <stp>PX_YEST_CLOSE</stp>
        <stp>[Crispin Spreadsheet.xlsx]OEI!R346C6</stp>
        <tr r="F346" s="1"/>
      </tp>
      <tp>
        <v>91.19</v>
        <stp/>
        <stp>##V3_BDPV12</stp>
        <stp>GB00BZB26Y51 Govt</stp>
        <stp>PX_YEST_CLOSE</stp>
        <stp>[Crispin Spreadsheet.xlsx]SWAN!R159C6</stp>
        <tr r="F159" s="3"/>
      </tp>
      <tp>
        <v>0.25</v>
        <stp/>
        <stp>##V3_BDPV12</stp>
        <stp>GGR SP Equity</stp>
        <stp>LAST_PRICE</stp>
        <stp>[Crispin Spreadsheet.xlsx]SWAN!R52C7</stp>
        <tr r="G52" s="3"/>
      </tp>
      <tp t="s">
        <v>#N/A Requesting Data...</v>
        <stp/>
        <stp>##V3_BDPV12</stp>
        <stp>KER FP Equity</stp>
        <stp>LAST_PRICE</stp>
        <stp>[Crispin Spreadsheet.xlsx]SWAN!R22C7</stp>
        <tr r="G22" s="3"/>
      </tp>
      <tp t="s">
        <v>EUR</v>
        <stp/>
        <stp>##V3_BDPV12</stp>
        <stp>PAH3 GY Equity</stp>
        <stp>CRNCY</stp>
        <stp>[Crispin Spreadsheet.xlsx]OEI!R175C4</stp>
        <tr r="D175" s="1"/>
      </tp>
      <tp t="s">
        <v>GBp</v>
        <stp/>
        <stp>##V3_BDPV12</stp>
        <stp>JUST LN Equity</stp>
        <stp>CRNCY</stp>
        <stp>[Crispin Spreadsheet.xlsx]OEI!R549C4</stp>
        <tr r="D549" s="1"/>
      </tp>
      <tp t="s">
        <v>HUF</v>
        <stp/>
        <stp>##V3_BDPV12</stp>
        <stp>RICHT HB Equity</stp>
        <stp>CRNCY</stp>
        <stp>[Crispin Spreadsheet.xlsx]OEI!R221C4</stp>
        <tr r="D221" s="1"/>
      </tp>
      <tp t="s">
        <v>USD</v>
        <stp/>
        <stp>##V3_BDPV12</stp>
        <stp>MSGS US Equity</stp>
        <stp>CRNCY</stp>
        <stp>[Crispin Spreadsheet.xlsx]OEI!R750C4</stp>
        <tr r="D750" s="1"/>
      </tp>
      <tp>
        <v>273.8</v>
        <stp/>
        <stp>##V3_BDPV12</stp>
        <stp>SMDS LN Equity</stp>
        <stp>PX_YEST_CLOSE</stp>
        <stp>[Crispin Spreadsheet.xlsx]OEI!R500C6</stp>
        <tr r="F500" s="1"/>
      </tp>
      <tp>
        <v>50.32</v>
        <stp/>
        <stp>##V3_BDPV12</stp>
        <stp>BOSS GY Equity</stp>
        <stp>PX_YEST_CLOSE</stp>
        <stp>[Crispin Spreadsheet.xlsx]OEI!R170C6</stp>
        <tr r="F170" s="1"/>
      </tp>
      <tp>
        <v>32</v>
        <stp/>
        <stp>##V3_BDPV12</stp>
        <stp>NODL NO Equity</stp>
        <stp>PX_YEST_CLOSE</stp>
        <stp>[Crispin Spreadsheet.xlsx]OEI!R341C6</stp>
        <tr r="F341" s="1"/>
      </tp>
      <tp>
        <v>426.35</v>
        <stp/>
        <stp>##V3_BDPV12</stp>
        <stp>GLEN LN Equity</stp>
        <stp>PX_YEST_CLOSE</stp>
        <stp>[Crispin Spreadsheet.xlsx]OEI!R511C6</stp>
        <tr r="F511" s="1"/>
      </tp>
      <tp>
        <v>16.14</v>
        <stp/>
        <stp>##V3_BDPV12</stp>
        <stp>EBRO SQ Equity</stp>
        <stp>PX_YEST_CLOSE</stp>
        <stp>[Crispin Spreadsheet.xlsx]OEI!R379C6</stp>
        <tr r="F379" s="1"/>
      </tp>
      <tp t="s">
        <v>EUR</v>
        <stp/>
        <stp>##V3_BDPV12</stp>
        <stp>COFA FP Equity</stp>
        <stp>CRNCY</stp>
        <stp>[Crispin Spreadsheet.xlsx]OEI!R102C4</stp>
        <tr r="D102" s="1"/>
      </tp>
      <tp>
        <v>252.7876</v>
        <stp/>
        <stp>##V3_BDPV12</stp>
        <stp>.AREQIMP G Index</stp>
        <stp>LAST_PRICE</stp>
        <stp>[Crispin Spreadsheet.xlsx]OEI!R890C7</stp>
        <tr r="G890" s="1"/>
      </tp>
      <tp>
        <v>8.3539999999999992</v>
        <stp/>
        <stp>##V3_BDPV12</stp>
        <stp>SESG FP Equity</stp>
        <stp>PX_YEST_CLOSE</stp>
        <stp>[Crispin Spreadsheet.xlsx]OEI!R129C6</stp>
        <tr r="F129" s="1"/>
      </tp>
      <tp>
        <v>1</v>
        <stp/>
        <stp>##V3_BDPV12</stp>
        <stp>EURGBp Curncy</stp>
        <stp>QUOTE_FACTOR</stp>
        <stp>[Crispin Spreadsheet.xlsx]SWAN!R78C12</stp>
        <tr r="L78" s="3"/>
      </tp>
      <tp>
        <v>1</v>
        <stp/>
        <stp>##V3_BDPV12</stp>
        <stp>EURGBp Curncy</stp>
        <stp>QUOTE_FACTOR</stp>
        <stp>[Crispin Spreadsheet.xlsx]SWAN!R79C12</stp>
        <tr r="L79" s="3"/>
      </tp>
      <tp>
        <v>1</v>
        <stp/>
        <stp>##V3_BDPV12</stp>
        <stp>EURGBp Curncy</stp>
        <stp>QUOTE_FACTOR</stp>
        <stp>[Crispin Spreadsheet.xlsx]SWAN!R74C12</stp>
        <tr r="L74" s="3"/>
      </tp>
      <tp>
        <v>1</v>
        <stp/>
        <stp>##V3_BDPV12</stp>
        <stp>EURGBp Curncy</stp>
        <stp>QUOTE_FACTOR</stp>
        <stp>[Crispin Spreadsheet.xlsx]SWAN!R75C12</stp>
        <tr r="L75" s="3"/>
      </tp>
      <tp>
        <v>1</v>
        <stp/>
        <stp>##V3_BDPV12</stp>
        <stp>EURGBp Curncy</stp>
        <stp>QUOTE_FACTOR</stp>
        <stp>[Crispin Spreadsheet.xlsx]SWAN!R76C12</stp>
        <tr r="L76" s="3"/>
      </tp>
      <tp>
        <v>1</v>
        <stp/>
        <stp>##V3_BDPV12</stp>
        <stp>EURGBp Curncy</stp>
        <stp>QUOTE_FACTOR</stp>
        <stp>[Crispin Spreadsheet.xlsx]SWAN!R77C12</stp>
        <tr r="L77" s="3"/>
      </tp>
      <tp>
        <v>1</v>
        <stp/>
        <stp>##V3_BDPV12</stp>
        <stp>EURGBp Curncy</stp>
        <stp>QUOTE_FACTOR</stp>
        <stp>[Crispin Spreadsheet.xlsx]SWAN!R72C12</stp>
        <tr r="L72" s="3"/>
      </tp>
      <tp>
        <v>1</v>
        <stp/>
        <stp>##V3_BDPV12</stp>
        <stp>EURGBp Curncy</stp>
        <stp>QUOTE_FACTOR</stp>
        <stp>[Crispin Spreadsheet.xlsx]SWAN!R73C12</stp>
        <tr r="L73" s="3"/>
      </tp>
      <tp t="s">
        <v>USD</v>
        <stp/>
        <stp>##V3_BDPV12</stp>
        <stp>WYNN US Equity</stp>
        <stp>CRNCY</stp>
        <stp>[Crispin Spreadsheet.xlsx]OEI!R829C4</stp>
        <tr r="D829" s="1"/>
      </tp>
      <tp>
        <v>1</v>
        <stp/>
        <stp>##V3_BDPV12</stp>
        <stp>EURGBp Curncy</stp>
        <stp>QUOTE_FACTOR</stp>
        <stp>[Crispin Spreadsheet.xlsx]SWAN!R88C12</stp>
        <tr r="L88" s="3"/>
      </tp>
      <tp>
        <v>1</v>
        <stp/>
        <stp>##V3_BDPV12</stp>
        <stp>EURGBp Curncy</stp>
        <stp>QUOTE_FACTOR</stp>
        <stp>[Crispin Spreadsheet.xlsx]SWAN!R89C12</stp>
        <tr r="L89" s="3"/>
      </tp>
      <tp>
        <v>1</v>
        <stp/>
        <stp>##V3_BDPV12</stp>
        <stp>EURGBp Curncy</stp>
        <stp>QUOTE_FACTOR</stp>
        <stp>[Crispin Spreadsheet.xlsx]SWAN!R84C12</stp>
        <tr r="L84" s="3"/>
      </tp>
      <tp>
        <v>1</v>
        <stp/>
        <stp>##V3_BDPV12</stp>
        <stp>EURGBp Curncy</stp>
        <stp>QUOTE_FACTOR</stp>
        <stp>[Crispin Spreadsheet.xlsx]SWAN!R85C12</stp>
        <tr r="L85" s="3"/>
      </tp>
      <tp>
        <v>1</v>
        <stp/>
        <stp>##V3_BDPV12</stp>
        <stp>EURGBp Curncy</stp>
        <stp>QUOTE_FACTOR</stp>
        <stp>[Crispin Spreadsheet.xlsx]SWAN!R86C12</stp>
        <tr r="L86" s="3"/>
      </tp>
      <tp>
        <v>1</v>
        <stp/>
        <stp>##V3_BDPV12</stp>
        <stp>EURGBp Curncy</stp>
        <stp>QUOTE_FACTOR</stp>
        <stp>[Crispin Spreadsheet.xlsx]SWAN!R80C12</stp>
        <tr r="L80" s="3"/>
      </tp>
      <tp>
        <v>1</v>
        <stp/>
        <stp>##V3_BDPV12</stp>
        <stp>EURGBp Curncy</stp>
        <stp>QUOTE_FACTOR</stp>
        <stp>[Crispin Spreadsheet.xlsx]SWAN!R82C12</stp>
        <tr r="L82" s="3"/>
      </tp>
      <tp>
        <v>1</v>
        <stp/>
        <stp>##V3_BDPV12</stp>
        <stp>EURGBp Curncy</stp>
        <stp>QUOTE_FACTOR</stp>
        <stp>[Crispin Spreadsheet.xlsx]SWAN!R83C12</stp>
        <tr r="L83" s="3"/>
      </tp>
      <tp>
        <v>1</v>
        <stp/>
        <stp>##V3_BDPV12</stp>
        <stp>EURGBp Curncy</stp>
        <stp>QUOTE_FACTOR</stp>
        <stp>[Crispin Spreadsheet.xlsx]SWAN!R98C12</stp>
        <tr r="L98" s="3"/>
      </tp>
      <tp>
        <v>1</v>
        <stp/>
        <stp>##V3_BDPV12</stp>
        <stp>EURGBp Curncy</stp>
        <stp>QUOTE_FACTOR</stp>
        <stp>[Crispin Spreadsheet.xlsx]SWAN!R99C12</stp>
        <tr r="L99" s="3"/>
      </tp>
      <tp>
        <v>1</v>
        <stp/>
        <stp>##V3_BDPV12</stp>
        <stp>EURGBp Curncy</stp>
        <stp>QUOTE_FACTOR</stp>
        <stp>[Crispin Spreadsheet.xlsx]SWAN!R94C12</stp>
        <tr r="L94" s="3"/>
      </tp>
      <tp>
        <v>1</v>
        <stp/>
        <stp>##V3_BDPV12</stp>
        <stp>EURGBp Curncy</stp>
        <stp>QUOTE_FACTOR</stp>
        <stp>[Crispin Spreadsheet.xlsx]SWAN!R95C12</stp>
        <tr r="L95" s="3"/>
      </tp>
      <tp>
        <v>1</v>
        <stp/>
        <stp>##V3_BDPV12</stp>
        <stp>EURGBp Curncy</stp>
        <stp>QUOTE_FACTOR</stp>
        <stp>[Crispin Spreadsheet.xlsx]SWAN!R96C12</stp>
        <tr r="L96" s="3"/>
      </tp>
      <tp>
        <v>1</v>
        <stp/>
        <stp>##V3_BDPV12</stp>
        <stp>EURGBp Curncy</stp>
        <stp>QUOTE_FACTOR</stp>
        <stp>[Crispin Spreadsheet.xlsx]SWAN!R97C12</stp>
        <tr r="L97" s="3"/>
      </tp>
      <tp>
        <v>1</v>
        <stp/>
        <stp>##V3_BDPV12</stp>
        <stp>EURGBp Curncy</stp>
        <stp>QUOTE_FACTOR</stp>
        <stp>[Crispin Spreadsheet.xlsx]SWAN!R90C12</stp>
        <tr r="L90" s="3"/>
      </tp>
      <tp>
        <v>1</v>
        <stp/>
        <stp>##V3_BDPV12</stp>
        <stp>EURGBp Curncy</stp>
        <stp>QUOTE_FACTOR</stp>
        <stp>[Crispin Spreadsheet.xlsx]SWAN!R91C12</stp>
        <tr r="L91" s="3"/>
      </tp>
      <tp>
        <v>1</v>
        <stp/>
        <stp>##V3_BDPV12</stp>
        <stp>EURGBp Curncy</stp>
        <stp>QUOTE_FACTOR</stp>
        <stp>[Crispin Spreadsheet.xlsx]SWAN!R92C12</stp>
        <tr r="L92" s="3"/>
      </tp>
      <tp>
        <v>1</v>
        <stp/>
        <stp>##V3_BDPV12</stp>
        <stp>EURGBp Curncy</stp>
        <stp>QUOTE_FACTOR</stp>
        <stp>[Crispin Spreadsheet.xlsx]SWAN!R93C12</stp>
        <tr r="L93" s="3"/>
      </tp>
      <tp t="s">
        <v>USD</v>
        <stp/>
        <stp>##V3_BDPV12</stp>
        <stp>ARCH US Equity</stp>
        <stp>CRNCY</stp>
        <stp>[Crispin Spreadsheet.xlsx]OEI!R664C4</stp>
        <tr r="D664" s="1"/>
      </tp>
      <tp>
        <v>4095</v>
        <stp/>
        <stp>##V3_BDPV12</stp>
        <stp>SSW SJ Equity</stp>
        <stp>LAST_PRICE</stp>
        <stp>[Crispin Spreadsheet.xlsx]SWAN!R56C7</stp>
        <tr r="G56" s="3"/>
      </tp>
      <tp t="s">
        <v>#N/A Requesting Data...</v>
        <stp/>
        <stp>##V3_BDPV12</stp>
        <stp>CPI LN Equity</stp>
        <stp>LAST_PRICE</stp>
        <stp>[Crispin Spreadsheet.xlsx]OPUS!R55C7</stp>
        <tr r="G55" s="6"/>
      </tp>
      <tp t="s">
        <v>#N/A Requesting Data...</v>
        <stp/>
        <stp>##V3_BDPV12</stp>
        <stp>EDEN FP Equity</stp>
        <stp>LAST_PRICE</stp>
        <stp>[Crispin Spreadsheet.xlsx]SWAN!R21C7</stp>
        <tr r="G21" s="3"/>
      </tp>
      <tp t="s">
        <v>#N/A Requesting Data...</v>
        <stp/>
        <stp>##V3_BDPV12</stp>
        <stp>ABX CN Equity</stp>
        <stp>LAST_PRICE</stp>
        <stp>[Crispin Spreadsheet.xlsx]FDXC!R84C7</stp>
        <tr r="G84" s="8"/>
      </tp>
      <tp t="s">
        <v>#N/A Requesting Data...</v>
        <stp/>
        <stp>##V3_BDPV12</stp>
        <stp>NHY NO Equity</stp>
        <stp>LAST_PRICE</stp>
        <stp>[Crispin Spreadsheet.xlsx]FDXC!R25C7</stp>
        <tr r="G25" s="8"/>
      </tp>
      <tp t="s">
        <v>#N/A Requesting Data...</v>
        <stp/>
        <stp>##V3_BDPV12</stp>
        <stp>656 HK Equity</stp>
        <stp>LAST_PRICE</stp>
        <stp>[Crispin Spreadsheet.xlsx]OEI!R207C7</stp>
        <tr r="G207" s="1"/>
      </tp>
      <tp t="s">
        <v>EUR</v>
        <stp/>
        <stp>##V3_BDPV12</stp>
        <stp>TYRES FH Equity</stp>
        <stp>CRNCY</stp>
        <stp>[Crispin Spreadsheet.xlsx]OEI!R80C4</stp>
        <tr r="D80" s="1"/>
      </tp>
      <tp>
        <v>185.35</v>
        <stp/>
        <stp>##V3_BDPV12</stp>
        <stp>BT/A LN Equity</stp>
        <stp>PX_YEST_CLOSE</stp>
        <stp>[Crispin Spreadsheet.xlsx]FDXC!R46C6</stp>
        <tr r="F46" s="8"/>
      </tp>
      <tp t="s">
        <v>GBp</v>
        <stp/>
        <stp>##V3_BDPV12</stp>
        <stp>IBST LN Equity</stp>
        <stp>CRNCY</stp>
        <stp>[Crispin Spreadsheet.xlsx]OEI!R526C4</stp>
        <tr r="D526" s="1"/>
      </tp>
      <tp t="s">
        <v>SEK</v>
        <stp/>
        <stp>##V3_BDPV12</stp>
        <stp>ALIV SS Equity</stp>
        <stp>CRNCY</stp>
        <stp>[Crispin Spreadsheet.xlsx]OEI!R391C4</stp>
        <tr r="D391" s="1"/>
      </tp>
      <tp>
        <v>42.41</v>
        <stp/>
        <stp>##V3_BDPV12</stp>
        <stp>LLOY LN Equity</stp>
        <stp>PX_YEST_CLOSE</stp>
        <stp>[Crispin Spreadsheet.xlsx]OEI!R554C6</stp>
        <tr r="F554" s="1"/>
      </tp>
      <tp>
        <v>7.77</v>
        <stp/>
        <stp>##V3_BDPV12</stp>
        <stp>COTY US Equity</stp>
        <stp>PX_YEST_CLOSE</stp>
        <stp>[Crispin Spreadsheet.xlsx]OEI!R692C6</stp>
        <tr r="F692" s="1"/>
      </tp>
      <tp t="s">
        <v>GBp</v>
        <stp/>
        <stp>##V3_BDPV12</stp>
        <stp>PLUS LN Equity</stp>
        <stp>CRNCY</stp>
        <stp>[Crispin Spreadsheet.xlsx]OEI!R580C4</stp>
        <tr r="D580" s="1"/>
      </tp>
      <tp t="s">
        <v>GBp</v>
        <stp/>
        <stp>##V3_BDPV12</stp>
        <stp>FLTR LN Equity</stp>
        <stp>CRNCY</stp>
        <stp>[Crispin Spreadsheet.xlsx]OEI!R571C4</stp>
        <tr r="D571" s="1"/>
      </tp>
      <tp t="s">
        <v>USD</v>
        <stp/>
        <stp>##V3_BDPV12</stp>
        <stp>COHR US Equity</stp>
        <stp>CRNCY</stp>
        <stp>[Crispin Spreadsheet.xlsx]OEI!R690C4</stp>
        <tr r="D690" s="1"/>
      </tp>
      <tp>
        <v>2.6</v>
        <stp/>
        <stp>##V3_BDPV12</stp>
        <stp>DELT LN Equity</stp>
        <stp>PX_YEST_CLOSE</stp>
        <stp>[Crispin Spreadsheet.xlsx]OEI!R487C6</stp>
        <tr r="F487" s="1"/>
      </tp>
      <tp>
        <v>1.4</v>
        <stp/>
        <stp>##V3_BDPV12</stp>
        <stp>SUPV US Equity</stp>
        <stp>PX_YEST_CLOSE</stp>
        <stp>[Crispin Spreadsheet.xlsx]OEI!R726C6</stp>
        <tr r="F726" s="1"/>
      </tp>
      <tp t="s">
        <v>GBp</v>
        <stp/>
        <stp>##V3_BDPV12</stp>
        <stp>CURY LN Equity</stp>
        <stp>CRNCY</stp>
        <stp>[Crispin Spreadsheet.xlsx]OEI!R497C4</stp>
        <tr r="D497" s="1"/>
      </tp>
      <tp>
        <v>9.27</v>
        <stp/>
        <stp>##V3_BDPV12</stp>
        <stp>PLTR US Equity</stp>
        <stp>PX_YEST_CLOSE</stp>
        <stp>[Crispin Spreadsheet.xlsx]OEI!R772C6</stp>
        <tr r="F772" s="1"/>
      </tp>
      <tp>
        <v>330</v>
        <stp/>
        <stp>##V3_BDPV12</stp>
        <stp>EQNR NO Equity</stp>
        <stp>PX_YEST_CLOSE</stp>
        <stp>[Crispin Spreadsheet.xlsx]OEI!R344C6</stp>
        <tr r="F344" s="1"/>
      </tp>
      <tp>
        <v>743.2</v>
        <stp/>
        <stp>##V3_BDPV12</stp>
        <stp>PSON LN Equity</stp>
        <stp>PX_YEST_CLOSE</stp>
        <stp>[Crispin Spreadsheet.xlsx]OEI!R574C6</stp>
        <tr r="F574" s="1"/>
      </tp>
      <tp t="s">
        <v>GBp</v>
        <stp/>
        <stp>##V3_BDPV12</stp>
        <stp>SSPG LN Equity</stp>
        <stp>CRNCY</stp>
        <stp>[Crispin Spreadsheet.xlsx]OEI!R615C4</stp>
        <tr r="D615" s="1"/>
      </tp>
      <tp t="s">
        <v>USD</v>
        <stp/>
        <stp>##V3_BDPV12</stp>
        <stp>ERIC US Equity</stp>
        <stp>CRNCY</stp>
        <stp>[Crispin Spreadsheet.xlsx]OEI!R801C4</stp>
        <tr r="D801" s="1"/>
      </tp>
      <tp t="s">
        <v>GBp</v>
        <stp/>
        <stp>##V3_BDPV12</stp>
        <stp>BARC LN Equity</stp>
        <stp>CRNCY</stp>
        <stp>[Crispin Spreadsheet.xlsx]OEI!R467C4</stp>
        <tr r="D467" s="1"/>
      </tp>
      <tp>
        <v>442.3</v>
        <stp/>
        <stp>##V3_BDPV12</stp>
        <stp>BLND LN Equity</stp>
        <stp>PX_YEST_CLOSE</stp>
        <stp>[Crispin Spreadsheet.xlsx]OEI!R475C6</stp>
        <tr r="F475" s="1"/>
      </tp>
      <tp t="s">
        <v>USD</v>
        <stp/>
        <stp>##V3_BDPV12</stp>
        <stp>QCOM US Equity</stp>
        <stp>CRNCY</stp>
        <stp>[Crispin Spreadsheet.xlsx]OEI!R787C4</stp>
        <tr r="D787" s="1"/>
      </tp>
      <tp t="s">
        <v>GBp</v>
        <stp/>
        <stp>##V3_BDPV12</stp>
        <stp>HMSO LN Equity</stp>
        <stp>CRNCY</stp>
        <stp>[Crispin Spreadsheet.xlsx]OEI!R516C4</stp>
        <tr r="D516" s="1"/>
      </tp>
      <tp t="s">
        <v>USD</v>
        <stp/>
        <stp>##V3_BDPV12</stp>
        <stp>CZOO US Equity</stp>
        <stp>CRNCY</stp>
        <stp>[Crispin Spreadsheet.xlsx]OEI!R677C4</stp>
        <tr r="D677" s="1"/>
      </tp>
      <tp t="s">
        <v>CHF</v>
        <stp/>
        <stp>##V3_BDPV12</stp>
        <stp>KNIN SW Equity</stp>
        <stp>CRNCY</stp>
        <stp>[Crispin Spreadsheet.xlsx]OEI!R425C4</stp>
        <tr r="D425" s="1"/>
      </tp>
      <tp t="s">
        <v>GBp</v>
        <stp/>
        <stp>##V3_BDPV12</stp>
        <stp>EXPN LN Equity</stp>
        <stp>CRNCY</stp>
        <stp>[Crispin Spreadsheet.xlsx]OEI!R505C4</stp>
        <tr r="D505" s="1"/>
      </tp>
      <tp t="s">
        <v>USD</v>
        <stp/>
        <stp>##V3_BDPV12</stp>
        <stp>PTON US Equity</stp>
        <stp>CRNCY</stp>
        <stp>[Crispin Spreadsheet.xlsx]OEI!R777C4</stp>
        <tr r="D777" s="1"/>
      </tp>
      <tp t="s">
        <v>GBp</v>
        <stp/>
        <stp>##V3_BDPV12</stp>
        <stp>ITRK LN Equity</stp>
        <stp>CRNCY</stp>
        <stp>[Crispin Spreadsheet.xlsx]OEI!R537C4</stp>
        <tr r="D537" s="1"/>
      </tp>
      <tp t="s">
        <v>EUR</v>
        <stp/>
        <stp>##V3_BDPV12</stp>
        <stp>CABK SQ Equity</stp>
        <stp>CRNCY</stp>
        <stp>[Crispin Spreadsheet.xlsx]OEI!R378C4</stp>
        <tr r="D378" s="1"/>
      </tp>
      <tp t="s">
        <v>BRL</v>
        <stp/>
        <stp>##V3_BDPV12</stp>
        <stp>SLCE3 BS Equity</stp>
        <stp>CRNCY</stp>
        <stp>[Crispin Spreadsheet.xlsx]OPUS!R9C4</stp>
        <tr r="D9" s="6"/>
      </tp>
      <tp t="s">
        <v>#N/A Requesting Data...</v>
        <stp/>
        <stp>##V3_BDPV12</stp>
        <stp>KLK MK Equity</stp>
        <stp>LAST_PRICE</stp>
        <stp>[Crispin Spreadsheet.xlsx]OPUS!R28C7</stp>
        <tr r="G28" s="6"/>
      </tp>
      <tp t="s">
        <v>#N/A Requesting Data...</v>
        <stp/>
        <stp>##V3_BDPV12</stp>
        <stp>IMB LN Equity</stp>
        <stp>LAST_PRICE</stp>
        <stp>[Crispin Spreadsheet.xlsx]OPUS!R61C7</stp>
        <tr r="G61" s="6"/>
      </tp>
      <tp t="s">
        <v>#N/A Requesting Data...</v>
        <stp/>
        <stp>##V3_BDPV12</stp>
        <stp>EMG LN Equity</stp>
        <stp>LAST_PRICE</stp>
        <stp>[Crispin Spreadsheet.xlsx]OPUS!R64C7</stp>
        <tr r="G64" s="6"/>
      </tp>
      <tp t="s">
        <v>#N/A Requesting Data...</v>
        <stp/>
        <stp>##V3_BDPV12</stp>
        <stp>SSW SJ Equity</stp>
        <stp>LAST_PRICE</stp>
        <stp>[Crispin Spreadsheet.xlsx]FDXC!R34C7</stp>
        <tr r="G34" s="8"/>
      </tp>
      <tp t="s">
        <v>#N/A Requesting Data...</v>
        <stp/>
        <stp>##V3_BDPV12</stp>
        <stp>SRP LN Equity</stp>
        <stp>LAST_PRICE</stp>
        <stp>[Crispin Spreadsheet.xlsx]FDXC!R63C7</stp>
        <tr r="G63" s="8"/>
      </tp>
      <tp>
        <v>11.105</v>
        <stp/>
        <stp>##V3_BDPV12</stp>
        <stp>CNHI IM Equity</stp>
        <stp>LAST_PRICE</stp>
        <stp>[Crispin Spreadsheet.xlsx]SWAN!R29C7</stp>
        <tr r="G29" s="3"/>
      </tp>
      <tp>
        <v>76.459999999999994</v>
        <stp/>
        <stp>##V3_BDPV12</stp>
        <stp>ERICB SS Equity</stp>
        <stp>PX_YEST_CLOSE</stp>
        <stp>[Crispin Spreadsheet.xlsx]OPE!R29C6</stp>
        <tr r="F29" s="7"/>
      </tp>
      <tp>
        <v>77.34</v>
        <stp/>
        <stp>##V3_BDPV12</stp>
        <stp>EMBRACB SS Equity</stp>
        <stp>PX_YEST_CLOSE</stp>
        <stp>[Crispin Spreadsheet.xlsx]OEI!R395C6</stp>
        <tr r="F395" s="1"/>
      </tp>
      <tp t="s">
        <v>GBP</v>
        <stp/>
        <stp>##V3_BDPV12</stp>
        <stp>GB00BFMCN652 Govt</stp>
        <stp>CRNCY</stp>
        <stp>[Crispin Spreadsheet.xlsx]SWAN!R160C4</stp>
        <tr r="D160" s="3"/>
      </tp>
      <tp>
        <v>71.36</v>
        <stp/>
        <stp>##V3_BDPV12</stp>
        <stp>GB00BNNGP775 Govt</stp>
        <stp>PX_YEST_CLOSE</stp>
        <stp>[Crispin Spreadsheet.xlsx]SWAN!R158C6</stp>
        <tr r="F158" s="3"/>
      </tp>
      <tp>
        <v>53.6</v>
        <stp/>
        <stp>##V3_BDPV12</stp>
        <stp>GB00BMBL1D50 Govt</stp>
        <stp>PX_YEST_CLOSE</stp>
        <stp>[Crispin Spreadsheet.xlsx]SWAN!R156C6</stp>
        <tr r="F156" s="3"/>
      </tp>
      <tp t="s">
        <v>#N/A Requesting Data...</v>
        <stp/>
        <stp>##V3_BDPV12</stp>
        <stp>EURHKD Curncy</stp>
        <stp>LAST_PRICE</stp>
        <stp>[Crispin Spreadsheet.xlsx]OEI!R218C13</stp>
        <tr r="M218" s="1"/>
      </tp>
      <tp t="s">
        <v>#N/A Requesting Data...</v>
        <stp/>
        <stp>##V3_BDPV12</stp>
        <stp>EURHKD Curncy</stp>
        <stp>LAST_PRICE</stp>
        <stp>[Crispin Spreadsheet.xlsx]OEI!R214C13</stp>
        <tr r="M214" s="1"/>
      </tp>
      <tp t="s">
        <v>#N/A Requesting Data...</v>
        <stp/>
        <stp>##V3_BDPV12</stp>
        <stp>EURHKD Curncy</stp>
        <stp>LAST_PRICE</stp>
        <stp>[Crispin Spreadsheet.xlsx]OEI!R215C13</stp>
        <tr r="M215" s="1"/>
      </tp>
      <tp t="s">
        <v>#N/A Requesting Data...</v>
        <stp/>
        <stp>##V3_BDPV12</stp>
        <stp>EURHKD Curncy</stp>
        <stp>LAST_PRICE</stp>
        <stp>[Crispin Spreadsheet.xlsx]OEI!R216C13</stp>
        <tr r="M216" s="1"/>
      </tp>
      <tp t="s">
        <v>#N/A Requesting Data...</v>
        <stp/>
        <stp>##V3_BDPV12</stp>
        <stp>EURHKD Curncy</stp>
        <stp>LAST_PRICE</stp>
        <stp>[Crispin Spreadsheet.xlsx]OEI!R217C13</stp>
        <tr r="M217" s="1"/>
      </tp>
      <tp t="s">
        <v>#N/A Requesting Data...</v>
        <stp/>
        <stp>##V3_BDPV12</stp>
        <stp>EURHKD Curncy</stp>
        <stp>LAST_PRICE</stp>
        <stp>[Crispin Spreadsheet.xlsx]OEI!R210C13</stp>
        <tr r="M210" s="1"/>
      </tp>
      <tp t="s">
        <v>#N/A Requesting Data...</v>
        <stp/>
        <stp>##V3_BDPV12</stp>
        <stp>EURHKD Curncy</stp>
        <stp>LAST_PRICE</stp>
        <stp>[Crispin Spreadsheet.xlsx]OEI!R211C13</stp>
        <tr r="M211" s="1"/>
      </tp>
      <tp t="s">
        <v>#N/A Requesting Data...</v>
        <stp/>
        <stp>##V3_BDPV12</stp>
        <stp>EURHKD Curncy</stp>
        <stp>LAST_PRICE</stp>
        <stp>[Crispin Spreadsheet.xlsx]OEI!R212C13</stp>
        <tr r="M212" s="1"/>
      </tp>
      <tp t="s">
        <v>#N/A Requesting Data...</v>
        <stp/>
        <stp>##V3_BDPV12</stp>
        <stp>EURHKD Curncy</stp>
        <stp>LAST_PRICE</stp>
        <stp>[Crispin Spreadsheet.xlsx]OEI!R213C13</stp>
        <tr r="M213" s="1"/>
      </tp>
      <tp t="s">
        <v>#N/A Requesting Data...</v>
        <stp/>
        <stp>##V3_BDPV12</stp>
        <stp>EURHKD Curncy</stp>
        <stp>LAST_PRICE</stp>
        <stp>[Crispin Spreadsheet.xlsx]OEI!R208C13</stp>
        <tr r="M208" s="1"/>
      </tp>
      <tp t="s">
        <v>#N/A Requesting Data...</v>
        <stp/>
        <stp>##V3_BDPV12</stp>
        <stp>EURHKD Curncy</stp>
        <stp>LAST_PRICE</stp>
        <stp>[Crispin Spreadsheet.xlsx]OEI!R209C13</stp>
        <tr r="M209" s="1"/>
      </tp>
      <tp t="s">
        <v>#N/A Requesting Data...</v>
        <stp/>
        <stp>##V3_BDPV12</stp>
        <stp>EURHKD Curncy</stp>
        <stp>LAST_PRICE</stp>
        <stp>[Crispin Spreadsheet.xlsx]OEI!R204C13</stp>
        <tr r="M204" s="1"/>
      </tp>
      <tp t="s">
        <v>#N/A Requesting Data...</v>
        <stp/>
        <stp>##V3_BDPV12</stp>
        <stp>EURHKD Curncy</stp>
        <stp>LAST_PRICE</stp>
        <stp>[Crispin Spreadsheet.xlsx]OEI!R205C13</stp>
        <tr r="M205" s="1"/>
      </tp>
      <tp t="s">
        <v>#N/A Requesting Data...</v>
        <stp/>
        <stp>##V3_BDPV12</stp>
        <stp>EURHKD Curncy</stp>
        <stp>LAST_PRICE</stp>
        <stp>[Crispin Spreadsheet.xlsx]OEI!R206C13</stp>
        <tr r="M206" s="1"/>
      </tp>
      <tp t="s">
        <v>#N/A Requesting Data...</v>
        <stp/>
        <stp>##V3_BDPV12</stp>
        <stp>EURHKD Curncy</stp>
        <stp>LAST_PRICE</stp>
        <stp>[Crispin Spreadsheet.xlsx]OEI!R207C13</stp>
        <tr r="M207" s="1"/>
      </tp>
      <tp t="s">
        <v>#N/A Requesting Data...</v>
        <stp/>
        <stp>##V3_BDPV12</stp>
        <stp>EURHKD Curncy</stp>
        <stp>LAST_PRICE</stp>
        <stp>[Crispin Spreadsheet.xlsx]OEI!R202C13</stp>
        <tr r="M202" s="1"/>
      </tp>
      <tp t="s">
        <v>#N/A Requesting Data...</v>
        <stp/>
        <stp>##V3_BDPV12</stp>
        <stp>EURHKD Curncy</stp>
        <stp>LAST_PRICE</stp>
        <stp>[Crispin Spreadsheet.xlsx]OEI!R203C13</stp>
        <tr r="M203" s="1"/>
      </tp>
      <tp t="s">
        <v>#N/A Requesting Data...</v>
        <stp/>
        <stp>##V3_BDPV12</stp>
        <stp>EURHUF Curncy</stp>
        <stp>LAST_PRICE</stp>
        <stp>[Crispin Spreadsheet.xlsx]OEI!R221C13</stp>
        <tr r="M221" s="1"/>
      </tp>
      <tp t="s">
        <v>#N/A Requesting Data...</v>
        <stp/>
        <stp>##V3_BDPV12</stp>
        <stp>EURHUF Curncy</stp>
        <stp>LAST_PRICE</stp>
        <stp>[Crispin Spreadsheet.xlsx]OEI!R222C13</stp>
        <tr r="M222" s="1"/>
      </tp>
      <tp>
        <v>1632</v>
        <stp/>
        <stp>##V3_BDPV12</stp>
        <stp>BRBY LN Equity</stp>
        <stp>PX_YEST_CLOSE</stp>
        <stp>[Crispin Spreadsheet.xlsx]OEI!R478C6</stp>
        <tr r="F478" s="1"/>
      </tp>
      <tp>
        <v>106.25</v>
        <stp/>
        <stp>##V3_BDPV12</stp>
        <stp>HEXAB SS Equity</stp>
        <stp>PX_YEST_CLOSE</stp>
        <stp>[Crispin Spreadsheet.xlsx]OEI!R399C6</stp>
        <tr r="F399" s="1"/>
      </tp>
      <tp t="s">
        <v>GBp</v>
        <stp/>
        <stp>##V3_BDPV12</stp>
        <stp>ULVR LN Equity</stp>
        <stp>CRNCY</stp>
        <stp>[Crispin Spreadsheet.xlsx]OEI!R632C4</stp>
        <tr r="D632" s="1"/>
      </tp>
      <tp t="s">
        <v>USD</v>
        <stp/>
        <stp>##V3_BDPV12</stp>
        <stp>WDAY US Equity</stp>
        <stp>CRNCY</stp>
        <stp>[Crispin Spreadsheet.xlsx]OEI!R828C4</stp>
        <tr r="D828" s="1"/>
      </tp>
      <tp t="s">
        <v>GBp</v>
        <stp/>
        <stp>##V3_BDPV12</stp>
        <stp>SBRY LN Equity</stp>
        <stp>CRNCY</stp>
        <stp>[Crispin Spreadsheet.xlsx]OEI!R546C4</stp>
        <tr r="D546" s="1"/>
      </tp>
      <tp>
        <v>233</v>
        <stp/>
        <stp>##V3_BDPV12</stp>
        <stp>SFOR LN Equity</stp>
        <stp>PX_YEST_CLOSE</stp>
        <stp>[Crispin Spreadsheet.xlsx]OEI!R495C6</stp>
        <tr r="F495" s="1"/>
      </tp>
      <tp t="s">
        <v>SEK</v>
        <stp/>
        <stp>##V3_BDPV12</stp>
        <stp>VOLVB SS Equity</stp>
        <stp>CRNCY</stp>
        <stp>[Crispin Spreadsheet.xlsx]OEI!R410C4</stp>
        <tr r="D410" s="1"/>
      </tp>
      <tp>
        <v>23.62</v>
        <stp/>
        <stp>##V3_BDPV12</stp>
        <stp>NLSN US Equity</stp>
        <stp>PX_YEST_CLOSE</stp>
        <stp>[Crispin Spreadsheet.xlsx]OEI!R764C6</stp>
        <tr r="F764" s="1"/>
      </tp>
      <tp t="s">
        <v>#N/A Requesting Data...</v>
        <stp/>
        <stp>##V3_BDPV12</stp>
        <stp>SAVE FP Equity</stp>
        <stp>LAST_PRICE</stp>
        <stp>[Crispin Spreadsheet.xlsx]SWAN!R24C7</stp>
        <tr r="G24" s="3"/>
      </tp>
      <tp>
        <v>18.100000000000001</v>
        <stp/>
        <stp>##V3_BDPV12</stp>
        <stp>SBBB SS Equity</stp>
        <stp>LAST_PRICE</stp>
        <stp>[Crispin Spreadsheet.xlsx]SWAN!R63C7</stp>
        <tr r="G63" s="3"/>
      </tp>
      <tp t="s">
        <v>#N/A Requesting Data...</v>
        <stp/>
        <stp>##V3_BDPV12</stp>
        <stp>SONY US Equity</stp>
        <stp>LAST_PRICE</stp>
        <stp>[Crispin Spreadsheet.xlsx]OPUS!R85C7</stp>
        <tr r="G85" s="6"/>
      </tp>
      <tp t="s">
        <v>#N/A Requesting Data...</v>
        <stp/>
        <stp>##V3_BDPV12</stp>
        <stp>ONT LN Equity</stp>
        <stp>LAST_PRICE</stp>
        <stp>[Crispin Spreadsheet.xlsx]FDXC!R56C7</stp>
        <tr r="G56" s="8"/>
      </tp>
      <tp t="s">
        <v>#N/A Requesting Data...</v>
        <stp/>
        <stp>##V3_BDPV12</stp>
        <stp>GGR SP Equity</stp>
        <stp>LAST_PRICE</stp>
        <stp>[Crispin Spreadsheet.xlsx]FDXC!R30C7</stp>
        <tr r="G30" s="8"/>
      </tp>
      <tp t="s">
        <v>#N/A Requesting Data...</v>
        <stp/>
        <stp>##V3_BDPV12</stp>
        <stp>SRS IM Equity</stp>
        <stp>LAST_PRICE</stp>
        <stp>[Crispin Spreadsheet.xlsx]FDXC!R91C7</stp>
        <tr r="G91" s="8"/>
      </tp>
      <tp t="s">
        <v>#N/A Requesting Data...</v>
        <stp/>
        <stp>##V3_BDPV12</stp>
        <stp>ROSN LI Equity</stp>
        <stp>LAST_PRICE</stp>
        <stp>[Crispin Spreadsheet.xlsx]FDXC!R62C7</stp>
        <tr r="G62" s="8"/>
      </tp>
      <tp t="s">
        <v>EUR</v>
        <stp/>
        <stp>##V3_BDPV12</stp>
        <stp>ONTEX BB Equity</stp>
        <stp>CRNCY</stp>
        <stp>[Crispin Spreadsheet.xlsx]OEI!R40C4</stp>
        <tr r="D40" s="1"/>
      </tp>
      <tp>
        <v>63.194000000000003</v>
        <stp/>
        <stp>##V3_BDPV12</stp>
        <stp>GB00BMBL1F74 Govt</stp>
        <stp>PX_YEST_CLOSE</stp>
        <stp>[Crispin Spreadsheet.xlsx]SWAN!R157C6</stp>
        <tr r="F157" s="3"/>
      </tp>
      <tp t="s">
        <v>EUR</v>
        <stp/>
        <stp>##V3_BDPV12</stp>
        <stp>TUI1 GY Equity</stp>
        <stp>CRNCY</stp>
        <stp>[Crispin Spreadsheet.xlsx]OEI!R189C4</stp>
        <tr r="D189" s="1"/>
      </tp>
      <tp>
        <v>185.35</v>
        <stp/>
        <stp>##V3_BDPV12</stp>
        <stp>BT/A LN Equity</stp>
        <stp>PX_YEST_CLOSE</stp>
        <stp>[Crispin Spreadsheet.xlsx]SWAN!R79C6</stp>
        <tr r="F79" s="3"/>
      </tp>
      <tp>
        <v>62.17</v>
        <stp/>
        <stp>##V3_BDPV12</stp>
        <stp>FWONK US Equity</stp>
        <stp>PX_YEST_CLOSE</stp>
        <stp>[Crispin Spreadsheet.xlsx]OEI!R745C6</stp>
        <tr r="F745" s="1"/>
      </tp>
      <tp>
        <v>1877</v>
        <stp/>
        <stp>##V3_BDPV12</stp>
        <stp>JMAT LN Equity</stp>
        <stp>PX_YEST_CLOSE</stp>
        <stp>[Crispin Spreadsheet.xlsx]OEI!R548C6</stp>
        <tr r="F548" s="1"/>
      </tp>
      <tp>
        <v>480.92</v>
        <stp/>
        <stp>##V3_BDPV12</stp>
        <stp>CHTR US Equity</stp>
        <stp>PX_YEST_CLOSE</stp>
        <stp>[Crispin Spreadsheet.xlsx]OEI!R680C6</stp>
        <tr r="F680" s="1"/>
      </tp>
      <tp>
        <v>613</v>
        <stp/>
        <stp>##V3_BDPV12</stp>
        <stp>STAN LN Equity</stp>
        <stp>PX_YEST_CLOSE</stp>
        <stp>[Crispin Spreadsheet.xlsx]OEI!R618C6</stp>
        <tr r="F618" s="1"/>
      </tp>
      <tp>
        <v>0.75</v>
        <stp/>
        <stp>##V3_BDPV12</stp>
        <stp>ENRO SS Equity</stp>
        <stp>PX_YEST_CLOSE</stp>
        <stp>[Crispin Spreadsheet.xlsx]OEI!R396C6</stp>
        <tr r="F396" s="1"/>
      </tp>
      <tp>
        <v>8.33</v>
        <stp/>
        <stp>##V3_BDPV12</stp>
        <stp>AGRO US Equity</stp>
        <stp>PX_YEST_CLOSE</stp>
        <stp>[Crispin Spreadsheet.xlsx]OEI!R646C6</stp>
        <tr r="F646" s="1"/>
      </tp>
      <tp t="s">
        <v>USD</v>
        <stp/>
        <stp>##V3_BDPV12</stp>
        <stp>ORCL US Equity</stp>
        <stp>CRNCY</stp>
        <stp>[Crispin Spreadsheet.xlsx]OEI!R769C4</stp>
        <tr r="D769" s="1"/>
      </tp>
      <tp t="s">
        <v>MYR</v>
        <stp/>
        <stp>##V3_BDPV12</stp>
        <stp>HAPL MK Equity</stp>
        <stp>CRNCY</stp>
        <stp>[Crispin Spreadsheet.xlsx]OEI!R312C4</stp>
        <tr r="D312" s="1"/>
      </tp>
      <tp t="s">
        <v>GBp</v>
        <stp/>
        <stp>##V3_BDPV12</stp>
        <stp>ANTO LN Equity</stp>
        <stp>CRNCY</stp>
        <stp>[Crispin Spreadsheet.xlsx]OEI!R453C4</stp>
        <tr r="D453" s="1"/>
      </tp>
      <tp t="s">
        <v>EUR</v>
        <stp/>
        <stp>##V3_BDPV12</stp>
        <stp>EOAN GY Equity</stp>
        <stp>CRNCY</stp>
        <stp>[Crispin Spreadsheet.xlsx]OEI!R161C4</stp>
        <tr r="D161" s="1"/>
      </tp>
      <tp t="s">
        <v>USD</v>
        <stp/>
        <stp>##V3_BDPV12</stp>
        <stp>MELI US Equity</stp>
        <stp>CRNCY</stp>
        <stp>[Crispin Spreadsheet.xlsx]OEI!R756C4</stp>
        <tr r="D756" s="1"/>
      </tp>
      <tp>
        <v>160.03</v>
        <stp/>
        <stp>##V3_BDPV12</stp>
        <stp>META US Equity</stp>
        <stp>PX_YEST_CLOSE</stp>
        <stp>[Crispin Spreadsheet.xlsx]OEI!R710C6</stp>
        <tr r="F710" s="1"/>
      </tp>
      <tp>
        <v>241</v>
        <stp/>
        <stp>##V3_BDPV12</stp>
        <stp>8848 JT Equity</stp>
        <stp>PX_YEST_CLOSE</stp>
        <stp>[Crispin Spreadsheet.xlsx]FDXC!R95C6</stp>
        <tr r="F95" s="8"/>
      </tp>
      <tp t="s">
        <v>#N/A Requesting Data...</v>
        <stp/>
        <stp>##V3_BDPV12</stp>
        <stp>ERICB SS Equity</stp>
        <stp>LAST_PRICE</stp>
        <stp>[Crispin Spreadsheet.xlsx]OPUS!R48C7</stp>
        <tr r="G48" s="6"/>
      </tp>
      <tp t="s">
        <v>#N/A Requesting Data...</v>
        <stp/>
        <stp>##V3_BDPV12</stp>
        <stp>CURY LN Equity</stp>
        <stp>LAST_PRICE</stp>
        <stp>[Crispin Spreadsheet.xlsx]OPUS!R56C7</stp>
        <tr r="G56" s="6"/>
      </tp>
      <tp>
        <v>345.3</v>
        <stp/>
        <stp>##V3_BDPV12</stp>
        <stp>AKRBP NO Equity</stp>
        <stp>LAST_PRICE</stp>
        <stp>[Crispin Spreadsheet.xlsx]SWAN!R43C7</stp>
        <tr r="G43" s="3"/>
      </tp>
      <tp t="s">
        <v>EUR</v>
        <stp/>
        <stp>##V3_BDPV12</stp>
        <stp>GXA Index</stp>
        <stp>CRNCY</stp>
        <stp>[Crispin Spreadsheet.xlsx]OEI!R146C4</stp>
        <tr r="D146" s="1"/>
      </tp>
      <tp t="s">
        <v>#N/A Requesting Data...</v>
        <stp/>
        <stp>##V3_BDPV12</stp>
        <stp>ARCH US Equity</stp>
        <stp>LAST_PRICE</stp>
        <stp>[Crispin Spreadsheet.xlsx]FDXC!R67C7</stp>
        <tr r="G67" s="8"/>
      </tp>
      <tp t="s">
        <v>#N/A Requesting Data...</v>
        <stp/>
        <stp>##V3_BDPV12</stp>
        <stp>EURN BB Equity</stp>
        <stp>LAST_PRICE</stp>
        <stp>[Crispin Spreadsheet.xlsx]FDXC!R81C7</stp>
        <tr r="G81" s="8"/>
      </tp>
      <tp>
        <v>8110.4</v>
        <stp/>
        <stp>##V3_BDPV12</stp>
        <stp>IBA Index</stp>
        <stp>PX_YEST_CLOSE</stp>
        <stp>[Crispin Spreadsheet.xlsx]OEI!R372C6</stp>
        <tr r="F372" s="1"/>
      </tp>
      <tp t="s">
        <v>#N/A Requesting Data...</v>
        <stp/>
        <stp>##V3_BDPV12</stp>
        <stp>PEY CN Equity</stp>
        <stp>LAST_PRICE</stp>
        <stp>[Crispin Spreadsheet.xlsx]SWAN!R15C7</stp>
        <tr r="G15" s="3"/>
      </tp>
      <tp t="s">
        <v>EUR</v>
        <stp/>
        <stp>##V3_BDPV12</stp>
        <stp>FORTUM FH Equity</stp>
        <stp>CRNCY</stp>
        <stp>[Crispin Spreadsheet.xlsx]OEI!R75C4</stp>
        <tr r="D75" s="1"/>
      </tp>
      <tp>
        <v>42.72</v>
        <stp/>
        <stp>##V3_BDPV12</stp>
        <stp>NESTE FH Equity</stp>
        <stp>PX_YEST_CLOSE</stp>
        <stp>[Crispin Spreadsheet.xlsx]OEI!R78C6</stp>
        <tr r="F78" s="1"/>
      </tp>
      <tp t="s">
        <v>GBp</v>
        <stp/>
        <stp>##V3_BDPV12</stp>
        <stp>JET2 LN Equity</stp>
        <stp>CRNCY</stp>
        <stp>[Crispin Spreadsheet.xlsx]OEI!R492C4</stp>
        <tr r="D492" s="1"/>
      </tp>
      <tp t="s">
        <v>#N/A Requesting Data...</v>
        <stp/>
        <stp>##V3_BDPV12</stp>
        <stp>EURJPY Curncy</stp>
        <stp>LAST_PRICE</stp>
        <stp>[Crispin Spreadsheet.xlsx]OEI!R288C13</stp>
        <tr r="M288" s="1"/>
      </tp>
      <tp t="s">
        <v>#N/A Requesting Data...</v>
        <stp/>
        <stp>##V3_BDPV12</stp>
        <stp>EURJPY Curncy</stp>
        <stp>LAST_PRICE</stp>
        <stp>[Crispin Spreadsheet.xlsx]OEI!R289C13</stp>
        <tr r="M289" s="1"/>
      </tp>
      <tp t="s">
        <v>#N/A Requesting Data...</v>
        <stp/>
        <stp>##V3_BDPV12</stp>
        <stp>EURJPY Curncy</stp>
        <stp>LAST_PRICE</stp>
        <stp>[Crispin Spreadsheet.xlsx]OEI!R284C13</stp>
        <tr r="M284" s="1"/>
      </tp>
      <tp t="s">
        <v>#N/A Requesting Data...</v>
        <stp/>
        <stp>##V3_BDPV12</stp>
        <stp>EURJPY Curncy</stp>
        <stp>LAST_PRICE</stp>
        <stp>[Crispin Spreadsheet.xlsx]OEI!R285C13</stp>
        <tr r="M285" s="1"/>
      </tp>
      <tp t="s">
        <v>#N/A Requesting Data...</v>
        <stp/>
        <stp>##V3_BDPV12</stp>
        <stp>EURJPY Curncy</stp>
        <stp>LAST_PRICE</stp>
        <stp>[Crispin Spreadsheet.xlsx]OEI!R286C13</stp>
        <tr r="M286" s="1"/>
      </tp>
      <tp t="s">
        <v>#N/A Requesting Data...</v>
        <stp/>
        <stp>##V3_BDPV12</stp>
        <stp>EURJPY Curncy</stp>
        <stp>LAST_PRICE</stp>
        <stp>[Crispin Spreadsheet.xlsx]OEI!R287C13</stp>
        <tr r="M287" s="1"/>
      </tp>
      <tp t="s">
        <v>#N/A Requesting Data...</v>
        <stp/>
        <stp>##V3_BDPV12</stp>
        <stp>EURJPY Curncy</stp>
        <stp>LAST_PRICE</stp>
        <stp>[Crispin Spreadsheet.xlsx]OEI!R280C13</stp>
        <tr r="M280" s="1"/>
      </tp>
      <tp t="s">
        <v>#N/A Requesting Data...</v>
        <stp/>
        <stp>##V3_BDPV12</stp>
        <stp>EURJPY Curncy</stp>
        <stp>LAST_PRICE</stp>
        <stp>[Crispin Spreadsheet.xlsx]OEI!R281C13</stp>
        <tr r="M281" s="1"/>
      </tp>
      <tp t="s">
        <v>#N/A Requesting Data...</v>
        <stp/>
        <stp>##V3_BDPV12</stp>
        <stp>EURJPY Curncy</stp>
        <stp>LAST_PRICE</stp>
        <stp>[Crispin Spreadsheet.xlsx]OEI!R282C13</stp>
        <tr r="M282" s="1"/>
      </tp>
      <tp t="s">
        <v>#N/A Requesting Data...</v>
        <stp/>
        <stp>##V3_BDPV12</stp>
        <stp>EURJPY Curncy</stp>
        <stp>LAST_PRICE</stp>
        <stp>[Crispin Spreadsheet.xlsx]OEI!R283C13</stp>
        <tr r="M283" s="1"/>
      </tp>
      <tp t="s">
        <v>#N/A Requesting Data...</v>
        <stp/>
        <stp>##V3_BDPV12</stp>
        <stp>EURJPY Curncy</stp>
        <stp>LAST_PRICE</stp>
        <stp>[Crispin Spreadsheet.xlsx]OEI!R298C13</stp>
        <tr r="M298" s="1"/>
      </tp>
      <tp t="s">
        <v>#N/A Requesting Data...</v>
        <stp/>
        <stp>##V3_BDPV12</stp>
        <stp>EURJPY Curncy</stp>
        <stp>LAST_PRICE</stp>
        <stp>[Crispin Spreadsheet.xlsx]OEI!R299C13</stp>
        <tr r="M299" s="1"/>
      </tp>
      <tp t="s">
        <v>#N/A Requesting Data...</v>
        <stp/>
        <stp>##V3_BDPV12</stp>
        <stp>EURJPY Curncy</stp>
        <stp>LAST_PRICE</stp>
        <stp>[Crispin Spreadsheet.xlsx]OEI!R294C13</stp>
        <tr r="M294" s="1"/>
      </tp>
      <tp t="s">
        <v>#N/A Requesting Data...</v>
        <stp/>
        <stp>##V3_BDPV12</stp>
        <stp>EURJPY Curncy</stp>
        <stp>LAST_PRICE</stp>
        <stp>[Crispin Spreadsheet.xlsx]OEI!R295C13</stp>
        <tr r="M295" s="1"/>
      </tp>
      <tp t="s">
        <v>#N/A Requesting Data...</v>
        <stp/>
        <stp>##V3_BDPV12</stp>
        <stp>EURJPY Curncy</stp>
        <stp>LAST_PRICE</stp>
        <stp>[Crispin Spreadsheet.xlsx]OEI!R296C13</stp>
        <tr r="M296" s="1"/>
      </tp>
      <tp t="s">
        <v>#N/A Requesting Data...</v>
        <stp/>
        <stp>##V3_BDPV12</stp>
        <stp>EURJPY Curncy</stp>
        <stp>LAST_PRICE</stp>
        <stp>[Crispin Spreadsheet.xlsx]OEI!R297C13</stp>
        <tr r="M297" s="1"/>
      </tp>
      <tp t="s">
        <v>#N/A Requesting Data...</v>
        <stp/>
        <stp>##V3_BDPV12</stp>
        <stp>EURJPY Curncy</stp>
        <stp>LAST_PRICE</stp>
        <stp>[Crispin Spreadsheet.xlsx]OEI!R290C13</stp>
        <tr r="M290" s="1"/>
      </tp>
      <tp t="s">
        <v>#N/A Requesting Data...</v>
        <stp/>
        <stp>##V3_BDPV12</stp>
        <stp>EURJPY Curncy</stp>
        <stp>LAST_PRICE</stp>
        <stp>[Crispin Spreadsheet.xlsx]OEI!R291C13</stp>
        <tr r="M291" s="1"/>
      </tp>
      <tp t="s">
        <v>#N/A Requesting Data...</v>
        <stp/>
        <stp>##V3_BDPV12</stp>
        <stp>EURJPY Curncy</stp>
        <stp>LAST_PRICE</stp>
        <stp>[Crispin Spreadsheet.xlsx]OEI!R292C13</stp>
        <tr r="M292" s="1"/>
      </tp>
      <tp t="s">
        <v>#N/A Requesting Data...</v>
        <stp/>
        <stp>##V3_BDPV12</stp>
        <stp>EURJPY Curncy</stp>
        <stp>LAST_PRICE</stp>
        <stp>[Crispin Spreadsheet.xlsx]OEI!R293C13</stp>
        <tr r="M293" s="1"/>
      </tp>
      <tp t="s">
        <v>#N/A Requesting Data...</v>
        <stp/>
        <stp>##V3_BDPV12</stp>
        <stp>EURJPY Curncy</stp>
        <stp>LAST_PRICE</stp>
        <stp>[Crispin Spreadsheet.xlsx]OEI!R258C13</stp>
        <tr r="M258" s="1"/>
      </tp>
      <tp t="s">
        <v>#N/A Requesting Data...</v>
        <stp/>
        <stp>##V3_BDPV12</stp>
        <stp>EURJPY Curncy</stp>
        <stp>LAST_PRICE</stp>
        <stp>[Crispin Spreadsheet.xlsx]OEI!R259C13</stp>
        <tr r="M259" s="1"/>
      </tp>
      <tp t="s">
        <v>#N/A Requesting Data...</v>
        <stp/>
        <stp>##V3_BDPV12</stp>
        <stp>EURJPY Curncy</stp>
        <stp>LAST_PRICE</stp>
        <stp>[Crispin Spreadsheet.xlsx]OEI!R254C13</stp>
        <tr r="M254" s="1"/>
      </tp>
      <tp t="s">
        <v>#N/A Requesting Data...</v>
        <stp/>
        <stp>##V3_BDPV12</stp>
        <stp>EURJPY Curncy</stp>
        <stp>LAST_PRICE</stp>
        <stp>[Crispin Spreadsheet.xlsx]OEI!R255C13</stp>
        <tr r="M255" s="1"/>
      </tp>
      <tp t="s">
        <v>#N/A Requesting Data...</v>
        <stp/>
        <stp>##V3_BDPV12</stp>
        <stp>EURJPY Curncy</stp>
        <stp>LAST_PRICE</stp>
        <stp>[Crispin Spreadsheet.xlsx]OEI!R256C13</stp>
        <tr r="M256" s="1"/>
      </tp>
      <tp t="s">
        <v>#N/A Requesting Data...</v>
        <stp/>
        <stp>##V3_BDPV12</stp>
        <stp>EURJPY Curncy</stp>
        <stp>LAST_PRICE</stp>
        <stp>[Crispin Spreadsheet.xlsx]OEI!R257C13</stp>
        <tr r="M257" s="1"/>
      </tp>
      <tp t="s">
        <v>#N/A Requesting Data...</v>
        <stp/>
        <stp>##V3_BDPV12</stp>
        <stp>EURJPY Curncy</stp>
        <stp>LAST_PRICE</stp>
        <stp>[Crispin Spreadsheet.xlsx]OEI!R268C13</stp>
        <tr r="M268" s="1"/>
      </tp>
      <tp t="s">
        <v>#N/A Requesting Data...</v>
        <stp/>
        <stp>##V3_BDPV12</stp>
        <stp>EURJPY Curncy</stp>
        <stp>LAST_PRICE</stp>
        <stp>[Crispin Spreadsheet.xlsx]OEI!R269C13</stp>
        <tr r="M269" s="1"/>
      </tp>
      <tp t="s">
        <v>#N/A Requesting Data...</v>
        <stp/>
        <stp>##V3_BDPV12</stp>
        <stp>EURJPY Curncy</stp>
        <stp>LAST_PRICE</stp>
        <stp>[Crispin Spreadsheet.xlsx]OEI!R264C13</stp>
        <tr r="M264" s="1"/>
      </tp>
      <tp t="s">
        <v>#N/A Requesting Data...</v>
        <stp/>
        <stp>##V3_BDPV12</stp>
        <stp>EURJPY Curncy</stp>
        <stp>LAST_PRICE</stp>
        <stp>[Crispin Spreadsheet.xlsx]OEI!R265C13</stp>
        <tr r="M265" s="1"/>
      </tp>
      <tp t="s">
        <v>#N/A Requesting Data...</v>
        <stp/>
        <stp>##V3_BDPV12</stp>
        <stp>EURJPY Curncy</stp>
        <stp>LAST_PRICE</stp>
        <stp>[Crispin Spreadsheet.xlsx]OEI!R266C13</stp>
        <tr r="M266" s="1"/>
      </tp>
      <tp t="s">
        <v>#N/A Requesting Data...</v>
        <stp/>
        <stp>##V3_BDPV12</stp>
        <stp>EURJPY Curncy</stp>
        <stp>LAST_PRICE</stp>
        <stp>[Crispin Spreadsheet.xlsx]OEI!R267C13</stp>
        <tr r="M267" s="1"/>
      </tp>
      <tp t="s">
        <v>#N/A Requesting Data...</v>
        <stp/>
        <stp>##V3_BDPV12</stp>
        <stp>EURJPY Curncy</stp>
        <stp>LAST_PRICE</stp>
        <stp>[Crispin Spreadsheet.xlsx]OEI!R260C13</stp>
        <tr r="M260" s="1"/>
      </tp>
      <tp t="s">
        <v>#N/A Requesting Data...</v>
        <stp/>
        <stp>##V3_BDPV12</stp>
        <stp>EURJPY Curncy</stp>
        <stp>LAST_PRICE</stp>
        <stp>[Crispin Spreadsheet.xlsx]OEI!R261C13</stp>
        <tr r="M261" s="1"/>
      </tp>
      <tp t="s">
        <v>#N/A Requesting Data...</v>
        <stp/>
        <stp>##V3_BDPV12</stp>
        <stp>EURJPY Curncy</stp>
        <stp>LAST_PRICE</stp>
        <stp>[Crispin Spreadsheet.xlsx]OEI!R262C13</stp>
        <tr r="M262" s="1"/>
      </tp>
      <tp t="s">
        <v>#N/A Requesting Data...</v>
        <stp/>
        <stp>##V3_BDPV12</stp>
        <stp>EURJPY Curncy</stp>
        <stp>LAST_PRICE</stp>
        <stp>[Crispin Spreadsheet.xlsx]OEI!R263C13</stp>
        <tr r="M263" s="1"/>
      </tp>
      <tp t="s">
        <v>#N/A Requesting Data...</v>
        <stp/>
        <stp>##V3_BDPV12</stp>
        <stp>EURJPY Curncy</stp>
        <stp>LAST_PRICE</stp>
        <stp>[Crispin Spreadsheet.xlsx]OEI!R278C13</stp>
        <tr r="M278" s="1"/>
      </tp>
      <tp t="s">
        <v>#N/A Requesting Data...</v>
        <stp/>
        <stp>##V3_BDPV12</stp>
        <stp>EURJPY Curncy</stp>
        <stp>LAST_PRICE</stp>
        <stp>[Crispin Spreadsheet.xlsx]OEI!R279C13</stp>
        <tr r="M279" s="1"/>
      </tp>
      <tp t="s">
        <v>#N/A Requesting Data...</v>
        <stp/>
        <stp>##V3_BDPV12</stp>
        <stp>EURJPY Curncy</stp>
        <stp>LAST_PRICE</stp>
        <stp>[Crispin Spreadsheet.xlsx]OEI!R274C13</stp>
        <tr r="M274" s="1"/>
      </tp>
      <tp t="s">
        <v>#N/A Requesting Data...</v>
        <stp/>
        <stp>##V3_BDPV12</stp>
        <stp>EURJPY Curncy</stp>
        <stp>LAST_PRICE</stp>
        <stp>[Crispin Spreadsheet.xlsx]OEI!R275C13</stp>
        <tr r="M275" s="1"/>
      </tp>
      <tp t="s">
        <v>#N/A Requesting Data...</v>
        <stp/>
        <stp>##V3_BDPV12</stp>
        <stp>EURJPY Curncy</stp>
        <stp>LAST_PRICE</stp>
        <stp>[Crispin Spreadsheet.xlsx]OEI!R276C13</stp>
        <tr r="M276" s="1"/>
      </tp>
      <tp t="s">
        <v>#N/A Requesting Data...</v>
        <stp/>
        <stp>##V3_BDPV12</stp>
        <stp>EURJPY Curncy</stp>
        <stp>LAST_PRICE</stp>
        <stp>[Crispin Spreadsheet.xlsx]OEI!R277C13</stp>
        <tr r="M277" s="1"/>
      </tp>
      <tp t="s">
        <v>#N/A Requesting Data...</v>
        <stp/>
        <stp>##V3_BDPV12</stp>
        <stp>EURJPY Curncy</stp>
        <stp>LAST_PRICE</stp>
        <stp>[Crispin Spreadsheet.xlsx]OEI!R270C13</stp>
        <tr r="M270" s="1"/>
      </tp>
      <tp t="s">
        <v>#N/A Requesting Data...</v>
        <stp/>
        <stp>##V3_BDPV12</stp>
        <stp>EURJPY Curncy</stp>
        <stp>LAST_PRICE</stp>
        <stp>[Crispin Spreadsheet.xlsx]OEI!R271C13</stp>
        <tr r="M271" s="1"/>
      </tp>
      <tp t="s">
        <v>#N/A Requesting Data...</v>
        <stp/>
        <stp>##V3_BDPV12</stp>
        <stp>EURJPY Curncy</stp>
        <stp>LAST_PRICE</stp>
        <stp>[Crispin Spreadsheet.xlsx]OEI!R272C13</stp>
        <tr r="M272" s="1"/>
      </tp>
      <tp t="s">
        <v>#N/A Requesting Data...</v>
        <stp/>
        <stp>##V3_BDPV12</stp>
        <stp>EURJPY Curncy</stp>
        <stp>LAST_PRICE</stp>
        <stp>[Crispin Spreadsheet.xlsx]OEI!R273C13</stp>
        <tr r="M273" s="1"/>
      </tp>
      <tp t="s">
        <v>#N/A Requesting Data...</v>
        <stp/>
        <stp>##V3_BDPV12</stp>
        <stp>EURJPY Curncy</stp>
        <stp>LAST_PRICE</stp>
        <stp>[Crispin Spreadsheet.xlsx]OEI!R308C13</stp>
        <tr r="M308" s="1"/>
      </tp>
      <tp t="s">
        <v>#N/A Requesting Data...</v>
        <stp/>
        <stp>##V3_BDPV12</stp>
        <stp>EURJPY Curncy</stp>
        <stp>LAST_PRICE</stp>
        <stp>[Crispin Spreadsheet.xlsx]OEI!R309C13</stp>
        <tr r="M309" s="1"/>
      </tp>
      <tp t="s">
        <v>#N/A Requesting Data...</v>
        <stp/>
        <stp>##V3_BDPV12</stp>
        <stp>EURJPY Curncy</stp>
        <stp>LAST_PRICE</stp>
        <stp>[Crispin Spreadsheet.xlsx]OEI!R304C13</stp>
        <tr r="M304" s="1"/>
      </tp>
      <tp t="s">
        <v>#N/A Requesting Data...</v>
        <stp/>
        <stp>##V3_BDPV12</stp>
        <stp>EURJPY Curncy</stp>
        <stp>LAST_PRICE</stp>
        <stp>[Crispin Spreadsheet.xlsx]OEI!R305C13</stp>
        <tr r="M305" s="1"/>
      </tp>
      <tp t="s">
        <v>#N/A Requesting Data...</v>
        <stp/>
        <stp>##V3_BDPV12</stp>
        <stp>EURJPY Curncy</stp>
        <stp>LAST_PRICE</stp>
        <stp>[Crispin Spreadsheet.xlsx]OEI!R306C13</stp>
        <tr r="M306" s="1"/>
      </tp>
      <tp t="s">
        <v>#N/A Requesting Data...</v>
        <stp/>
        <stp>##V3_BDPV12</stp>
        <stp>EURJPY Curncy</stp>
        <stp>LAST_PRICE</stp>
        <stp>[Crispin Spreadsheet.xlsx]OEI!R307C13</stp>
        <tr r="M307" s="1"/>
      </tp>
      <tp t="s">
        <v>#N/A Requesting Data...</v>
        <stp/>
        <stp>##V3_BDPV12</stp>
        <stp>EURJPY Curncy</stp>
        <stp>LAST_PRICE</stp>
        <stp>[Crispin Spreadsheet.xlsx]OEI!R300C13</stp>
        <tr r="M300" s="1"/>
      </tp>
      <tp t="s">
        <v>#N/A Requesting Data...</v>
        <stp/>
        <stp>##V3_BDPV12</stp>
        <stp>EURJPY Curncy</stp>
        <stp>LAST_PRICE</stp>
        <stp>[Crispin Spreadsheet.xlsx]OEI!R301C13</stp>
        <tr r="M301" s="1"/>
      </tp>
      <tp t="s">
        <v>#N/A Requesting Data...</v>
        <stp/>
        <stp>##V3_BDPV12</stp>
        <stp>EURJPY Curncy</stp>
        <stp>LAST_PRICE</stp>
        <stp>[Crispin Spreadsheet.xlsx]OEI!R302C13</stp>
        <tr r="M302" s="1"/>
      </tp>
      <tp t="s">
        <v>#N/A Requesting Data...</v>
        <stp/>
        <stp>##V3_BDPV12</stp>
        <stp>EURJPY Curncy</stp>
        <stp>LAST_PRICE</stp>
        <stp>[Crispin Spreadsheet.xlsx]OEI!R303C13</stp>
        <tr r="M303" s="1"/>
      </tp>
      <tp>
        <v>141.36000000000001</v>
        <stp/>
        <stp>##V3_BDPV12</stp>
        <stp>EURJPY Curncy</stp>
        <stp>LAST_PRICE</stp>
        <stp>[Crispin Spreadsheet.xlsx]OEI!R893C13</stp>
        <tr r="M893" s="1"/>
      </tp>
      <tp t="s">
        <v>#N/A Requesting Data...</v>
        <stp/>
        <stp>##V3_BDPV12</stp>
        <stp>EURJPY Curncy</stp>
        <stp>LAST_PRICE</stp>
        <stp>[Crispin Spreadsheet.xlsx]OEI!R837C13</stp>
        <tr r="M837" s="1"/>
      </tp>
      <tp>
        <v>45.28</v>
        <stp/>
        <stp>##V3_BDPV12</stp>
        <stp>TCEHY US Equity</stp>
        <stp>PX_YEST_CLOSE</stp>
        <stp>[Crispin Spreadsheet.xlsx]OEI!R802C6</stp>
        <tr r="F802" s="1"/>
      </tp>
      <tp t="s">
        <v>USD</v>
        <stp/>
        <stp>##V3_BDPV12</stp>
        <stp>SNOW US Equity</stp>
        <stp>CRNCY</stp>
        <stp>[Crispin Spreadsheet.xlsx]OEI!R794C4</stp>
        <tr r="D794" s="1"/>
      </tp>
      <tp>
        <v>3.395</v>
        <stp/>
        <stp>##V3_BDPV12</stp>
        <stp>HUNT NO Equity</stp>
        <stp>PX_YEST_CLOSE</stp>
        <stp>[Crispin Spreadsheet.xlsx]OEI!R337C6</stp>
        <tr r="F337" s="1"/>
      </tp>
      <tp>
        <v>76.459999999999994</v>
        <stp/>
        <stp>##V3_BDPV12</stp>
        <stp>ERICB SS Equity</stp>
        <stp>PX_YEST_CLOSE</stp>
        <stp>[Crispin Spreadsheet.xlsx]OEI!R409C6</stp>
        <tr r="F409" s="1"/>
      </tp>
      <tp t="s">
        <v>USD</v>
        <stp/>
        <stp>##V3_BDPV12</stp>
        <stp>SONY US Equity</stp>
        <stp>CRNCY</stp>
        <stp>[Crispin Spreadsheet.xlsx]OEI!R795C4</stp>
        <tr r="D795" s="1"/>
      </tp>
      <tp>
        <v>17.350000000000001</v>
        <stp/>
        <stp>##V3_BDPV12</stp>
        <stp>SSRM US Equity</stp>
        <stp>PX_YEST_CLOSE</stp>
        <stp>[Crispin Spreadsheet.xlsx]OEI!R797C6</stp>
        <tr r="F797" s="1"/>
      </tp>
      <tp>
        <v>2186</v>
        <stp/>
        <stp>##V3_BDPV12</stp>
        <stp>SGSN SW Equity</stp>
        <stp>PX_YEST_CLOSE</stp>
        <stp>[Crispin Spreadsheet.xlsx]OEI!R432C6</stp>
        <tr r="F432" s="1"/>
      </tp>
      <tp>
        <v>17.18</v>
        <stp/>
        <stp>##V3_BDPV12</stp>
        <stp>PLUG US Equity</stp>
        <stp>PX_YEST_CLOSE</stp>
        <stp>[Crispin Spreadsheet.xlsx]OEI!R780C6</stp>
        <tr r="F780" s="1"/>
      </tp>
      <tp t="s">
        <v>USD</v>
        <stp/>
        <stp>##V3_BDPV12</stp>
        <stp>SMSN LI Equity</stp>
        <stp>CRNCY</stp>
        <stp>[Crispin Spreadsheet.xlsx]OEI!R602C4</stp>
        <tr r="D602" s="1"/>
      </tp>
      <tp t="s">
        <v>#N/A Requesting Data...</v>
        <stp/>
        <stp>##V3_BDPV12</stp>
        <stp>CNHI IM Equity</stp>
        <stp>LAST_PRICE</stp>
        <stp>[Crispin Spreadsheet.xlsx]FDXC!R17C7</stp>
        <tr r="G17" s="8"/>
      </tp>
      <tp>
        <v>53.44</v>
        <stp/>
        <stp>##V3_BDPV12</stp>
        <stp>NHY NO Equity</stp>
        <stp>LAST_PRICE</stp>
        <stp>[Crispin Spreadsheet.xlsx]SWAN!R44C7</stp>
        <tr r="G44" s="3"/>
      </tp>
      <tp>
        <v>7618</v>
        <stp/>
        <stp>##V3_BDPV12</stp>
        <stp>LSEG LN Equity</stp>
        <stp>LAST_PRICE</stp>
        <stp>[Crispin Spreadsheet.xlsx]SWAN!R94C7</stp>
        <tr r="G94" s="3"/>
      </tp>
      <tp t="s">
        <v>#N/A Requesting Data...</v>
        <stp/>
        <stp>##V3_BDPV12</stp>
        <stp>GET FP Equity</stp>
        <stp>LAST_PRICE</stp>
        <stp>[Crispin Spreadsheet.xlsx]FDXC!R14C7</stp>
        <tr r="G14" s="8"/>
      </tp>
      <tp t="s">
        <v>#N/A Requesting Data...</v>
        <stp/>
        <stp>##V3_BDPV12</stp>
        <stp>SLCJY US Equity</stp>
        <stp>LAST_PRICE</stp>
        <stp>[Crispin Spreadsheet.xlsx]OPUS!R84C7</stp>
        <tr r="G84" s="6"/>
      </tp>
      <tp t="s">
        <v>#N/A Requesting Data...</v>
        <stp/>
        <stp>##V3_BDPV12</stp>
        <stp>880 HK Equity</stp>
        <stp>LAST_PRICE</stp>
        <stp>[Crispin Spreadsheet.xlsx]OEI!R215C7</stp>
        <tr r="G215" s="1"/>
      </tp>
      <tp t="s">
        <v>NOK</v>
        <stp/>
        <stp>##V3_BDPV12</stp>
        <stp>AKRBP NO Equity</stp>
        <stp>CRNCY</stp>
        <stp>[Crispin Spreadsheet.xlsx]OPE!R20C4</stp>
        <tr r="D20" s="7"/>
      </tp>
      <tp>
        <v>8.2899999999999991</v>
        <stp/>
        <stp>##V3_BDPV12</stp>
        <stp>SLCJY US Equity</stp>
        <stp>PX_YEST_CLOSE</stp>
        <stp>[Crispin Spreadsheet.xlsx]OPE!R60C6</stp>
        <tr r="F60" s="7"/>
      </tp>
      <tp>
        <v>784.6</v>
        <stp/>
        <stp>##V3_BDPV12</stp>
        <stp>NOVOB DC Equity</stp>
        <stp>PX_YEST_CLOSE</stp>
        <stp>[Crispin Spreadsheet.xlsx]OEI!R68C6</stp>
        <tr r="F68" s="1"/>
      </tp>
      <tp>
        <v>1.2121999999999999</v>
        <stp/>
        <stp>##V3_BDPV12</stp>
        <stp>GBPUSD Curncy</stp>
        <stp>LAST_PRICE</stp>
        <stp>[Crispin Spreadsheet.xlsx]SWAN!R164C7</stp>
        <tr r="G164" s="3"/>
      </tp>
      <tp t="s">
        <v>#N/A Requesting Data...</v>
        <stp/>
        <stp>##V3_BDPV12</stp>
        <stp>EURMYR Curncy</stp>
        <stp>LAST_PRICE</stp>
        <stp>[Crispin Spreadsheet.xlsx]OEI!R314C13</stp>
        <tr r="M314" s="1"/>
      </tp>
      <tp t="s">
        <v>#N/A Requesting Data...</v>
        <stp/>
        <stp>##V3_BDPV12</stp>
        <stp>EURMYR Curncy</stp>
        <stp>LAST_PRICE</stp>
        <stp>[Crispin Spreadsheet.xlsx]OEI!R312C13</stp>
        <tr r="M312" s="1"/>
      </tp>
      <tp t="s">
        <v>#N/A Requesting Data...</v>
        <stp/>
        <stp>##V3_BDPV12</stp>
        <stp>EURMYR Curncy</stp>
        <stp>LAST_PRICE</stp>
        <stp>[Crispin Spreadsheet.xlsx]OEI!R313C13</stp>
        <tr r="M313" s="1"/>
      </tp>
      <tp t="s">
        <v>USD</v>
        <stp/>
        <stp>##V3_BDPV12</stp>
        <stp>LAMR US Equity</stp>
        <stp>CRNCY</stp>
        <stp>[Crispin Spreadsheet.xlsx]OEI!R741C4</stp>
        <tr r="D741" s="1"/>
      </tp>
      <tp>
        <v>138.93</v>
        <stp/>
        <stp>##V3_BDPV12</stp>
        <stp>AAPL US Equity</stp>
        <stp>PX_YEST_CLOSE</stp>
        <stp>[Crispin Spreadsheet.xlsx]OEI!R662C6</stp>
        <tr r="F662" s="1"/>
      </tp>
      <tp>
        <v>14.83</v>
        <stp/>
        <stp>##V3_BDPV12</stp>
        <stp>ADYEY US Equity</stp>
        <stp>PX_YEST_CLOSE</stp>
        <stp>[Crispin Spreadsheet.xlsx]OEI!R648C6</stp>
        <tr r="F648" s="1"/>
      </tp>
      <tp t="s">
        <v>CHF</v>
        <stp/>
        <stp>##V3_BDPV12</stp>
        <stp>SIKA SW Equity</stp>
        <stp>CRNCY</stp>
        <stp>[Crispin Spreadsheet.xlsx]OEI!R433C4</stp>
        <tr r="D433" s="1"/>
      </tp>
      <tp>
        <v>78.569999999999993</v>
        <stp/>
        <stp>##V3_BDPV12</stp>
        <stp>ATVI US Equity</stp>
        <stp>PX_YEST_CLOSE</stp>
        <stp>[Crispin Spreadsheet.xlsx]OEI!R644C6</stp>
        <tr r="F644" s="1"/>
      </tp>
      <tp t="s">
        <v>MYR</v>
        <stp/>
        <stp>##V3_BDPV12</stp>
        <stp>SDPL MK Equity</stp>
        <stp>CRNCY</stp>
        <stp>[Crispin Spreadsheet.xlsx]OEI!R314C4</stp>
        <tr r="D314" s="1"/>
      </tp>
      <tp t="s">
        <v>USD</v>
        <stp/>
        <stp>##V3_BDPV12</stp>
        <stp>ILMN US Equity</stp>
        <stp>CRNCY</stp>
        <stp>[Crispin Spreadsheet.xlsx]OEI!R731C4</stp>
        <tr r="D731" s="1"/>
      </tp>
      <tp t="s">
        <v>#N/A N/A</v>
        <stp/>
        <stp>##V3_BDPV12</stp>
        <stp>TUNG LN Equity</stp>
        <stp>PX_YEST_CLOSE</stp>
        <stp>[Crispin Spreadsheet.xlsx]OEI!R631C6</stp>
        <tr r="F631" s="1"/>
      </tp>
      <tp t="s">
        <v>CHF</v>
        <stp/>
        <stp>##V3_BDPV12</stp>
        <stp>PGHN SW Equity</stp>
        <stp>CRNCY</stp>
        <stp>[Crispin Spreadsheet.xlsx]OEI!R430C4</stp>
        <tr r="D430" s="1"/>
      </tp>
      <tp>
        <v>20.18</v>
        <stp/>
        <stp>##V3_BDPV12</stp>
        <stp>PHIA NA Equity</stp>
        <stp>PX_YEST_CLOSE</stp>
        <stp>[Crispin Spreadsheet.xlsx]OEI!R329C6</stp>
        <tr r="F329" s="1"/>
      </tp>
      <tp>
        <v>816.5</v>
        <stp/>
        <stp>##V3_BDPV12</stp>
        <stp>BVIC LN Equity</stp>
        <stp>PX_YEST_CLOSE</stp>
        <stp>[Crispin Spreadsheet.xlsx]OEI!R476C6</stp>
        <tr r="F476" s="1"/>
      </tp>
      <tp t="s">
        <v>#N/A Requesting Data...</v>
        <stp/>
        <stp>##V3_BDPV12</stp>
        <stp>CNHI IM Equity</stp>
        <stp>LAST_PRICE</stp>
        <stp>[Crispin Spreadsheet.xlsx]FDXC!R90C7</stp>
        <tr r="G90" s="8"/>
      </tp>
      <tp>
        <v>225.9</v>
        <stp/>
        <stp>##V3_BDPV12</stp>
        <stp>UHR SW Equity</stp>
        <stp>LAST_PRICE</stp>
        <stp>[Crispin Spreadsheet.xlsx]SWAN!R68C7</stp>
        <tr r="G68" s="3"/>
      </tp>
      <tp t="s">
        <v>#N/A Requesting Data...</v>
        <stp/>
        <stp>##V3_BDPV12</stp>
        <stp>AKRBP NO Equity</stp>
        <stp>LAST_PRICE</stp>
        <stp>[Crispin Spreadsheet.xlsx]FDXC!R98C7</stp>
        <tr r="G98" s="8"/>
      </tp>
      <tp t="s">
        <v>#N/A Requesting Data...</v>
        <stp/>
        <stp>##V3_BDPV12</stp>
        <stp>PFG LN Equity</stp>
        <stp>LAST_PRICE</stp>
        <stp>[Crispin Spreadsheet.xlsx]OPUS!R70C7</stp>
        <tr r="G70" s="6"/>
      </tp>
      <tp t="s">
        <v>#N/A Requesting Data...</v>
        <stp/>
        <stp>##V3_BDPV12</stp>
        <stp>JSE LN Equity</stp>
        <stp>LAST_PRICE</stp>
        <stp>[Crispin Spreadsheet.xlsx]OPUS!R62C7</stp>
        <tr r="G62" s="6"/>
      </tp>
      <tp t="s">
        <v>#N/A Requesting Data...</v>
        <stp/>
        <stp>##V3_BDPV12</stp>
        <stp>ABF LN Equity</stp>
        <stp>LAST_PRICE</stp>
        <stp>[Crispin Spreadsheet.xlsx]OPUS!R51C7</stp>
        <tr r="G51" s="6"/>
      </tp>
      <tp t="s">
        <v>#N/A Requesting Data...</v>
        <stp/>
        <stp>##V3_BDPV12</stp>
        <stp>PSON LN Equity</stp>
        <stp>LAST_PRICE</stp>
        <stp>[Crispin Spreadsheet.xlsx]FDXC!R57C7</stp>
        <tr r="G57" s="8"/>
      </tp>
      <tp t="s">
        <v>#N/A Requesting Data...</v>
        <stp/>
        <stp>##V3_BDPV12</stp>
        <stp>BTU US Equity</stp>
        <stp>LAST_PRICE</stp>
        <stp>[Crispin Spreadsheet.xlsx]FDXC!R72C7</stp>
        <tr r="G72" s="8"/>
      </tp>
      <tp t="s">
        <v>#N/A Requesting Data...</v>
        <stp/>
        <stp>##V3_BDPV12</stp>
        <stp>857 HK Equity</stp>
        <stp>LAST_PRICE</stp>
        <stp>[Crispin Spreadsheet.xlsx]OEI!R213C7</stp>
        <tr r="G213" s="1"/>
      </tp>
      <tp t="s">
        <v>#N/A Requesting Data...</v>
        <stp/>
        <stp>##V3_BDPV12</stp>
        <stp>EURCAD Curncy</stp>
        <stp>LAST_PRICE</stp>
        <stp>[Crispin Spreadsheet.xlsx]OPE!R7C13</stp>
        <tr r="M7" s="7"/>
      </tp>
      <tp t="s">
        <v>#N/A Requesting Data...</v>
        <stp/>
        <stp>##V3_BDPV12</stp>
        <stp>EURCAD Curncy</stp>
        <stp>LAST_PRICE</stp>
        <stp>[Crispin Spreadsheet.xlsx]OPE!R6C13</stp>
        <tr r="M6" s="7"/>
      </tp>
      <tp t="s">
        <v>USD</v>
        <stp/>
        <stp>##V3_BDPV12</stp>
        <stp>PANW US Equity</stp>
        <stp>CRNCY</stp>
        <stp>[Crispin Spreadsheet.xlsx]OEI!R773C4</stp>
        <tr r="D773" s="1"/>
      </tp>
      <tp t="s">
        <v>USD</v>
        <stp/>
        <stp>##V3_BDPV12</stp>
        <stp>BLDP US Equity</stp>
        <stp>CRNCY</stp>
        <stp>[Crispin Spreadsheet.xlsx]OEI!R669C4</stp>
        <tr r="D669" s="1"/>
      </tp>
      <tp t="s">
        <v>USD</v>
        <stp/>
        <stp>##V3_BDPV12</stp>
        <stp>SHOP US Equity</stp>
        <stp>CRNCY</stp>
        <stp>[Crispin Spreadsheet.xlsx]OEI!R792C4</stp>
        <tr r="D792" s="1"/>
      </tp>
      <tp t="s">
        <v>GBp</v>
        <stp/>
        <stp>##V3_BDPV12</stp>
        <stp>BATS LN Equity</stp>
        <stp>CRNCY</stp>
        <stp>[Crispin Spreadsheet.xlsx]OEI!R474C4</stp>
        <tr r="D474" s="1"/>
      </tp>
      <tp t="s">
        <v>USD</v>
        <stp/>
        <stp>##V3_BDPV12</stp>
        <stp>TIPS LN Equity</stp>
        <stp>CRNCY</stp>
        <stp>[Crispin Spreadsheet.xlsx]OEI!R610C4</stp>
        <tr r="D610" s="1"/>
      </tp>
      <tp t="s">
        <v>GBp</v>
        <stp/>
        <stp>##V3_BDPV12</stp>
        <stp>FEVR LN Equity</stp>
        <stp>CRNCY</stp>
        <stp>[Crispin Spreadsheet.xlsx]OEI!R506C4</stp>
        <tr r="D506" s="1"/>
      </tp>
      <tp t="s">
        <v>USD</v>
        <stp/>
        <stp>##V3_BDPV12</stp>
        <stp>CMCSA US Equity</stp>
        <stp>CRNCY</stp>
        <stp>[Crispin Spreadsheet.xlsx]OEI!R691C4</stp>
        <tr r="D691" s="1"/>
      </tp>
      <tp t="s">
        <v>USD</v>
        <stp/>
        <stp>##V3_BDPV12</stp>
        <stp>NFLX US Equity</stp>
        <stp>CRNCY</stp>
        <stp>[Crispin Spreadsheet.xlsx]OEI!R761C4</stp>
        <tr r="D761" s="1"/>
      </tp>
      <tp t="s">
        <v>USD</v>
        <stp/>
        <stp>##V3_BDPV12</stp>
        <stp>BYND US Equity</stp>
        <stp>CRNCY</stp>
        <stp>[Crispin Spreadsheet.xlsx]OEI!R673C4</stp>
        <tr r="D673" s="1"/>
      </tp>
      <tp>
        <v>26.53</v>
        <stp/>
        <stp>##V3_BDPV12</stp>
        <stp>APAM NA Equity</stp>
        <stp>PX_YEST_CLOSE</stp>
        <stp>[Crispin Spreadsheet.xlsx]OEI!R320C6</stp>
        <tr r="F320" s="1"/>
      </tp>
      <tp t="s">
        <v>SEK</v>
        <stp/>
        <stp>##V3_BDPV12</stp>
        <stp>SAND SS Equity</stp>
        <stp>CRNCY</stp>
        <stp>[Crispin Spreadsheet.xlsx]OEI!R403C4</stp>
        <tr r="D403" s="1"/>
      </tp>
      <tp t="s">
        <v>EUR</v>
        <stp/>
        <stp>##V3_BDPV12</stp>
        <stp>HLAG GY Equity</stp>
        <stp>CRNCY</stp>
        <stp>[Crispin Spreadsheet.xlsx]OEI!R166C4</stp>
        <tr r="D166" s="1"/>
      </tp>
      <tp t="s">
        <v>USD</v>
        <stp/>
        <stp>##V3_BDPV12</stp>
        <stp>POOL US Equity</stp>
        <stp>CRNCY</stp>
        <stp>[Crispin Spreadsheet.xlsx]OEI!R782C4</stp>
        <tr r="D782" s="1"/>
      </tp>
      <tp>
        <v>5.13</v>
        <stp/>
        <stp>##V3_BDPV12</stp>
        <stp>WETF US Equity</stp>
        <stp>PX_YEST_CLOSE</stp>
        <stp>[Crispin Spreadsheet.xlsx]OEI!R827C6</stp>
        <tr r="F827" s="1"/>
      </tp>
      <tp t="s">
        <v>CHF</v>
        <stp/>
        <stp>##V3_BDPV12</stp>
        <stp>LONN SW Equity</stp>
        <stp>CRNCY</stp>
        <stp>[Crispin Spreadsheet.xlsx]OEI!R427C4</stp>
        <tr r="D427" s="1"/>
      </tp>
      <tp>
        <v>131.55000000000001</v>
        <stp/>
        <stp>##V3_BDPV12</stp>
        <stp>SWEDA SS Equity</stp>
        <stp>PX_YEST_CLOSE</stp>
        <stp>[Crispin Spreadsheet.xlsx]OEI!R408C6</stp>
        <tr r="F408" s="1"/>
      </tp>
      <tp t="s">
        <v>#N/A Requesting Data...</v>
        <stp/>
        <stp>##V3_BDPV12</stp>
        <stp>EBRO SQ Equity</stp>
        <stp>LAST_PRICE</stp>
        <stp>[Crispin Spreadsheet.xlsx]FDXC!R37C7</stp>
        <tr r="G37" s="8"/>
      </tp>
      <tp t="s">
        <v>#N/A Requesting Data...</v>
        <stp/>
        <stp>##V3_BDPV12</stp>
        <stp>ABX CN Equity</stp>
        <stp>LAST_PRICE</stp>
        <stp>[Crispin Spreadsheet.xlsx]SWAN!R13C7</stp>
        <tr r="G13" s="3"/>
      </tp>
      <tp t="s">
        <v>#N/A Requesting Data...</v>
        <stp/>
        <stp>##V3_BDPV12</stp>
        <stp>ANG SJ Equity</stp>
        <stp>LAST_PRICE</stp>
        <stp>[Crispin Spreadsheet.xlsx]OPUS!R41C7</stp>
        <tr r="G41" s="6"/>
      </tp>
      <tp t="s">
        <v>#N/A Requesting Data...</v>
        <stp/>
        <stp>##V3_BDPV12</stp>
        <stp>LRE LN Equity</stp>
        <stp>LAST_PRICE</stp>
        <stp>[Crispin Spreadsheet.xlsx]OPUS!R63C7</stp>
        <tr r="G63" s="6"/>
      </tp>
      <tp t="s">
        <v>#N/A Requesting Data...</v>
        <stp/>
        <stp>##V3_BDPV12</stp>
        <stp>MKS LN Equity</stp>
        <stp>LAST_PRICE</stp>
        <stp>[Crispin Spreadsheet.xlsx]FDXC!R55C7</stp>
        <tr r="G55" s="8"/>
      </tp>
      <tp t="s">
        <v>#N/A Requesting Data...</v>
        <stp/>
        <stp>##V3_BDPV12</stp>
        <stp>EDV CN Equity</stp>
        <stp>LAST_PRICE</stp>
        <stp>[Crispin Spreadsheet.xlsx]FDXC!R10C7</stp>
        <tr r="G10" s="8"/>
      </tp>
      <tp t="s">
        <v>#N/A Requesting Data...</v>
        <stp/>
        <stp>##V3_BDPV12</stp>
        <stp>317 HK Equity</stp>
        <stp>LAST_PRICE</stp>
        <stp>[Crispin Spreadsheet.xlsx]OEI!R210C7</stp>
        <tr r="G210" s="1"/>
      </tp>
      <tp t="s">
        <v>DKK</v>
        <stp/>
        <stp>##V3_BDPV12</stp>
        <stp>DANSKE DC Equity</stp>
        <stp>CRNCY</stp>
        <stp>[Crispin Spreadsheet.xlsx]OEI!R65C4</stp>
        <tr r="D65" s="1"/>
      </tp>
      <tp t="s">
        <v>USD</v>
        <stp/>
        <stp>##V3_BDPV12</stp>
        <stp>MSFT US Equity</stp>
        <stp>CRNCY</stp>
        <stp>[Crispin Spreadsheet.xlsx]OEI!R758C4</stp>
        <tr r="D758" s="1"/>
      </tp>
      <tp t="s">
        <v>GBp</v>
        <stp/>
        <stp>##V3_BDPV12</stp>
        <stp>AVST LN Equity</stp>
        <stp>CRNCY</stp>
        <stp>[Crispin Spreadsheet.xlsx]OEI!R460C4</stp>
        <tr r="D460" s="1"/>
      </tp>
      <tp>
        <v>187</v>
        <stp/>
        <stp>##V3_BDPV12</stp>
        <stp>POLY LN Equity</stp>
        <stp>PX_YEST_CLOSE</stp>
        <stp>[Crispin Spreadsheet.xlsx]OEI!R581C6</stp>
        <tr r="F581" s="1"/>
      </tp>
      <tp t="s">
        <v>USD</v>
        <stp/>
        <stp>##V3_BDPV12</stp>
        <stp>TRIP US Equity</stp>
        <stp>CRNCY</stp>
        <stp>[Crispin Spreadsheet.xlsx]OEI!R807C4</stp>
        <tr r="D807" s="1"/>
      </tp>
      <tp>
        <v>24.74</v>
        <stp/>
        <stp>##V3_BDPV12</stp>
        <stp>UNVR US Equity</stp>
        <stp>PX_YEST_CLOSE</stp>
        <stp>[Crispin Spreadsheet.xlsx]OEI!R816C6</stp>
        <tr r="F816" s="1"/>
      </tp>
      <tp>
        <v>1373</v>
        <stp/>
        <stp>##V3_BDPV12</stp>
        <stp>WEIR LN Equity</stp>
        <stp>PX_YEST_CLOSE</stp>
        <stp>[Crispin Spreadsheet.xlsx]OEI!R624C6</stp>
        <tr r="F624" s="1"/>
      </tp>
      <tp>
        <v>69.66</v>
        <stp/>
        <stp>##V3_BDPV12</stp>
        <stp>CRUS US Equity</stp>
        <stp>PX_YEST_CLOSE</stp>
        <stp>[Crispin Spreadsheet.xlsx]OEI!R685C6</stp>
        <tr r="F685" s="1"/>
      </tp>
      <tp>
        <v>219</v>
        <stp/>
        <stp>##V3_BDPV12</stp>
        <stp>ASHM LN Equity</stp>
        <stp>PX_YEST_CLOSE</stp>
        <stp>[Crispin Spreadsheet.xlsx]OEI!R455C6</stp>
        <tr r="F455" s="1"/>
      </tp>
      <tp>
        <v>92.47</v>
        <stp/>
        <stp>##V3_BDPV12</stp>
        <stp>QRVO US Equity</stp>
        <stp>PX_YEST_CLOSE</stp>
        <stp>[Crispin Spreadsheet.xlsx]OEI!R786C6</stp>
        <tr r="F786" s="1"/>
      </tp>
      <tp t="s">
        <v>SEK</v>
        <stp/>
        <stp>##V3_BDPV12</stp>
        <stp>SECUB SS Equity</stp>
        <stp>CRNCY</stp>
        <stp>[Crispin Spreadsheet.xlsx]OEI!R404C4</stp>
        <tr r="D404" s="1"/>
      </tp>
      <tp>
        <v>60</v>
        <stp/>
        <stp>##V3_BDPV12</stp>
        <stp>SAVE FP Equity</stp>
        <stp>PX_YEST_CLOSE</stp>
        <stp>[Crispin Spreadsheet.xlsx]OEI!R125C6</stp>
        <tr r="F125" s="1"/>
      </tp>
      <tp t="s">
        <v>USD</v>
        <stp/>
        <stp>##V3_BDPV12</stp>
        <stp>TWLO US Equity</stp>
        <stp>CRNCY</stp>
        <stp>[Crispin Spreadsheet.xlsx]OEI!R812C4</stp>
        <tr r="D812" s="1"/>
      </tp>
      <tp t="s">
        <v>CHF</v>
        <stp/>
        <stp>##V3_BDPV12</stp>
        <stp>HOLN SW Equity</stp>
        <stp>CRNCY</stp>
        <stp>[Crispin Spreadsheet.xlsx]OEI!R426C4</stp>
        <tr r="D426" s="1"/>
      </tp>
      <tp>
        <v>15.29</v>
        <stp/>
        <stp>##V3_BDPV12</stp>
        <stp>UBSG SW Equity</stp>
        <stp>PX_YEST_CLOSE</stp>
        <stp>[Crispin Spreadsheet.xlsx]OEI!R437C6</stp>
        <tr r="F437" s="1"/>
      </tp>
      <tp>
        <v>2.16</v>
        <stp/>
        <stp>##V3_BDPV12</stp>
        <stp>AIBG ID Equity</stp>
        <stp>PX_YEST_CLOSE</stp>
        <stp>[Crispin Spreadsheet.xlsx]OEI!R225C6</stp>
        <tr r="F225" s="1"/>
      </tp>
      <tp>
        <v>241</v>
        <stp/>
        <stp>##V3_BDPV12</stp>
        <stp>8848 JT Equity</stp>
        <stp>PX_YEST_CLOSE</stp>
        <stp>[Crispin Spreadsheet.xlsx]FDXC!R21C6</stp>
        <tr r="F21" s="8"/>
      </tp>
      <tp t="s">
        <v>USD</v>
        <stp/>
        <stp>##V3_BDPV12</stp>
        <stp>ARMK US Equity</stp>
        <stp>CRNCY</stp>
        <stp>[Crispin Spreadsheet.xlsx]OEI!R663C4</stp>
        <tr r="D663" s="1"/>
      </tp>
      <tp t="s">
        <v>#N/A Requesting Data...</v>
        <stp/>
        <stp>##V3_BDPV12</stp>
        <stp>GBPZAr Curncy</stp>
        <stp>QUOTE_FACTOR</stp>
        <stp>[Crispin Spreadsheet.xlsx]OPUS!R41C12</stp>
        <tr r="L41" s="6"/>
      </tp>
      <tp t="s">
        <v>#N/A Requesting Data...</v>
        <stp/>
        <stp>##V3_BDPV12</stp>
        <stp>GBPZAr Curncy</stp>
        <stp>QUOTE_FACTOR</stp>
        <stp>[Crispin Spreadsheet.xlsx]OPUS!R42C12</stp>
        <tr r="L42" s="6"/>
      </tp>
      <tp>
        <v>16.14</v>
        <stp/>
        <stp>##V3_BDPV12</stp>
        <stp>EBRO SQ Equity</stp>
        <stp>LAST_PRICE</stp>
        <stp>[Crispin Spreadsheet.xlsx]SWAN!R59C7</stp>
        <tr r="G59" s="3"/>
      </tp>
      <tp t="s">
        <v>#N/A Requesting Data...</v>
        <stp/>
        <stp>##V3_BDPV12</stp>
        <stp>YAR NO Equity</stp>
        <stp>LAST_PRICE</stp>
        <stp>[Crispin Spreadsheet.xlsx]FDXC!R27C7</stp>
        <tr r="G27" s="8"/>
      </tp>
      <tp t="s">
        <v>#N/A Requesting Data...</v>
        <stp/>
        <stp>##V3_BDPV12</stp>
        <stp>SY1 GY Equity</stp>
        <stp>LAST_PRICE</stp>
        <stp>[Crispin Spreadsheet.xlsx]OEI!R187C7</stp>
        <tr r="G187" s="1"/>
      </tp>
      <tp>
        <v>795.4</v>
        <stp/>
        <stp>##V3_BDPV12</stp>
        <stp>ORSTED DC Equity</stp>
        <stp>PX_YEST_CLOSE</stp>
        <stp>[Crispin Spreadsheet.xlsx]OEI!R69C6</stp>
        <tr r="F69" s="1"/>
      </tp>
      <tp>
        <v>10.3246</v>
        <stp/>
        <stp>##V3_BDPV12</stp>
        <stp>EURNOK Curncy</stp>
        <stp>LAST_PRICE</stp>
        <stp>[Crispin Spreadsheet.xlsx]OEI!R875C13</stp>
        <tr r="M875" s="1"/>
      </tp>
      <tp t="s">
        <v>#N/A Requesting Data...</v>
        <stp/>
        <stp>##V3_BDPV12</stp>
        <stp>EURNOK Curncy</stp>
        <stp>LAST_PRICE</stp>
        <stp>[Crispin Spreadsheet.xlsx]OEI!R348C13</stp>
        <tr r="M348" s="1"/>
      </tp>
      <tp t="s">
        <v>#N/A Requesting Data...</v>
        <stp/>
        <stp>##V3_BDPV12</stp>
        <stp>EURNOK Curncy</stp>
        <stp>LAST_PRICE</stp>
        <stp>[Crispin Spreadsheet.xlsx]OEI!R344C13</stp>
        <tr r="M344" s="1"/>
      </tp>
      <tp t="s">
        <v>#N/A Requesting Data...</v>
        <stp/>
        <stp>##V3_BDPV12</stp>
        <stp>EURNOK Curncy</stp>
        <stp>LAST_PRICE</stp>
        <stp>[Crispin Spreadsheet.xlsx]OEI!R345C13</stp>
        <tr r="M345" s="1"/>
      </tp>
      <tp t="s">
        <v>#N/A Requesting Data...</v>
        <stp/>
        <stp>##V3_BDPV12</stp>
        <stp>EURNOK Curncy</stp>
        <stp>LAST_PRICE</stp>
        <stp>[Crispin Spreadsheet.xlsx]OEI!R346C13</stp>
        <tr r="M346" s="1"/>
      </tp>
      <tp t="s">
        <v>#N/A Requesting Data...</v>
        <stp/>
        <stp>##V3_BDPV12</stp>
        <stp>EURNOK Curncy</stp>
        <stp>LAST_PRICE</stp>
        <stp>[Crispin Spreadsheet.xlsx]OEI!R347C13</stp>
        <tr r="M347" s="1"/>
      </tp>
      <tp t="s">
        <v>#N/A Requesting Data...</v>
        <stp/>
        <stp>##V3_BDPV12</stp>
        <stp>EURNOK Curncy</stp>
        <stp>LAST_PRICE</stp>
        <stp>[Crispin Spreadsheet.xlsx]OEI!R340C13</stp>
        <tr r="M340" s="1"/>
      </tp>
      <tp t="s">
        <v>#N/A Requesting Data...</v>
        <stp/>
        <stp>##V3_BDPV12</stp>
        <stp>EURNOK Curncy</stp>
        <stp>LAST_PRICE</stp>
        <stp>[Crispin Spreadsheet.xlsx]OEI!R341C13</stp>
        <tr r="M341" s="1"/>
      </tp>
      <tp t="s">
        <v>#N/A Requesting Data...</v>
        <stp/>
        <stp>##V3_BDPV12</stp>
        <stp>EURNOK Curncy</stp>
        <stp>LAST_PRICE</stp>
        <stp>[Crispin Spreadsheet.xlsx]OEI!R342C13</stp>
        <tr r="M342" s="1"/>
      </tp>
      <tp t="s">
        <v>#N/A Requesting Data...</v>
        <stp/>
        <stp>##V3_BDPV12</stp>
        <stp>EURNOK Curncy</stp>
        <stp>LAST_PRICE</stp>
        <stp>[Crispin Spreadsheet.xlsx]OEI!R343C13</stp>
        <tr r="M343" s="1"/>
      </tp>
      <tp t="s">
        <v>#N/A Requesting Data...</v>
        <stp/>
        <stp>##V3_BDPV12</stp>
        <stp>EURNOK Curncy</stp>
        <stp>LAST_PRICE</stp>
        <stp>[Crispin Spreadsheet.xlsx]OEI!R338C13</stp>
        <tr r="M338" s="1"/>
      </tp>
      <tp t="s">
        <v>#N/A Requesting Data...</v>
        <stp/>
        <stp>##V3_BDPV12</stp>
        <stp>EURNOK Curncy</stp>
        <stp>LAST_PRICE</stp>
        <stp>[Crispin Spreadsheet.xlsx]OEI!R339C13</stp>
        <tr r="M339" s="1"/>
      </tp>
      <tp t="s">
        <v>#N/A Requesting Data...</v>
        <stp/>
        <stp>##V3_BDPV12</stp>
        <stp>EURNOK Curncy</stp>
        <stp>LAST_PRICE</stp>
        <stp>[Crispin Spreadsheet.xlsx]OEI!R335C13</stp>
        <tr r="M335" s="1"/>
      </tp>
      <tp t="s">
        <v>#N/A Requesting Data...</v>
        <stp/>
        <stp>##V3_BDPV12</stp>
        <stp>EURNOK Curncy</stp>
        <stp>LAST_PRICE</stp>
        <stp>[Crispin Spreadsheet.xlsx]OEI!R336C13</stp>
        <tr r="M336" s="1"/>
      </tp>
      <tp t="s">
        <v>#N/A Requesting Data...</v>
        <stp/>
        <stp>##V3_BDPV12</stp>
        <stp>EURNOK Curncy</stp>
        <stp>LAST_PRICE</stp>
        <stp>[Crispin Spreadsheet.xlsx]OEI!R337C13</stp>
        <tr r="M337" s="1"/>
      </tp>
      <tp>
        <v>9.8937000000000008</v>
        <stp/>
        <stp>##V3_BDPV12</stp>
        <stp>USDNOK Curncy</stp>
        <stp>LAST_PRICE</stp>
        <stp>[Crispin Spreadsheet.xlsx]OEI!R904C13</stp>
        <tr r="M904" s="1"/>
      </tp>
      <tp t="s">
        <v>USD</v>
        <stp/>
        <stp>##V3_BDPV12</stp>
        <stp>AVNT US Equity</stp>
        <stp>CRNCY</stp>
        <stp>[Crispin Spreadsheet.xlsx]OEI!R781C4</stp>
        <tr r="D781" s="1"/>
      </tp>
      <tp t="s">
        <v>EUR</v>
        <stp/>
        <stp>##V3_BDPV12</stp>
        <stp>ACCEL NA Equity</stp>
        <stp>CRNCY</stp>
        <stp>[Crispin Spreadsheet.xlsx]OEI!R317C4</stp>
        <tr r="D317" s="1"/>
      </tp>
      <tp>
        <v>241</v>
        <stp/>
        <stp>##V3_BDPV12</stp>
        <stp>GETIB SS Equity</stp>
        <stp>PX_YEST_CLOSE</stp>
        <stp>[Crispin Spreadsheet.xlsx]OEI!R397C6</stp>
        <tr r="F397" s="1"/>
      </tp>
      <tp t="s">
        <v>GBp</v>
        <stp/>
        <stp>##V3_BDPV12</stp>
        <stp>SDRY LN Equity</stp>
        <stp>CRNCY</stp>
        <stp>[Crispin Spreadsheet.xlsx]OEI!R620C4</stp>
        <tr r="D620" s="1"/>
      </tp>
      <tp>
        <v>136.81</v>
        <stp/>
        <stp>##V3_BDPV12</stp>
        <stp>TMUS US Equity</stp>
        <stp>PX_YEST_CLOSE</stp>
        <stp>[Crispin Spreadsheet.xlsx]OEI!R804C6</stp>
        <tr r="F804" s="1"/>
      </tp>
      <tp>
        <v>757.4</v>
        <stp/>
        <stp>##V3_BDPV12</stp>
        <stp>FRES LN Equity</stp>
        <stp>PX_YEST_CLOSE</stp>
        <stp>[Crispin Spreadsheet.xlsx]OEI!R509C6</stp>
        <tr r="F509" s="1"/>
      </tp>
      <tp t="s">
        <v>SEK</v>
        <stp/>
        <stp>##V3_BDPV12</stp>
        <stp>LUNE SS Equity</stp>
        <stp>CRNCY</stp>
        <stp>[Crispin Spreadsheet.xlsx]OEI!R401C4</stp>
        <tr r="D401" s="1"/>
      </tp>
      <tp t="s">
        <v>USD</v>
        <stp/>
        <stp>##V3_BDPV12</stp>
        <stp>SAND US Equity</stp>
        <stp>CRNCY</stp>
        <stp>[Crispin Spreadsheet.xlsx]OEI!R791C4</stp>
        <tr r="D791" s="1"/>
      </tp>
      <tp>
        <v>3388</v>
        <stp/>
        <stp>##V3_BDPV12</stp>
        <stp>GIVN SW Equity</stp>
        <stp>PX_YEST_CLOSE</stp>
        <stp>[Crispin Spreadsheet.xlsx]OEI!R423C6</stp>
        <tr r="F423" s="1"/>
      </tp>
      <tp>
        <v>57.35</v>
        <stp/>
        <stp>##V3_BDPV12</stp>
        <stp>BAYN GY Equity</stp>
        <stp>PX_YEST_CLOSE</stp>
        <stp>[Crispin Spreadsheet.xlsx]OEI!R152C6</stp>
        <tr r="F152" s="1"/>
      </tp>
      <tp t="s">
        <v>USD</v>
        <stp/>
        <stp>##V3_BDPV12</stp>
        <stp>TSLA US Equity</stp>
        <stp>CRNCY</stp>
        <stp>[Crispin Spreadsheet.xlsx]OEI!R803C4</stp>
        <tr r="D803" s="1"/>
      </tp>
      <tp>
        <v>3693</v>
        <stp/>
        <stp>##V3_BDPV12</stp>
        <stp>8001 JT Equity</stp>
        <stp>PX_YEST_CLOSE</stp>
        <stp>[Crispin Spreadsheet.xlsx]FDXC!R94C6</stp>
        <tr r="F94" s="8"/>
      </tp>
      <tp t="s">
        <v>GBp</v>
        <stp/>
        <stp>##V3_BDPV12</stp>
        <stp>MCRO LN Equity</stp>
        <stp>CRNCY</stp>
        <stp>[Crispin Spreadsheet.xlsx]OEI!R560C4</stp>
        <tr r="D560" s="1"/>
      </tp>
      <tp t="s">
        <v>CHF</v>
        <stp/>
        <stp>##V3_BDPV12</stp>
        <stp>TEMN SW Equity</stp>
        <stp>CRNCY</stp>
        <stp>[Crispin Spreadsheet.xlsx]OEI!R436C4</stp>
        <tr r="D436" s="1"/>
      </tp>
      <tp t="s">
        <v>CHF</v>
        <stp/>
        <stp>##V3_BDPV12</stp>
        <stp>SOON SW Equity</stp>
        <stp>CRNCY</stp>
        <stp>[Crispin Spreadsheet.xlsx]OEI!R434C4</stp>
        <tr r="D434" s="1"/>
      </tp>
      <tp>
        <v>11.72</v>
        <stp/>
        <stp>##V3_BDPV12</stp>
        <stp>STLA IM Equity</stp>
        <stp>PX_YEST_CLOSE</stp>
        <stp>[Crispin Spreadsheet.xlsx]OEI!R243C6</stp>
        <tr r="F243" s="1"/>
      </tp>
      <tp>
        <v>4.3135000000000003</v>
        <stp/>
        <stp>##V3_BDPV12</stp>
        <stp>BBVA SQ Equity</stp>
        <stp>PX_YEST_CLOSE</stp>
        <stp>[Crispin Spreadsheet.xlsx]OEI!R375C6</stp>
        <tr r="F375" s="1"/>
      </tp>
      <tp t="s">
        <v>#N/A Requesting Data...</v>
        <stp/>
        <stp>##V3_BDPV12</stp>
        <stp>FLTR LN Equity</stp>
        <stp>LAST_PRICE</stp>
        <stp>[Crispin Spreadsheet.xlsx]OPUS!R58C7</stp>
        <tr r="G58" s="6"/>
      </tp>
      <tp t="s">
        <v>#N/A Requesting Data...</v>
        <stp/>
        <stp>##V3_BDPV12</stp>
        <stp>NODL NO Equity</stp>
        <stp>LAST_PRICE</stp>
        <stp>[Crispin Spreadsheet.xlsx]FDXC!R26C7</stp>
        <tr r="G26" s="8"/>
      </tp>
      <tp>
        <v>82.24</v>
        <stp/>
        <stp>##V3_BDPV12</stp>
        <stp>TEMN SW Equity</stp>
        <stp>LAST_PRICE</stp>
        <stp>[Crispin Spreadsheet.xlsx]SWAN!R69C7</stp>
        <tr r="G69" s="3"/>
      </tp>
      <tp>
        <v>1319.5</v>
        <stp/>
        <stp>##V3_BDPV12</stp>
        <stp>ICP LN Equity</stp>
        <stp>LAST_PRICE</stp>
        <stp>[Crispin Spreadsheet.xlsx]SWAN!R89C7</stp>
        <tr r="G89" s="3"/>
      </tp>
      <tp t="s">
        <v>#N/A Requesting Data...</v>
        <stp/>
        <stp>##V3_BDPV12</stp>
        <stp>PLUS LN Equity</stp>
        <stp>LAST_PRICE</stp>
        <stp>[Crispin Spreadsheet.xlsx]OPUS!R69C7</stp>
        <tr r="G69" s="6"/>
      </tp>
      <tp t="s">
        <v>#N/A Requesting Data...</v>
        <stp/>
        <stp>##V3_BDPV12</stp>
        <stp>YCA LN Equity</stp>
        <stp>LAST_PRICE</stp>
        <stp>[Crispin Spreadsheet.xlsx]OPUS!R75C7</stp>
        <tr r="G75" s="6"/>
      </tp>
      <tp t="s">
        <v>GBP</v>
        <stp/>
        <stp>##V3_BDPV12</stp>
        <stp>GB00BZB26Y51 Govt</stp>
        <stp>CRNCY</stp>
        <stp>[Crispin Spreadsheet.xlsx]SWAN!R159C4</stp>
        <tr r="D159" s="3"/>
      </tp>
    </main>
  </volType>
</volTypes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8" /><Relationship Type="http://schemas.openxmlformats.org/officeDocument/2006/relationships/worksheet" Target="worksheets/sheet3.xml" Id="rId3" /><Relationship Type="http://schemas.openxmlformats.org/officeDocument/2006/relationships/theme" Target="theme/theme1.xml" Id="rId7" /><Relationship Type="http://schemas.openxmlformats.org/officeDocument/2006/relationships/volatileDependencies" Target="volatileDependenci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5.xml" Id="rId5" /><Relationship Type="http://schemas.openxmlformats.org/officeDocument/2006/relationships/calcChain" Target="calcChain.xml" Id="rId10" /><Relationship Type="http://schemas.openxmlformats.org/officeDocument/2006/relationships/worksheet" Target="worksheets/sheet4.xml" Id="rId4" /><Relationship Type="http://schemas.openxmlformats.org/officeDocument/2006/relationships/sharedStrings" Target="sharedStrings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30"/>
  <sheetViews>
    <sheetView showZeros="0" tabSelected="1" topLeftCell="E1" zoomScale="115" zoomScaleNormal="115" workbookViewId="0">
      <pane xSplit="1" ySplit="13" topLeftCell="F14" activePane="bottomRight" state="frozen"/>
      <selection activeCell="E1" sqref="E1"/>
      <selection pane="topRight" activeCell="F1" sqref="F1"/>
      <selection pane="bottomLeft" activeCell="E14" sqref="E14"/>
      <selection pane="bottomRight" activeCell="F14" sqref="F14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9" width="9.7109375" customWidth="1"/>
    <col min="20" max="20" width="14.140625" hidden="1" customWidth="1"/>
    <col min="21" max="21" width="15" hidden="1" customWidth="1"/>
    <col min="22" max="22" width="12" hidden="1" customWidth="1"/>
    <col min="23" max="24" width="13.28515625" hidden="1" customWidth="1"/>
    <col min="25" max="25" width="12" hidden="1" customWidth="1"/>
    <col min="26" max="26" width="12.7109375" hidden="1" customWidth="1"/>
    <col min="27" max="27" width="9.7109375" hidden="1" customWidth="1"/>
    <col min="28" max="28" width="9.7109375" customWidth="1"/>
    <col min="29" max="29" width="13.85546875" hidden="1" customWidth="1"/>
    <col min="30" max="30" width="9.7109375" hidden="1" customWidth="1"/>
    <col min="31" max="31" width="9.7109375" customWidth="1"/>
    <col min="32" max="32" width="12" hidden="1" customWidth="1"/>
    <col min="33" max="33" width="1.42578125" bestFit="1" customWidth="1"/>
  </cols>
  <sheetData>
    <row r="1" spans="1:34" x14ac:dyDescent="0.2">
      <c r="D1" s="96">
        <v>44743</v>
      </c>
      <c r="E1" s="355">
        <v>44746</v>
      </c>
      <c r="F1" s="104" t="s">
        <v>190</v>
      </c>
      <c r="G1" s="104" t="s">
        <v>204</v>
      </c>
      <c r="H1" s="104" t="s">
        <v>1175</v>
      </c>
      <c r="I1" s="104" t="s">
        <v>1584</v>
      </c>
      <c r="J1" s="104" t="s">
        <v>1178</v>
      </c>
      <c r="K1" s="104"/>
      <c r="L1" s="104"/>
      <c r="M1" s="144" t="s">
        <v>1181</v>
      </c>
      <c r="N1" s="145" t="s">
        <v>1184</v>
      </c>
      <c r="P1" s="181" t="s">
        <v>1186</v>
      </c>
      <c r="Q1" s="182"/>
      <c r="S1" s="35"/>
      <c r="T1" s="35"/>
      <c r="U1" s="1"/>
      <c r="V1" s="48"/>
      <c r="W1" s="1"/>
      <c r="X1" s="3"/>
      <c r="Y1" s="2"/>
      <c r="Z1" s="11"/>
      <c r="AA1" s="14"/>
      <c r="AB1" s="50"/>
      <c r="AC1" s="13"/>
      <c r="AD1" s="71"/>
      <c r="AE1" s="11"/>
      <c r="AF1" s="11"/>
    </row>
    <row r="2" spans="1:34" x14ac:dyDescent="0.2">
      <c r="A2" s="29" t="s">
        <v>211</v>
      </c>
      <c r="B2" s="31"/>
      <c r="C2" s="47"/>
      <c r="D2" s="29" t="s">
        <v>210</v>
      </c>
      <c r="E2" s="130" t="s">
        <v>14</v>
      </c>
      <c r="F2" s="135" t="e">
        <f>O897</f>
        <v>#VALUE!</v>
      </c>
      <c r="G2" s="135" t="e">
        <f>O913</f>
        <v>#VALUE!</v>
      </c>
      <c r="H2" s="135" t="e">
        <f>SWAN!O172</f>
        <v>#VALUE!</v>
      </c>
      <c r="I2" s="135">
        <f>GILT!O16</f>
        <v>2.440741204299432E-2</v>
      </c>
      <c r="J2" s="135" t="e">
        <f>OPUS!O163</f>
        <v>#VALUE!</v>
      </c>
      <c r="K2" s="135"/>
      <c r="L2" s="135"/>
      <c r="M2" s="135" t="e">
        <f>OPE!O63</f>
        <v>#VALUE!</v>
      </c>
      <c r="N2" s="148" t="e">
        <f>FDXC!O141</f>
        <v>#VALUE!</v>
      </c>
      <c r="P2" s="131" t="s">
        <v>209</v>
      </c>
      <c r="Q2" s="261">
        <f>_xll.BDP(A2,D2)</f>
        <v>0.37264629999999999</v>
      </c>
      <c r="S2" s="11"/>
      <c r="T2" s="11"/>
      <c r="V2" s="48"/>
      <c r="X2" s="3"/>
      <c r="Z2" s="11"/>
      <c r="AB2" s="50"/>
      <c r="AC2" s="13"/>
      <c r="AD2" s="71"/>
      <c r="AE2" s="11"/>
      <c r="AF2" s="11"/>
    </row>
    <row r="3" spans="1:34" x14ac:dyDescent="0.2">
      <c r="B3" s="31"/>
      <c r="C3" s="47"/>
      <c r="E3" s="131" t="s">
        <v>1429</v>
      </c>
      <c r="F3" s="134" t="e">
        <f>O834</f>
        <v>#VALUE!</v>
      </c>
      <c r="G3" s="134"/>
      <c r="H3" s="134" t="e">
        <f>SWAN!O146</f>
        <v>#VALUE!</v>
      </c>
      <c r="I3" s="134"/>
      <c r="J3" s="134"/>
      <c r="K3" s="134"/>
      <c r="L3" s="134"/>
      <c r="M3" s="134"/>
      <c r="N3" s="133"/>
      <c r="P3" s="131" t="s">
        <v>207</v>
      </c>
      <c r="Q3" s="262" t="str">
        <f>_xll.BDP(A5,G12)</f>
        <v>#N/A Requesting Data...</v>
      </c>
      <c r="S3" s="11"/>
      <c r="T3" s="11"/>
      <c r="V3" s="48"/>
      <c r="X3" s="3"/>
      <c r="Z3" s="11"/>
      <c r="AB3" s="50"/>
      <c r="AC3" s="13"/>
      <c r="AD3" s="71"/>
      <c r="AE3" s="11"/>
      <c r="AF3" s="11"/>
    </row>
    <row r="4" spans="1:34" x14ac:dyDescent="0.2">
      <c r="B4" s="31"/>
      <c r="C4" s="47"/>
      <c r="E4" s="131" t="s">
        <v>1185</v>
      </c>
      <c r="F4" s="134" t="e">
        <f>O871</f>
        <v>#VALUE!</v>
      </c>
      <c r="G4" s="134"/>
      <c r="H4" s="134" t="e">
        <f>SWAN!O161</f>
        <v>#VALUE!</v>
      </c>
      <c r="I4" s="134"/>
      <c r="J4" s="134"/>
      <c r="K4" s="134"/>
      <c r="L4" s="134"/>
      <c r="M4" s="134"/>
      <c r="N4" s="133"/>
      <c r="P4" s="131"/>
      <c r="Q4" s="133"/>
      <c r="S4" s="11"/>
      <c r="T4" s="11"/>
      <c r="V4" s="48"/>
      <c r="X4" s="3"/>
      <c r="Z4" s="11"/>
      <c r="AA4" s="152"/>
      <c r="AB4" s="50"/>
      <c r="AC4" s="13"/>
      <c r="AD4" s="71"/>
      <c r="AE4" s="11"/>
      <c r="AF4" s="11"/>
    </row>
    <row r="5" spans="1:34" x14ac:dyDescent="0.2">
      <c r="A5" s="47" t="s">
        <v>202</v>
      </c>
      <c r="B5" s="31"/>
      <c r="C5" s="47"/>
      <c r="E5" s="131" t="s">
        <v>1431</v>
      </c>
      <c r="F5" s="134" t="e">
        <f>O886</f>
        <v>#VALUE!</v>
      </c>
      <c r="G5" s="134"/>
      <c r="H5" s="134">
        <f>SWAN!O166</f>
        <v>-5.6506666144484534E-3</v>
      </c>
      <c r="I5" s="134"/>
      <c r="J5" s="134"/>
      <c r="K5" s="134"/>
      <c r="L5" s="134"/>
      <c r="M5" s="134"/>
      <c r="N5" s="133"/>
      <c r="P5" s="131"/>
      <c r="Q5" s="149"/>
      <c r="S5" s="11"/>
      <c r="T5" s="11"/>
      <c r="V5" s="48"/>
      <c r="X5" s="3"/>
      <c r="Z5" s="11"/>
      <c r="AB5" s="50"/>
      <c r="AC5" s="13"/>
      <c r="AD5" s="71"/>
      <c r="AE5" s="11"/>
      <c r="AF5" s="11"/>
    </row>
    <row r="6" spans="1:34" x14ac:dyDescent="0.2">
      <c r="A6" s="47"/>
      <c r="B6" s="31"/>
      <c r="C6" s="47"/>
      <c r="E6" s="131" t="s">
        <v>1430</v>
      </c>
      <c r="F6" s="134">
        <f>O895</f>
        <v>2.603638816839505E-3</v>
      </c>
      <c r="G6" s="134"/>
      <c r="H6" s="134">
        <f>SWAN!O170</f>
        <v>-2.1790646327253901E-4</v>
      </c>
      <c r="I6" s="134"/>
      <c r="J6" s="134"/>
      <c r="K6" s="134"/>
      <c r="L6" s="134"/>
      <c r="M6" s="134"/>
      <c r="N6" s="228"/>
      <c r="P6" s="131"/>
      <c r="Q6" s="229"/>
      <c r="S6" s="11"/>
      <c r="T6" s="11"/>
      <c r="V6" s="48"/>
      <c r="X6" s="3"/>
      <c r="Z6" s="11"/>
      <c r="AB6" s="50"/>
      <c r="AC6" s="13"/>
      <c r="AD6" s="71"/>
      <c r="AE6" s="11"/>
      <c r="AF6" s="11"/>
    </row>
    <row r="7" spans="1:34" x14ac:dyDescent="0.2">
      <c r="B7" s="31"/>
      <c r="C7" s="47"/>
      <c r="D7" s="3"/>
      <c r="E7" s="131" t="s">
        <v>1193</v>
      </c>
      <c r="F7" s="134" t="e">
        <f>F2-($Q$2/100)</f>
        <v>#VALUE!</v>
      </c>
      <c r="G7" s="134" t="e">
        <f>G2-($Q$2/100)</f>
        <v>#VALUE!</v>
      </c>
      <c r="H7" s="134" t="e">
        <f>H2-($Q$2/100)</f>
        <v>#VALUE!</v>
      </c>
      <c r="I7" s="134">
        <f>I2-($Q$2/100)</f>
        <v>2.068094904299432E-2</v>
      </c>
      <c r="J7" s="134" t="e">
        <f>J2-($Q$2/100)</f>
        <v>#VALUE!</v>
      </c>
      <c r="K7" s="134"/>
      <c r="L7" s="134"/>
      <c r="M7" s="134" t="e">
        <f>M2-($Q$2/100)</f>
        <v>#VALUE!</v>
      </c>
      <c r="N7" s="128" t="e">
        <f>N2-($Q$2/100)</f>
        <v>#VALUE!</v>
      </c>
      <c r="P7" s="42"/>
      <c r="Q7" s="133"/>
      <c r="S7" s="11"/>
      <c r="T7" s="11"/>
      <c r="V7" s="48"/>
      <c r="X7" s="3"/>
      <c r="Z7" s="11"/>
      <c r="AB7" s="50"/>
      <c r="AC7" s="13"/>
      <c r="AD7" s="71"/>
      <c r="AE7" s="11"/>
      <c r="AF7" s="11"/>
    </row>
    <row r="8" spans="1:34" x14ac:dyDescent="0.2">
      <c r="B8" s="31"/>
      <c r="C8" s="47"/>
      <c r="D8" s="3"/>
      <c r="E8" s="137" t="s">
        <v>1187</v>
      </c>
      <c r="F8" s="138" t="e">
        <f>Q834</f>
        <v>#VALUE!</v>
      </c>
      <c r="G8" s="138" t="e">
        <f>F8</f>
        <v>#VALUE!</v>
      </c>
      <c r="H8" s="138" t="e">
        <f>Q834</f>
        <v>#VALUE!</v>
      </c>
      <c r="I8" s="138"/>
      <c r="J8" s="138" t="e">
        <f>OPUS!Q163</f>
        <v>#VALUE!</v>
      </c>
      <c r="K8" s="138"/>
      <c r="L8" s="138"/>
      <c r="M8" s="138" t="e">
        <f>OPE!Q63</f>
        <v>#VALUE!</v>
      </c>
      <c r="N8" s="139" t="e">
        <f>FDXC!Q141</f>
        <v>#VALUE!</v>
      </c>
      <c r="P8" s="42"/>
      <c r="Q8" s="133"/>
      <c r="S8" s="11"/>
      <c r="T8" s="11"/>
      <c r="V8" s="48"/>
      <c r="X8" s="3"/>
      <c r="Z8" s="11"/>
      <c r="AB8" s="50"/>
      <c r="AC8" s="13"/>
      <c r="AD8" s="71"/>
      <c r="AE8" s="11"/>
      <c r="AF8" s="11"/>
    </row>
    <row r="9" spans="1:34" x14ac:dyDescent="0.2">
      <c r="D9" s="3"/>
      <c r="E9" s="140" t="s">
        <v>1188</v>
      </c>
      <c r="F9" s="146">
        <f>Y897/1000000</f>
        <v>269.75327377690729</v>
      </c>
      <c r="G9" s="146">
        <f>Y914/1000000</f>
        <v>417.62629080152169</v>
      </c>
      <c r="H9" s="146">
        <f>SWAN!Y172/1000000</f>
        <v>137.90361420755752</v>
      </c>
      <c r="I9" s="146">
        <f>GILT!Y16/1000000</f>
        <v>11.16918498035718</v>
      </c>
      <c r="J9" s="146">
        <f>OPUS!U163/1000000</f>
        <v>119.11979710521352</v>
      </c>
      <c r="K9" s="146"/>
      <c r="L9" s="146"/>
      <c r="M9" s="146">
        <f>OPE!U63/1000000</f>
        <v>25.095354340661743</v>
      </c>
      <c r="N9" s="147">
        <f>FDXC!U141/1000000</f>
        <v>207.720782294044</v>
      </c>
      <c r="P9" s="132"/>
      <c r="Q9" s="128"/>
      <c r="S9" s="35"/>
      <c r="T9" s="35"/>
      <c r="U9" s="1"/>
      <c r="V9" s="48"/>
      <c r="W9" s="1"/>
      <c r="X9" s="3"/>
      <c r="Y9" s="2"/>
      <c r="Z9" s="11"/>
      <c r="AA9" s="14"/>
      <c r="AB9" s="50"/>
      <c r="AC9" s="13"/>
      <c r="AD9" s="71"/>
      <c r="AE9" s="11"/>
      <c r="AF9" s="11"/>
    </row>
    <row r="10" spans="1:34" x14ac:dyDescent="0.2">
      <c r="B10" s="31"/>
      <c r="C10" s="47"/>
      <c r="D10" s="3"/>
      <c r="E10" s="150" t="str">
        <f>IF(COUNTIF(G:G,"#N/A Real Time")&gt;0,"#Ticker Issues Exist#","")</f>
        <v/>
      </c>
      <c r="F10" s="2"/>
      <c r="G10" s="2"/>
      <c r="H10" s="136"/>
      <c r="I10" s="14"/>
      <c r="J10" s="12"/>
      <c r="K10" s="12"/>
      <c r="L10" s="12"/>
      <c r="M10" s="141"/>
      <c r="N10" s="141"/>
      <c r="O10" s="141"/>
      <c r="P10" s="141"/>
      <c r="Q10" s="12"/>
      <c r="R10" s="12"/>
      <c r="S10" s="12"/>
      <c r="T10" s="23"/>
      <c r="W10" s="48"/>
      <c r="Y10" s="3"/>
      <c r="Z10" s="2"/>
      <c r="AA10" s="11"/>
      <c r="AB10" s="14"/>
      <c r="AC10" s="50"/>
      <c r="AD10" s="13"/>
      <c r="AE10" s="53"/>
      <c r="AF10" s="71"/>
      <c r="AG10" s="11"/>
    </row>
    <row r="11" spans="1:34" x14ac:dyDescent="0.2">
      <c r="N11" s="180" t="s">
        <v>14</v>
      </c>
      <c r="O11" s="179"/>
      <c r="P11" s="178" t="s">
        <v>16</v>
      </c>
      <c r="Q11" s="178"/>
      <c r="R11" s="180" t="s">
        <v>1154</v>
      </c>
      <c r="S11" s="179"/>
      <c r="T11" s="23"/>
      <c r="U11" s="1"/>
      <c r="V11" s="1"/>
      <c r="W11" s="48"/>
      <c r="X11" s="1"/>
      <c r="Y11" s="3"/>
      <c r="Z11" s="178" t="s">
        <v>214</v>
      </c>
      <c r="AA11" s="178"/>
      <c r="AB11" s="178"/>
      <c r="AC11" s="178"/>
      <c r="AD11" s="178"/>
      <c r="AE11" s="178"/>
      <c r="AF11" s="179"/>
      <c r="AG11" s="69"/>
    </row>
    <row r="12" spans="1:34" hidden="1" x14ac:dyDescent="0.2">
      <c r="A12" s="29" t="s">
        <v>1156</v>
      </c>
      <c r="C12" s="77"/>
      <c r="D12" s="62" t="s">
        <v>9</v>
      </c>
      <c r="E12" s="1" t="s">
        <v>4</v>
      </c>
      <c r="F12" s="2" t="s">
        <v>216</v>
      </c>
      <c r="G12" s="2" t="s">
        <v>22</v>
      </c>
      <c r="L12" s="1" t="s">
        <v>23</v>
      </c>
      <c r="M12" s="410" t="s">
        <v>22</v>
      </c>
      <c r="N12" s="98"/>
      <c r="O12" s="418"/>
      <c r="Q12" s="426"/>
      <c r="R12" s="35"/>
      <c r="S12" s="426"/>
      <c r="T12" s="23"/>
      <c r="U12" s="1"/>
      <c r="V12" s="1"/>
      <c r="W12" s="48"/>
      <c r="X12" s="1"/>
      <c r="Y12" s="3"/>
      <c r="Z12" s="2" t="s">
        <v>217</v>
      </c>
      <c r="AB12" s="14"/>
      <c r="AD12" s="2" t="s">
        <v>216</v>
      </c>
      <c r="AE12" s="421"/>
      <c r="AG12" s="69"/>
    </row>
    <row r="13" spans="1:34" x14ac:dyDescent="0.2">
      <c r="A13" s="108" t="s">
        <v>1155</v>
      </c>
      <c r="B13" s="82" t="s">
        <v>330</v>
      </c>
      <c r="C13" s="78" t="s">
        <v>1</v>
      </c>
      <c r="D13" s="41" t="s">
        <v>8</v>
      </c>
      <c r="E13" s="41" t="s">
        <v>2</v>
      </c>
      <c r="F13" s="97" t="s">
        <v>5</v>
      </c>
      <c r="G13" s="97" t="s">
        <v>7</v>
      </c>
      <c r="H13" s="101" t="s">
        <v>12</v>
      </c>
      <c r="I13" s="101" t="s">
        <v>13</v>
      </c>
      <c r="J13" s="102" t="s">
        <v>0</v>
      </c>
      <c r="K13" s="103" t="s">
        <v>10</v>
      </c>
      <c r="L13" s="103" t="s">
        <v>25</v>
      </c>
      <c r="M13" s="411" t="s">
        <v>11</v>
      </c>
      <c r="N13" s="100" t="s">
        <v>328</v>
      </c>
      <c r="O13" s="419" t="s">
        <v>1154</v>
      </c>
      <c r="P13" s="100" t="s">
        <v>16</v>
      </c>
      <c r="Q13" s="419" t="s">
        <v>1154</v>
      </c>
      <c r="R13" s="100" t="s">
        <v>17</v>
      </c>
      <c r="S13" s="419" t="s">
        <v>18</v>
      </c>
      <c r="T13" s="46" t="s">
        <v>15</v>
      </c>
      <c r="U13" s="46" t="s">
        <v>1158</v>
      </c>
      <c r="V13" s="46" t="s">
        <v>24</v>
      </c>
      <c r="W13" s="46" t="s">
        <v>212</v>
      </c>
      <c r="X13" s="46" t="s">
        <v>213</v>
      </c>
      <c r="Y13" s="51" t="s">
        <v>219</v>
      </c>
      <c r="Z13" s="43" t="s">
        <v>5</v>
      </c>
      <c r="AA13" s="46" t="s">
        <v>12</v>
      </c>
      <c r="AB13" s="44" t="s">
        <v>13</v>
      </c>
      <c r="AC13" s="51" t="s">
        <v>0</v>
      </c>
      <c r="AD13" s="45" t="s">
        <v>11</v>
      </c>
      <c r="AE13" s="436" t="s">
        <v>1154</v>
      </c>
      <c r="AF13" s="72" t="s">
        <v>219</v>
      </c>
      <c r="AG13" s="69"/>
    </row>
    <row r="14" spans="1:34" x14ac:dyDescent="0.2">
      <c r="B14" s="31"/>
      <c r="C14" s="79"/>
      <c r="D14" s="5"/>
      <c r="E14" s="5"/>
      <c r="F14" s="21"/>
      <c r="G14" s="21"/>
      <c r="H14" s="24"/>
      <c r="I14" s="39"/>
      <c r="J14" s="18"/>
      <c r="K14" s="30"/>
      <c r="L14" s="30"/>
      <c r="M14" s="412"/>
      <c r="N14" s="93"/>
      <c r="O14" s="420"/>
      <c r="P14" s="27"/>
      <c r="Q14" s="426"/>
      <c r="R14" s="124"/>
      <c r="S14" s="434"/>
      <c r="T14" s="28"/>
      <c r="U14" s="5"/>
      <c r="V14" s="5"/>
      <c r="W14" s="48"/>
      <c r="Y14" s="3"/>
      <c r="Z14" s="65"/>
      <c r="AA14" s="63"/>
      <c r="AB14" s="54"/>
      <c r="AC14" s="55"/>
      <c r="AD14" s="57"/>
      <c r="AE14" s="437"/>
      <c r="AF14" s="73"/>
      <c r="AG14" s="110"/>
      <c r="AH14" s="110"/>
    </row>
    <row r="15" spans="1:34" x14ac:dyDescent="0.2">
      <c r="B15" s="152">
        <v>22960</v>
      </c>
      <c r="C15" s="152" t="s">
        <v>186</v>
      </c>
      <c r="D15" s="152" t="str">
        <f>_xll.BDP(C15,$D$12)</f>
        <v>AUD</v>
      </c>
      <c r="E15" s="152" t="s">
        <v>331</v>
      </c>
      <c r="F15" s="153">
        <f>_xll.BDP(C15,$F$12)</f>
        <v>2.57</v>
      </c>
      <c r="G15" s="153" t="str">
        <f>_xll.BDP(C15,$G$12)</f>
        <v>#N/A Requesting Data...</v>
      </c>
      <c r="H15" s="154" t="e">
        <f t="shared" ref="H15:H27" si="0">IF(OR(OR(G15="#N/A N/A",G15="#N/A Real Time"),OR(F15="#N/A N/A",F15="#N/A Real Time")),0,  G15 - F15)</f>
        <v>#VALUE!</v>
      </c>
      <c r="I15" s="155" t="e">
        <f t="shared" ref="I15:I27" si="1">IF(OR(F15=0,F15="#N/A N/A"),0,H15 / F15*100)</f>
        <v>#VALUE!</v>
      </c>
      <c r="J15" s="156">
        <v>0</v>
      </c>
      <c r="K15" s="152" t="str">
        <f>CONCATENATE(D897,D15, " Curncy")</f>
        <v>EURAUD Curncy</v>
      </c>
      <c r="L15" s="152">
        <f>IF(D15 = D897,1,_xll.BDP(K15,$L$12))</f>
        <v>1</v>
      </c>
      <c r="M15" s="394" t="e">
        <f>IF(D15 = D897,1,_xll.BDP(K15,$M$12)*L15)</f>
        <v>#VALUE!</v>
      </c>
      <c r="N15" s="157" t="e">
        <f t="shared" ref="N15:N27" si="2">H15*J15*T15/M15</f>
        <v>#VALUE!</v>
      </c>
      <c r="O15" s="396" t="e">
        <f>N15 / Y897</f>
        <v>#VALUE!</v>
      </c>
      <c r="P15" s="159">
        <f t="shared" ref="P15:P27" si="3">IF(OR(OR(J15=0,G15 = "#N/A N/A"),G15="#N/A Real Time"),0,G15*J15*T15/M15)</f>
        <v>0</v>
      </c>
      <c r="Q15" s="398">
        <f>P15 / Y897*100</f>
        <v>0</v>
      </c>
      <c r="R15" s="160">
        <f t="shared" ref="R15:R27" si="4">IF(Q15&lt;0,Q15,0)</f>
        <v>0</v>
      </c>
      <c r="S15" s="398">
        <f t="shared" ref="S15:S27" si="5">IF(Q15&gt;0,Q15,0)</f>
        <v>0</v>
      </c>
      <c r="T15" s="152">
        <f t="shared" ref="T15:T27" si="6">IF(EXACT(D15,UPPER(D15)),1,0.01)/V15</f>
        <v>1</v>
      </c>
      <c r="U15" s="152">
        <v>0</v>
      </c>
      <c r="V15" s="152">
        <v>1</v>
      </c>
      <c r="W15" s="158" t="e">
        <f t="shared" ref="W15:W27" si="7">IF(AND(Q15&lt;0,O15&gt;0),O15,0)</f>
        <v>#VALUE!</v>
      </c>
      <c r="X15" s="158" t="e">
        <f t="shared" ref="X15:X27" si="8">IF(AND(Q15&gt;0,O15&gt;0),O15,0)</f>
        <v>#VALUE!</v>
      </c>
      <c r="Y15" s="70"/>
      <c r="Z15" s="162">
        <f>_xll.BDH(C15,$Z$12,$D$1,$D$1)</f>
        <v>2.59</v>
      </c>
      <c r="AA15" s="162">
        <f t="shared" ref="AA15:AA27" si="9">IF(OR(OR(F15="#N/A N/A",F15="#N/A Real Time"),OR(Z15="#N/A N/A",Z15="#N/A Real Time")),0,  F15 - Z15)</f>
        <v>-2.0000000000000018E-2</v>
      </c>
      <c r="AB15" s="163">
        <f t="shared" ref="AB15:AB27" si="10">IF(OR(Z15=0,Z15="#N/A N/A"),0,AA15 / Z15*100)</f>
        <v>-0.77220077220077288</v>
      </c>
      <c r="AC15" s="164">
        <v>0</v>
      </c>
      <c r="AD15" s="165">
        <f>IF(D15 = D897,1,_xll.BDP(K15,$AD$12)*L15)</f>
        <v>1.52858</v>
      </c>
      <c r="AE15" s="400">
        <f>AA15*AC15*T15/AD15 / AF897</f>
        <v>0</v>
      </c>
      <c r="AF15" s="73"/>
      <c r="AG15" s="151"/>
      <c r="AH15" s="151"/>
    </row>
    <row r="16" spans="1:34" x14ac:dyDescent="0.2">
      <c r="B16" s="152">
        <v>10251</v>
      </c>
      <c r="C16" s="152" t="s">
        <v>185</v>
      </c>
      <c r="D16" s="152" t="str">
        <f>_xll.BDP(C16,$D$12)</f>
        <v>AUD</v>
      </c>
      <c r="E16" s="152" t="s">
        <v>332</v>
      </c>
      <c r="F16" s="153">
        <f>_xll.BDP(C16,$F$12)</f>
        <v>90.7</v>
      </c>
      <c r="G16" s="153" t="str">
        <f>_xll.BDP(C16,$G$12)</f>
        <v>#N/A Requesting Data...</v>
      </c>
      <c r="H16" s="154" t="e">
        <f t="shared" si="0"/>
        <v>#VALUE!</v>
      </c>
      <c r="I16" s="155" t="e">
        <f t="shared" si="1"/>
        <v>#VALUE!</v>
      </c>
      <c r="J16" s="156">
        <v>0</v>
      </c>
      <c r="K16" s="152" t="str">
        <f>CONCATENATE(D897,D16, " Curncy")</f>
        <v>EURAUD Curncy</v>
      </c>
      <c r="L16" s="152">
        <f>IF(D16 = D897,1,_xll.BDP(K16,$L$12))</f>
        <v>1</v>
      </c>
      <c r="M16" s="394" t="e">
        <f>IF(D16 = D897,1,_xll.BDP(K16,$M$12)*L16)</f>
        <v>#VALUE!</v>
      </c>
      <c r="N16" s="157" t="e">
        <f t="shared" si="2"/>
        <v>#VALUE!</v>
      </c>
      <c r="O16" s="396" t="e">
        <f>N16 / Y897</f>
        <v>#VALUE!</v>
      </c>
      <c r="P16" s="159">
        <f t="shared" si="3"/>
        <v>0</v>
      </c>
      <c r="Q16" s="398">
        <f>P16 / Y897*100</f>
        <v>0</v>
      </c>
      <c r="R16" s="160">
        <f t="shared" si="4"/>
        <v>0</v>
      </c>
      <c r="S16" s="398">
        <f t="shared" si="5"/>
        <v>0</v>
      </c>
      <c r="T16" s="152">
        <f t="shared" si="6"/>
        <v>1</v>
      </c>
      <c r="U16" s="152">
        <v>0</v>
      </c>
      <c r="V16" s="152">
        <v>1</v>
      </c>
      <c r="W16" s="158" t="e">
        <f t="shared" si="7"/>
        <v>#VALUE!</v>
      </c>
      <c r="X16" s="158" t="e">
        <f t="shared" si="8"/>
        <v>#VALUE!</v>
      </c>
      <c r="Y16" s="70"/>
      <c r="Z16" s="162" t="str">
        <f>_xll.BDH(C16,$Z$12,$D$1,$D$1)</f>
        <v>#N/A Requesting Data...</v>
      </c>
      <c r="AA16" s="162" t="e">
        <f t="shared" si="9"/>
        <v>#VALUE!</v>
      </c>
      <c r="AB16" s="163" t="e">
        <f t="shared" si="10"/>
        <v>#VALUE!</v>
      </c>
      <c r="AC16" s="164">
        <v>0</v>
      </c>
      <c r="AD16" s="165">
        <f>IF(D16 = D897,1,_xll.BDP(K16,$AD$12)*L16)</f>
        <v>1.52858</v>
      </c>
      <c r="AE16" s="400" t="e">
        <f>AA16*AC16*T16/AD16 / AF897</f>
        <v>#VALUE!</v>
      </c>
      <c r="AF16" s="73"/>
      <c r="AG16" s="69"/>
      <c r="AH16" s="61"/>
    </row>
    <row r="17" spans="1:34" x14ac:dyDescent="0.2">
      <c r="B17" s="152">
        <v>12340</v>
      </c>
      <c r="C17" s="152" t="s">
        <v>184</v>
      </c>
      <c r="D17" s="152" t="str">
        <f>_xll.BDP(C17,$D$12)</f>
        <v>AUD</v>
      </c>
      <c r="E17" s="152" t="s">
        <v>333</v>
      </c>
      <c r="F17" s="153">
        <f>_xll.BDP(C17,$F$12)</f>
        <v>17</v>
      </c>
      <c r="G17" s="153" t="str">
        <f>_xll.BDP(C17,$G$12)</f>
        <v>#N/A Requesting Data...</v>
      </c>
      <c r="H17" s="154" t="e">
        <f t="shared" si="0"/>
        <v>#VALUE!</v>
      </c>
      <c r="I17" s="155" t="e">
        <f t="shared" si="1"/>
        <v>#VALUE!</v>
      </c>
      <c r="J17" s="156">
        <v>0</v>
      </c>
      <c r="K17" s="152" t="str">
        <f>CONCATENATE(D897,D17, " Curncy")</f>
        <v>EURAUD Curncy</v>
      </c>
      <c r="L17" s="152">
        <f>IF(D17 = D897,1,_xll.BDP(K17,$L$12))</f>
        <v>1</v>
      </c>
      <c r="M17" s="394" t="e">
        <f>IF(D17 = D897,1,_xll.BDP(K17,$M$12)*L17)</f>
        <v>#VALUE!</v>
      </c>
      <c r="N17" s="157" t="e">
        <f t="shared" si="2"/>
        <v>#VALUE!</v>
      </c>
      <c r="O17" s="396" t="e">
        <f>N17 / Y897</f>
        <v>#VALUE!</v>
      </c>
      <c r="P17" s="159">
        <f t="shared" si="3"/>
        <v>0</v>
      </c>
      <c r="Q17" s="398">
        <f>P17 / Y897*100</f>
        <v>0</v>
      </c>
      <c r="R17" s="160">
        <f t="shared" si="4"/>
        <v>0</v>
      </c>
      <c r="S17" s="398">
        <f t="shared" si="5"/>
        <v>0</v>
      </c>
      <c r="T17" s="152">
        <f t="shared" si="6"/>
        <v>1</v>
      </c>
      <c r="U17" s="152">
        <v>0</v>
      </c>
      <c r="V17" s="152">
        <v>1</v>
      </c>
      <c r="W17" s="158" t="e">
        <f t="shared" si="7"/>
        <v>#VALUE!</v>
      </c>
      <c r="X17" s="158" t="e">
        <f t="shared" si="8"/>
        <v>#VALUE!</v>
      </c>
      <c r="Y17" s="70"/>
      <c r="Z17" s="162" t="str">
        <f>_xll.BDH(C17,$Z$12,$D$1,$D$1)</f>
        <v>#N/A Requesting Data...</v>
      </c>
      <c r="AA17" s="162" t="e">
        <f t="shared" si="9"/>
        <v>#VALUE!</v>
      </c>
      <c r="AB17" s="163" t="e">
        <f t="shared" si="10"/>
        <v>#VALUE!</v>
      </c>
      <c r="AC17" s="164">
        <v>0</v>
      </c>
      <c r="AD17" s="165">
        <f>IF(D17 = D897,1,_xll.BDP(K17,$AD$12)*L17)</f>
        <v>1.52858</v>
      </c>
      <c r="AE17" s="400" t="e">
        <f>AA17*AC17*T17/AD17 / AF897</f>
        <v>#VALUE!</v>
      </c>
      <c r="AF17" s="73"/>
      <c r="AG17" s="69"/>
      <c r="AH17" s="61"/>
    </row>
    <row r="18" spans="1:34" x14ac:dyDescent="0.2">
      <c r="B18" s="152">
        <v>21020</v>
      </c>
      <c r="C18" s="152" t="s">
        <v>183</v>
      </c>
      <c r="D18" s="152" t="str">
        <f>_xll.BDP(C18,$D$12)</f>
        <v>AUD</v>
      </c>
      <c r="E18" s="152" t="s">
        <v>334</v>
      </c>
      <c r="F18" s="153">
        <f>_xll.BDP(C18,$F$12)</f>
        <v>2.2799999999999998</v>
      </c>
      <c r="G18" s="153" t="str">
        <f>_xll.BDP(C18,$G$12)</f>
        <v>#N/A Requesting Data...</v>
      </c>
      <c r="H18" s="154" t="e">
        <f t="shared" si="0"/>
        <v>#VALUE!</v>
      </c>
      <c r="I18" s="155" t="e">
        <f t="shared" si="1"/>
        <v>#VALUE!</v>
      </c>
      <c r="J18" s="156">
        <v>0</v>
      </c>
      <c r="K18" s="152" t="str">
        <f>CONCATENATE(D897,D18, " Curncy")</f>
        <v>EURAUD Curncy</v>
      </c>
      <c r="L18" s="152">
        <f>IF(D18 = D897,1,_xll.BDP(K18,$L$12))</f>
        <v>1</v>
      </c>
      <c r="M18" s="394" t="e">
        <f>IF(D18 = D897,1,_xll.BDP(K18,$M$12)*L18)</f>
        <v>#VALUE!</v>
      </c>
      <c r="N18" s="157" t="e">
        <f t="shared" si="2"/>
        <v>#VALUE!</v>
      </c>
      <c r="O18" s="396" t="e">
        <f>N18 / Y897</f>
        <v>#VALUE!</v>
      </c>
      <c r="P18" s="159">
        <f t="shared" si="3"/>
        <v>0</v>
      </c>
      <c r="Q18" s="398">
        <f>P18 / Y897*100</f>
        <v>0</v>
      </c>
      <c r="R18" s="160">
        <f t="shared" si="4"/>
        <v>0</v>
      </c>
      <c r="S18" s="398">
        <f t="shared" si="5"/>
        <v>0</v>
      </c>
      <c r="T18" s="152">
        <f t="shared" si="6"/>
        <v>1</v>
      </c>
      <c r="U18" s="152">
        <v>0</v>
      </c>
      <c r="V18" s="152">
        <v>1</v>
      </c>
      <c r="W18" s="158" t="e">
        <f t="shared" si="7"/>
        <v>#VALUE!</v>
      </c>
      <c r="X18" s="158" t="e">
        <f t="shared" si="8"/>
        <v>#VALUE!</v>
      </c>
      <c r="Y18" s="70"/>
      <c r="Z18" s="162" t="str">
        <f>_xll.BDH(C18,$Z$12,$D$1,$D$1)</f>
        <v>#N/A Requesting Data...</v>
      </c>
      <c r="AA18" s="162" t="e">
        <f t="shared" si="9"/>
        <v>#VALUE!</v>
      </c>
      <c r="AB18" s="163" t="e">
        <f t="shared" si="10"/>
        <v>#VALUE!</v>
      </c>
      <c r="AC18" s="164">
        <v>0</v>
      </c>
      <c r="AD18" s="165">
        <f>IF(D18 = D897,1,_xll.BDP(K18,$AD$12)*L18)</f>
        <v>1.52858</v>
      </c>
      <c r="AE18" s="400" t="e">
        <f>AA18*AC18*T18/AD18 / AF897</f>
        <v>#VALUE!</v>
      </c>
      <c r="AF18" s="73"/>
      <c r="AG18" s="69"/>
      <c r="AH18" s="61"/>
    </row>
    <row r="19" spans="1:34" x14ac:dyDescent="0.2">
      <c r="B19" s="152">
        <v>1631</v>
      </c>
      <c r="C19" s="152" t="s">
        <v>382</v>
      </c>
      <c r="D19" s="152" t="str">
        <f>_xll.BDP(C19,$D$12)</f>
        <v>AUD</v>
      </c>
      <c r="E19" s="152" t="s">
        <v>389</v>
      </c>
      <c r="F19" s="153">
        <f>_xll.BDP(C19,$F$12)</f>
        <v>164.24</v>
      </c>
      <c r="G19" s="153" t="str">
        <f>_xll.BDP(C19,$G$12)</f>
        <v>#N/A Requesting Data...</v>
      </c>
      <c r="H19" s="154" t="e">
        <f t="shared" si="0"/>
        <v>#VALUE!</v>
      </c>
      <c r="I19" s="155" t="e">
        <f t="shared" si="1"/>
        <v>#VALUE!</v>
      </c>
      <c r="J19" s="156">
        <v>0</v>
      </c>
      <c r="K19" s="152" t="str">
        <f>CONCATENATE(D897,D19, " Curncy")</f>
        <v>EURAUD Curncy</v>
      </c>
      <c r="L19" s="152">
        <f>IF(D19 = D897,1,_xll.BDP(K19,$L$12))</f>
        <v>1</v>
      </c>
      <c r="M19" s="394" t="e">
        <f>IF(D19 = D897,1,_xll.BDP(K19,$M$12)*L19)</f>
        <v>#VALUE!</v>
      </c>
      <c r="N19" s="157" t="e">
        <f t="shared" si="2"/>
        <v>#VALUE!</v>
      </c>
      <c r="O19" s="396" t="e">
        <f>N19 / Y897</f>
        <v>#VALUE!</v>
      </c>
      <c r="P19" s="159">
        <f t="shared" si="3"/>
        <v>0</v>
      </c>
      <c r="Q19" s="398">
        <f>P19 / Y897*100</f>
        <v>0</v>
      </c>
      <c r="R19" s="160">
        <f t="shared" si="4"/>
        <v>0</v>
      </c>
      <c r="S19" s="398">
        <f t="shared" si="5"/>
        <v>0</v>
      </c>
      <c r="T19" s="152">
        <f t="shared" si="6"/>
        <v>1</v>
      </c>
      <c r="U19" s="152">
        <v>0</v>
      </c>
      <c r="V19" s="152">
        <v>1</v>
      </c>
      <c r="W19" s="158" t="e">
        <f t="shared" si="7"/>
        <v>#VALUE!</v>
      </c>
      <c r="X19" s="158" t="e">
        <f t="shared" si="8"/>
        <v>#VALUE!</v>
      </c>
      <c r="Y19" s="70"/>
      <c r="Z19" s="162" t="str">
        <f>_xll.BDH(C19,$Z$12,$D$1,$D$1)</f>
        <v>#N/A Requesting Data...</v>
      </c>
      <c r="AA19" s="162" t="e">
        <f t="shared" si="9"/>
        <v>#VALUE!</v>
      </c>
      <c r="AB19" s="163" t="e">
        <f t="shared" si="10"/>
        <v>#VALUE!</v>
      </c>
      <c r="AC19" s="164">
        <v>0</v>
      </c>
      <c r="AD19" s="165">
        <f>IF(D19 = D897,1,_xll.BDP(K19,$AD$12)*L19)</f>
        <v>1.52858</v>
      </c>
      <c r="AE19" s="400" t="e">
        <f>AA19*AC19*T19/AD19 / AF897</f>
        <v>#VALUE!</v>
      </c>
      <c r="AF19" s="73"/>
      <c r="AG19" s="69"/>
      <c r="AH19" s="61"/>
    </row>
    <row r="20" spans="1:34" x14ac:dyDescent="0.2">
      <c r="B20" s="152">
        <v>19629</v>
      </c>
      <c r="C20" s="152" t="s">
        <v>383</v>
      </c>
      <c r="D20" s="152" t="str">
        <f>_xll.BDP(C20,$D$12)</f>
        <v>AUD</v>
      </c>
      <c r="E20" s="152" t="s">
        <v>390</v>
      </c>
      <c r="F20" s="153">
        <f>_xll.BDP(C20,$F$12)</f>
        <v>0.33</v>
      </c>
      <c r="G20" s="153" t="str">
        <f>_xll.BDP(C20,$G$12)</f>
        <v>#N/A Requesting Data...</v>
      </c>
      <c r="H20" s="154" t="e">
        <f t="shared" si="0"/>
        <v>#VALUE!</v>
      </c>
      <c r="I20" s="155" t="e">
        <f t="shared" si="1"/>
        <v>#VALUE!</v>
      </c>
      <c r="J20" s="156">
        <v>0</v>
      </c>
      <c r="K20" s="152" t="str">
        <f>CONCATENATE(D897,D20, " Curncy")</f>
        <v>EURAUD Curncy</v>
      </c>
      <c r="L20" s="152">
        <f>IF(D20 = D897,1,_xll.BDP(K20,$L$12))</f>
        <v>1</v>
      </c>
      <c r="M20" s="394" t="e">
        <f>IF(D20 = D897,1,_xll.BDP(K20,$M$12)*L20)</f>
        <v>#VALUE!</v>
      </c>
      <c r="N20" s="157" t="e">
        <f t="shared" si="2"/>
        <v>#VALUE!</v>
      </c>
      <c r="O20" s="396" t="e">
        <f>N20 / Y897</f>
        <v>#VALUE!</v>
      </c>
      <c r="P20" s="159">
        <f t="shared" si="3"/>
        <v>0</v>
      </c>
      <c r="Q20" s="398">
        <f>P20 / Y897*100</f>
        <v>0</v>
      </c>
      <c r="R20" s="160">
        <f t="shared" si="4"/>
        <v>0</v>
      </c>
      <c r="S20" s="398">
        <f t="shared" si="5"/>
        <v>0</v>
      </c>
      <c r="T20" s="152">
        <f t="shared" si="6"/>
        <v>1</v>
      </c>
      <c r="U20" s="152">
        <v>0</v>
      </c>
      <c r="V20" s="152">
        <v>1</v>
      </c>
      <c r="W20" s="158" t="e">
        <f t="shared" si="7"/>
        <v>#VALUE!</v>
      </c>
      <c r="X20" s="158" t="e">
        <f t="shared" si="8"/>
        <v>#VALUE!</v>
      </c>
      <c r="Y20" s="70"/>
      <c r="Z20" s="162">
        <f>_xll.BDH(C20,$Z$12,$D$1,$D$1)</f>
        <v>0.33500000000000002</v>
      </c>
      <c r="AA20" s="162">
        <f t="shared" si="9"/>
        <v>-5.0000000000000044E-3</v>
      </c>
      <c r="AB20" s="163">
        <f t="shared" si="10"/>
        <v>-1.492537313432837</v>
      </c>
      <c r="AC20" s="164">
        <v>0</v>
      </c>
      <c r="AD20" s="165">
        <f>IF(D20 = D897,1,_xll.BDP(K20,$AD$12)*L20)</f>
        <v>1.52858</v>
      </c>
      <c r="AE20" s="400">
        <f>AA20*AC20*T20/AD20 / AF897</f>
        <v>0</v>
      </c>
      <c r="AF20" s="73"/>
      <c r="AG20" s="69"/>
      <c r="AH20" s="61"/>
    </row>
    <row r="21" spans="1:34" x14ac:dyDescent="0.2">
      <c r="B21" s="152">
        <v>20956</v>
      </c>
      <c r="C21" s="152" t="s">
        <v>182</v>
      </c>
      <c r="D21" s="152" t="str">
        <f>_xll.BDP(C21,$D$12)</f>
        <v>AUD</v>
      </c>
      <c r="E21" s="152" t="s">
        <v>335</v>
      </c>
      <c r="F21" s="153">
        <f>_xll.BDP(C21,$F$12)</f>
        <v>4.2300000000000004</v>
      </c>
      <c r="G21" s="153" t="str">
        <f>_xll.BDP(C21,$G$12)</f>
        <v>#N/A Requesting Data...</v>
      </c>
      <c r="H21" s="154" t="e">
        <f t="shared" si="0"/>
        <v>#VALUE!</v>
      </c>
      <c r="I21" s="155" t="e">
        <f t="shared" si="1"/>
        <v>#VALUE!</v>
      </c>
      <c r="J21" s="156">
        <v>0</v>
      </c>
      <c r="K21" s="152" t="str">
        <f>CONCATENATE(D897,D21, " Curncy")</f>
        <v>EURAUD Curncy</v>
      </c>
      <c r="L21" s="152">
        <f>IF(D21 = D897,1,_xll.BDP(K21,$L$12))</f>
        <v>1</v>
      </c>
      <c r="M21" s="394" t="e">
        <f>IF(D21 = D897,1,_xll.BDP(K21,$M$12)*L21)</f>
        <v>#VALUE!</v>
      </c>
      <c r="N21" s="157" t="e">
        <f t="shared" si="2"/>
        <v>#VALUE!</v>
      </c>
      <c r="O21" s="396" t="e">
        <f>N21 / Y897</f>
        <v>#VALUE!</v>
      </c>
      <c r="P21" s="159">
        <f t="shared" si="3"/>
        <v>0</v>
      </c>
      <c r="Q21" s="398">
        <f>P21 / Y897*100</f>
        <v>0</v>
      </c>
      <c r="R21" s="160">
        <f t="shared" si="4"/>
        <v>0</v>
      </c>
      <c r="S21" s="398">
        <f t="shared" si="5"/>
        <v>0</v>
      </c>
      <c r="T21" s="152">
        <f t="shared" si="6"/>
        <v>1</v>
      </c>
      <c r="U21" s="152">
        <v>0</v>
      </c>
      <c r="V21" s="152">
        <v>1</v>
      </c>
      <c r="W21" s="158" t="e">
        <f t="shared" si="7"/>
        <v>#VALUE!</v>
      </c>
      <c r="X21" s="158" t="e">
        <f t="shared" si="8"/>
        <v>#VALUE!</v>
      </c>
      <c r="Y21" s="70"/>
      <c r="Z21" s="162" t="str">
        <f>_xll.BDH(C21,$Z$12,$D$1,$D$1)</f>
        <v>#N/A Requesting Data...</v>
      </c>
      <c r="AA21" s="162" t="e">
        <f t="shared" si="9"/>
        <v>#VALUE!</v>
      </c>
      <c r="AB21" s="163" t="e">
        <f t="shared" si="10"/>
        <v>#VALUE!</v>
      </c>
      <c r="AC21" s="164">
        <v>0</v>
      </c>
      <c r="AD21" s="165">
        <f>IF(D21 = D897,1,_xll.BDP(K21,$AD$12)*L21)</f>
        <v>1.52858</v>
      </c>
      <c r="AE21" s="400" t="e">
        <f>AA21*AC21*T21/AD21 / AF897</f>
        <v>#VALUE!</v>
      </c>
      <c r="AF21" s="73"/>
      <c r="AG21" s="69"/>
      <c r="AH21" s="61"/>
    </row>
    <row r="22" spans="1:34" x14ac:dyDescent="0.2">
      <c r="A22" s="152"/>
      <c r="B22" s="152">
        <v>29405</v>
      </c>
      <c r="C22" s="152" t="s">
        <v>1374</v>
      </c>
      <c r="D22" s="152" t="str">
        <f>_xll.BDP(C22,$D$12)</f>
        <v>AUD</v>
      </c>
      <c r="E22" s="152" t="s">
        <v>1375</v>
      </c>
      <c r="F22" s="153">
        <f>_xll.BDP(C22,$F$12)</f>
        <v>1.6</v>
      </c>
      <c r="G22" s="153" t="str">
        <f>_xll.BDP(C22,$G$12)</f>
        <v>#N/A Requesting Data...</v>
      </c>
      <c r="H22" s="154" t="e">
        <f t="shared" si="0"/>
        <v>#VALUE!</v>
      </c>
      <c r="I22" s="155" t="e">
        <f t="shared" si="1"/>
        <v>#VALUE!</v>
      </c>
      <c r="J22" s="156">
        <v>0</v>
      </c>
      <c r="K22" s="152" t="str">
        <f>CONCATENATE(D897,D22, " Curncy")</f>
        <v>EURAUD Curncy</v>
      </c>
      <c r="L22" s="152">
        <f>IF(D22 = D897,1,_xll.BDP(K22,$L$12))</f>
        <v>1</v>
      </c>
      <c r="M22" s="394" t="e">
        <f>IF(D22 = D897,1,_xll.BDP(K22,$M$12)*L22)</f>
        <v>#VALUE!</v>
      </c>
      <c r="N22" s="157" t="e">
        <f t="shared" si="2"/>
        <v>#VALUE!</v>
      </c>
      <c r="O22" s="396" t="e">
        <f>N22 / Y897</f>
        <v>#VALUE!</v>
      </c>
      <c r="P22" s="159">
        <f t="shared" si="3"/>
        <v>0</v>
      </c>
      <c r="Q22" s="398">
        <f>P22 / Y897*100</f>
        <v>0</v>
      </c>
      <c r="R22" s="160">
        <f t="shared" si="4"/>
        <v>0</v>
      </c>
      <c r="S22" s="398">
        <f t="shared" si="5"/>
        <v>0</v>
      </c>
      <c r="T22" s="152">
        <f t="shared" si="6"/>
        <v>1</v>
      </c>
      <c r="U22" s="152">
        <v>0</v>
      </c>
      <c r="V22" s="152">
        <v>1</v>
      </c>
      <c r="W22" s="158" t="e">
        <f t="shared" si="7"/>
        <v>#VALUE!</v>
      </c>
      <c r="X22" s="158" t="e">
        <f t="shared" si="8"/>
        <v>#VALUE!</v>
      </c>
      <c r="Y22" s="161"/>
      <c r="Z22" s="162" t="str">
        <f>_xll.BDH(C22,$Z$12,$D$1,$D$1)</f>
        <v>#N/A Requesting Data...</v>
      </c>
      <c r="AA22" s="162" t="e">
        <f t="shared" si="9"/>
        <v>#VALUE!</v>
      </c>
      <c r="AB22" s="163" t="e">
        <f t="shared" si="10"/>
        <v>#VALUE!</v>
      </c>
      <c r="AC22" s="164">
        <v>0</v>
      </c>
      <c r="AD22" s="165">
        <f>IF(D22 = D897,1,_xll.BDP(K22,$AD$12)*L22)</f>
        <v>1.52858</v>
      </c>
      <c r="AE22" s="400" t="e">
        <f>AA22*AC22*T22/AD22 / AF897</f>
        <v>#VALUE!</v>
      </c>
      <c r="AF22" s="166"/>
      <c r="AG22" s="69"/>
      <c r="AH22" s="61"/>
    </row>
    <row r="23" spans="1:34" x14ac:dyDescent="0.2">
      <c r="B23" s="152">
        <v>24458</v>
      </c>
      <c r="C23" s="152" t="s">
        <v>181</v>
      </c>
      <c r="D23" s="152" t="str">
        <f>_xll.BDP(C23,$D$12)</f>
        <v>AUD</v>
      </c>
      <c r="E23" s="152" t="s">
        <v>322</v>
      </c>
      <c r="F23" s="153">
        <v>4.5208000000000004</v>
      </c>
      <c r="G23" s="153">
        <v>4.5208000000000004</v>
      </c>
      <c r="H23" s="154">
        <f t="shared" si="0"/>
        <v>0</v>
      </c>
      <c r="I23" s="155">
        <f t="shared" si="1"/>
        <v>0</v>
      </c>
      <c r="J23" s="156">
        <v>12742</v>
      </c>
      <c r="K23" s="152" t="str">
        <f>CONCATENATE(D897,D23, " Curncy")</f>
        <v>EURAUD Curncy</v>
      </c>
      <c r="L23" s="152">
        <f>IF(D23 = D897,1,_xll.BDP(K23,$L$12))</f>
        <v>1</v>
      </c>
      <c r="M23" s="394" t="e">
        <f>IF(D23 = D897,1,_xll.BDP(K23,$M$12)*L23)</f>
        <v>#VALUE!</v>
      </c>
      <c r="N23" s="157" t="e">
        <f t="shared" si="2"/>
        <v>#VALUE!</v>
      </c>
      <c r="O23" s="396" t="e">
        <f>N23 / Y897</f>
        <v>#VALUE!</v>
      </c>
      <c r="P23" s="159" t="e">
        <f t="shared" si="3"/>
        <v>#VALUE!</v>
      </c>
      <c r="Q23" s="398" t="e">
        <f>P23 / Y897*100</f>
        <v>#VALUE!</v>
      </c>
      <c r="R23" s="160" t="e">
        <f t="shared" si="4"/>
        <v>#VALUE!</v>
      </c>
      <c r="S23" s="398" t="e">
        <f t="shared" si="5"/>
        <v>#VALUE!</v>
      </c>
      <c r="T23" s="152">
        <f t="shared" si="6"/>
        <v>1</v>
      </c>
      <c r="U23" s="152">
        <v>0</v>
      </c>
      <c r="V23" s="152">
        <v>1</v>
      </c>
      <c r="W23" s="158" t="e">
        <f t="shared" si="7"/>
        <v>#VALUE!</v>
      </c>
      <c r="X23" s="158" t="e">
        <f t="shared" si="8"/>
        <v>#VALUE!</v>
      </c>
      <c r="Y23" s="70"/>
      <c r="Z23" s="162">
        <v>4.5208000000000004</v>
      </c>
      <c r="AA23" s="162">
        <f t="shared" si="9"/>
        <v>0</v>
      </c>
      <c r="AB23" s="163">
        <f t="shared" si="10"/>
        <v>0</v>
      </c>
      <c r="AC23" s="164">
        <v>12742</v>
      </c>
      <c r="AD23" s="165">
        <f>IF(D23 = D897,1,_xll.BDP(K23,$AD$12)*L23)</f>
        <v>1.52858</v>
      </c>
      <c r="AE23" s="400">
        <f>AA23*AC23*T23/AD23 / AF897</f>
        <v>0</v>
      </c>
      <c r="AF23" s="73"/>
      <c r="AG23" s="69"/>
      <c r="AH23" s="61"/>
    </row>
    <row r="24" spans="1:34" s="107" customFormat="1" ht="12" customHeight="1" x14ac:dyDescent="0.2">
      <c r="A24" s="110"/>
      <c r="B24" s="110">
        <v>33679</v>
      </c>
      <c r="C24" s="110" t="s">
        <v>1751</v>
      </c>
      <c r="D24" s="110" t="str">
        <f>_xll.BDP(C24,$D$12)</f>
        <v>AUD</v>
      </c>
      <c r="E24" s="110" t="s">
        <v>1752</v>
      </c>
      <c r="F24" s="111">
        <f>_xll.BDP(C24,$F$12)</f>
        <v>1.85</v>
      </c>
      <c r="G24" s="111" t="str">
        <f>_xll.BDP(C24,$G$12)</f>
        <v>#N/A Requesting Data...</v>
      </c>
      <c r="H24" s="112" t="e">
        <f>IF(OR(OR(G24="#N/A N/A",G24="#N/A Real Time"),OR(F24="#N/A N/A",F24="#N/A Real Time")),0,  G24 - F24)</f>
        <v>#VALUE!</v>
      </c>
      <c r="I24" s="113" t="e">
        <f>IF(OR(F24=0,F24="#N/A N/A"),0,H24 / F24*100)</f>
        <v>#VALUE!</v>
      </c>
      <c r="J24" s="114">
        <v>2571278</v>
      </c>
      <c r="K24" s="110" t="str">
        <f>CONCATENATE(D897,D24, " Curncy")</f>
        <v>EURAUD Curncy</v>
      </c>
      <c r="L24" s="110">
        <f>IF(D24 = D897,1,_xll.BDP(K24,$L$12))</f>
        <v>1</v>
      </c>
      <c r="M24" s="372" t="e">
        <f>IF(D24 = D897,1,_xll.BDP(K24,$M$12)*L24)</f>
        <v>#VALUE!</v>
      </c>
      <c r="N24" s="116" t="e">
        <f>H24*J24*T24/M24</f>
        <v>#VALUE!</v>
      </c>
      <c r="O24" s="379" t="e">
        <f>N24 / Y897</f>
        <v>#VALUE!</v>
      </c>
      <c r="P24" s="286" t="e">
        <f>IF(OR(OR(J24=0,G24 = "#N/A N/A"),G24="#N/A Real Time"),0,G24*J24*T24/M24)</f>
        <v>#VALUE!</v>
      </c>
      <c r="Q24" s="384" t="e">
        <f>P24 / Y897*100</f>
        <v>#VALUE!</v>
      </c>
      <c r="R24" s="118" t="e">
        <f>IF(Q24&lt;0,Q24,0)</f>
        <v>#VALUE!</v>
      </c>
      <c r="S24" s="384" t="e">
        <f>IF(Q24&gt;0,Q24,0)</f>
        <v>#VALUE!</v>
      </c>
      <c r="T24" s="110">
        <f>IF(EXACT(D24,UPPER(D24)),1,0.01)/V24</f>
        <v>1</v>
      </c>
      <c r="U24" s="110">
        <v>0</v>
      </c>
      <c r="V24" s="110">
        <v>1</v>
      </c>
      <c r="W24" s="117" t="e">
        <f>IF(AND(Q24&lt;0,O24&gt;0),O24,0)</f>
        <v>#VALUE!</v>
      </c>
      <c r="X24" s="117" t="e">
        <f>IF(AND(Q24&gt;0,O24&gt;0),O24,0)</f>
        <v>#VALUE!</v>
      </c>
      <c r="Y24" s="110"/>
      <c r="Z24" s="119">
        <f>_xll.BDH(C24,$Z$12,$D$1,$D$1)</f>
        <v>1.94</v>
      </c>
      <c r="AA24" s="119">
        <f>IF(OR(OR(F24="#N/A N/A",F24="#N/A Real Time"),OR(Z24="#N/A N/A",Z24="#N/A Real Time")),0,  F24 - Z24)</f>
        <v>-8.9999999999999858E-2</v>
      </c>
      <c r="AB24" s="129">
        <f>IF(OR(Z24=0,Z24="#N/A N/A"),0,AA24 / Z24*100)</f>
        <v>-4.6391752577319512</v>
      </c>
      <c r="AC24" s="121">
        <v>2571278</v>
      </c>
      <c r="AD24" s="122">
        <f>IF(D24 = D897,1,_xll.BDP(K24,$AD$12)*L24)</f>
        <v>1.52858</v>
      </c>
      <c r="AE24" s="389">
        <f>AA24*AC24*T24/AD24 / AF897</f>
        <v>-5.6425193689963837E-4</v>
      </c>
      <c r="AF24" s="123"/>
      <c r="AG24" s="69"/>
      <c r="AH24" s="61"/>
    </row>
    <row r="25" spans="1:34" x14ac:dyDescent="0.2">
      <c r="B25" s="152">
        <v>21043</v>
      </c>
      <c r="C25" s="152" t="s">
        <v>384</v>
      </c>
      <c r="D25" s="152" t="str">
        <f>_xll.BDP(C25,$D$12)</f>
        <v>AUD</v>
      </c>
      <c r="E25" s="152" t="s">
        <v>391</v>
      </c>
      <c r="F25" s="153">
        <f>_xll.BDP(C25,$F$12)</f>
        <v>42.15</v>
      </c>
      <c r="G25" s="153" t="str">
        <f>_xll.BDP(C25,$G$12)</f>
        <v>#N/A Requesting Data...</v>
      </c>
      <c r="H25" s="154" t="e">
        <f t="shared" si="0"/>
        <v>#VALUE!</v>
      </c>
      <c r="I25" s="155" t="e">
        <f t="shared" si="1"/>
        <v>#VALUE!</v>
      </c>
      <c r="J25" s="156">
        <v>0</v>
      </c>
      <c r="K25" s="152" t="str">
        <f>CONCATENATE(D897,D25, " Curncy")</f>
        <v>EURAUD Curncy</v>
      </c>
      <c r="L25" s="152">
        <f>IF(D25 = D897,1,_xll.BDP(K25,$L$12))</f>
        <v>1</v>
      </c>
      <c r="M25" s="394" t="e">
        <f>IF(D25 = D897,1,_xll.BDP(K25,$M$12)*L25)</f>
        <v>#VALUE!</v>
      </c>
      <c r="N25" s="157" t="e">
        <f t="shared" si="2"/>
        <v>#VALUE!</v>
      </c>
      <c r="O25" s="396" t="e">
        <f>N25 / Y897</f>
        <v>#VALUE!</v>
      </c>
      <c r="P25" s="159">
        <f t="shared" si="3"/>
        <v>0</v>
      </c>
      <c r="Q25" s="398">
        <f>P25 / Y897*100</f>
        <v>0</v>
      </c>
      <c r="R25" s="160">
        <f t="shared" si="4"/>
        <v>0</v>
      </c>
      <c r="S25" s="398">
        <f t="shared" si="5"/>
        <v>0</v>
      </c>
      <c r="T25" s="152">
        <f t="shared" si="6"/>
        <v>1</v>
      </c>
      <c r="U25" s="152">
        <v>0</v>
      </c>
      <c r="V25" s="152">
        <v>1</v>
      </c>
      <c r="W25" s="158" t="e">
        <f t="shared" si="7"/>
        <v>#VALUE!</v>
      </c>
      <c r="X25" s="158" t="e">
        <f t="shared" si="8"/>
        <v>#VALUE!</v>
      </c>
      <c r="Y25" s="70"/>
      <c r="Z25" s="162">
        <f>_xll.BDH(C25,$Z$12,$D$1,$D$1)</f>
        <v>41.91</v>
      </c>
      <c r="AA25" s="162">
        <f t="shared" si="9"/>
        <v>0.24000000000000199</v>
      </c>
      <c r="AB25" s="163">
        <f t="shared" si="10"/>
        <v>0.57265569076593181</v>
      </c>
      <c r="AC25" s="164">
        <v>0</v>
      </c>
      <c r="AD25" s="165">
        <f>IF(D25 = D897,1,_xll.BDP(K25,$AD$12)*L25)</f>
        <v>1.52858</v>
      </c>
      <c r="AE25" s="400">
        <f>AA25*AC25*T25/AD25 / AF897</f>
        <v>0</v>
      </c>
      <c r="AF25" s="73"/>
      <c r="AG25" s="69"/>
      <c r="AH25" s="61"/>
    </row>
    <row r="26" spans="1:34" x14ac:dyDescent="0.2">
      <c r="B26" s="152">
        <v>24969</v>
      </c>
      <c r="C26" s="152" t="s">
        <v>180</v>
      </c>
      <c r="D26" s="152" t="str">
        <f>_xll.BDP(C26,$D$12)</f>
        <v>AUD</v>
      </c>
      <c r="E26" s="152" t="s">
        <v>321</v>
      </c>
      <c r="F26" s="153">
        <f>_xll.BDP(C26,$F$12)</f>
        <v>1.22</v>
      </c>
      <c r="G26" s="153" t="str">
        <f>_xll.BDP(C26,$G$12)</f>
        <v>#N/A Requesting Data...</v>
      </c>
      <c r="H26" s="154" t="e">
        <f t="shared" si="0"/>
        <v>#VALUE!</v>
      </c>
      <c r="I26" s="155" t="e">
        <f t="shared" si="1"/>
        <v>#VALUE!</v>
      </c>
      <c r="J26" s="156">
        <v>0</v>
      </c>
      <c r="K26" s="152" t="str">
        <f>CONCATENATE(D897,D26, " Curncy")</f>
        <v>EURAUD Curncy</v>
      </c>
      <c r="L26" s="152">
        <f>IF(D26 = D897,1,_xll.BDP(K26,$L$12))</f>
        <v>1</v>
      </c>
      <c r="M26" s="394" t="e">
        <f>IF(D26 = D897,1,_xll.BDP(K26,$M$12)*L26)</f>
        <v>#VALUE!</v>
      </c>
      <c r="N26" s="157" t="e">
        <f t="shared" si="2"/>
        <v>#VALUE!</v>
      </c>
      <c r="O26" s="396" t="e">
        <f>N26 / Y897</f>
        <v>#VALUE!</v>
      </c>
      <c r="P26" s="159">
        <f t="shared" si="3"/>
        <v>0</v>
      </c>
      <c r="Q26" s="398">
        <f>P26 / Y897*100</f>
        <v>0</v>
      </c>
      <c r="R26" s="160">
        <f t="shared" si="4"/>
        <v>0</v>
      </c>
      <c r="S26" s="398">
        <f t="shared" si="5"/>
        <v>0</v>
      </c>
      <c r="T26" s="152">
        <f t="shared" si="6"/>
        <v>1</v>
      </c>
      <c r="U26" s="152">
        <v>0</v>
      </c>
      <c r="V26" s="152">
        <v>1</v>
      </c>
      <c r="W26" s="158" t="e">
        <f t="shared" si="7"/>
        <v>#VALUE!</v>
      </c>
      <c r="X26" s="158" t="e">
        <f t="shared" si="8"/>
        <v>#VALUE!</v>
      </c>
      <c r="Y26" s="70"/>
      <c r="Z26" s="162">
        <f>_xll.BDH(C26,$Z$12,$D$1,$D$1)</f>
        <v>1.1850000000000001</v>
      </c>
      <c r="AA26" s="162">
        <f t="shared" si="9"/>
        <v>3.499999999999992E-2</v>
      </c>
      <c r="AB26" s="163">
        <f t="shared" si="10"/>
        <v>2.9535864978902886</v>
      </c>
      <c r="AC26" s="164">
        <v>0</v>
      </c>
      <c r="AD26" s="165">
        <f>IF(D26 = D897,1,_xll.BDP(K26,$AD$12)*L26)</f>
        <v>1.52858</v>
      </c>
      <c r="AE26" s="400">
        <f>AA26*AC26*T26/AD26 / AF897</f>
        <v>0</v>
      </c>
      <c r="AF26" s="73"/>
      <c r="AG26" s="69"/>
      <c r="AH26" s="61"/>
    </row>
    <row r="27" spans="1:34" x14ac:dyDescent="0.2">
      <c r="B27" s="152">
        <v>20633</v>
      </c>
      <c r="C27" s="152" t="s">
        <v>179</v>
      </c>
      <c r="D27" s="152" t="str">
        <f>_xll.BDP(C27,$D$12)</f>
        <v>AUD</v>
      </c>
      <c r="E27" s="152" t="s">
        <v>336</v>
      </c>
      <c r="F27" s="153">
        <f>_xll.BDP(C27,$F$12)</f>
        <v>35.729999999999997</v>
      </c>
      <c r="G27" s="153" t="str">
        <f>_xll.BDP(C27,$G$12)</f>
        <v>#N/A Requesting Data...</v>
      </c>
      <c r="H27" s="154" t="e">
        <f t="shared" si="0"/>
        <v>#VALUE!</v>
      </c>
      <c r="I27" s="155" t="e">
        <f t="shared" si="1"/>
        <v>#VALUE!</v>
      </c>
      <c r="J27" s="156">
        <v>0</v>
      </c>
      <c r="K27" s="152" t="str">
        <f>CONCATENATE(D897,D27, " Curncy")</f>
        <v>EURAUD Curncy</v>
      </c>
      <c r="L27" s="152">
        <f>IF(D27 = D897,1,_xll.BDP(K27,$L$12))</f>
        <v>1</v>
      </c>
      <c r="M27" s="394" t="e">
        <f>IF(D27 = D897,1,_xll.BDP(K27,$M$12)*L27)</f>
        <v>#VALUE!</v>
      </c>
      <c r="N27" s="157" t="e">
        <f t="shared" si="2"/>
        <v>#VALUE!</v>
      </c>
      <c r="O27" s="396" t="e">
        <f>N27 / Y897</f>
        <v>#VALUE!</v>
      </c>
      <c r="P27" s="159">
        <f t="shared" si="3"/>
        <v>0</v>
      </c>
      <c r="Q27" s="398">
        <f>P27 / Y897*100</f>
        <v>0</v>
      </c>
      <c r="R27" s="160">
        <f t="shared" si="4"/>
        <v>0</v>
      </c>
      <c r="S27" s="398">
        <f t="shared" si="5"/>
        <v>0</v>
      </c>
      <c r="T27" s="152">
        <f t="shared" si="6"/>
        <v>1</v>
      </c>
      <c r="U27" s="152">
        <v>0</v>
      </c>
      <c r="V27" s="152">
        <v>1</v>
      </c>
      <c r="W27" s="158" t="e">
        <f t="shared" si="7"/>
        <v>#VALUE!</v>
      </c>
      <c r="X27" s="158" t="e">
        <f t="shared" si="8"/>
        <v>#VALUE!</v>
      </c>
      <c r="Y27" s="70"/>
      <c r="Z27" s="162" t="str">
        <f>_xll.BDH(C27,$Z$12,$D$1,$D$1)</f>
        <v>#N/A Requesting Data...</v>
      </c>
      <c r="AA27" s="162" t="e">
        <f t="shared" si="9"/>
        <v>#VALUE!</v>
      </c>
      <c r="AB27" s="163" t="e">
        <f t="shared" si="10"/>
        <v>#VALUE!</v>
      </c>
      <c r="AC27" s="164">
        <v>0</v>
      </c>
      <c r="AD27" s="165">
        <f>IF(D27 = D897,1,_xll.BDP(K27,$AD$12)*L27)</f>
        <v>1.52858</v>
      </c>
      <c r="AE27" s="400" t="e">
        <f>AA27*AC27*T27/AD27 / AF897</f>
        <v>#VALUE!</v>
      </c>
      <c r="AF27" s="73"/>
      <c r="AG27" s="69"/>
    </row>
    <row r="28" spans="1:34" x14ac:dyDescent="0.2">
      <c r="A28" s="287" t="s">
        <v>1490</v>
      </c>
      <c r="B28" s="287"/>
      <c r="C28" s="287"/>
      <c r="D28" s="287"/>
      <c r="E28" s="287" t="s">
        <v>178</v>
      </c>
      <c r="F28" s="288"/>
      <c r="G28" s="288"/>
      <c r="H28" s="289"/>
      <c r="I28" s="290"/>
      <c r="J28" s="291"/>
      <c r="K28" s="287"/>
      <c r="L28" s="287"/>
      <c r="M28" s="374"/>
      <c r="N28" s="292" t="e">
        <f t="shared" ref="N28:S28" si="11" xml:space="preserve"> SUM(N14:N27)</f>
        <v>#VALUE!</v>
      </c>
      <c r="O28" s="380" t="e">
        <f t="shared" si="11"/>
        <v>#VALUE!</v>
      </c>
      <c r="P28" s="293" t="e">
        <f t="shared" si="11"/>
        <v>#VALUE!</v>
      </c>
      <c r="Q28" s="385" t="e">
        <f t="shared" si="11"/>
        <v>#VALUE!</v>
      </c>
      <c r="R28" s="356" t="e">
        <f t="shared" si="11"/>
        <v>#VALUE!</v>
      </c>
      <c r="S28" s="385" t="e">
        <f t="shared" si="11"/>
        <v>#VALUE!</v>
      </c>
      <c r="T28" s="287"/>
      <c r="U28" s="287"/>
      <c r="V28" s="287"/>
      <c r="W28" s="357" t="e">
        <f xml:space="preserve"> SUM(W14:W27)</f>
        <v>#VALUE!</v>
      </c>
      <c r="X28" s="357" t="e">
        <f xml:space="preserve"> SUM(X14:X27)</f>
        <v>#VALUE!</v>
      </c>
      <c r="Y28" s="287"/>
      <c r="Z28" s="294"/>
      <c r="AA28" s="294"/>
      <c r="AB28" s="295"/>
      <c r="AC28" s="296"/>
      <c r="AD28" s="297"/>
      <c r="AE28" s="390" t="e">
        <f xml:space="preserve"> SUM(AE14:AE27)</f>
        <v>#VALUE!</v>
      </c>
      <c r="AF28" s="366"/>
      <c r="AG28" s="69"/>
    </row>
    <row r="29" spans="1:34" x14ac:dyDescent="0.2">
      <c r="A29" s="11"/>
      <c r="B29" s="33"/>
      <c r="C29" s="81"/>
      <c r="D29" s="11"/>
      <c r="E29" s="11"/>
      <c r="F29" s="84"/>
      <c r="G29" s="84"/>
      <c r="H29" s="85"/>
      <c r="I29" s="86"/>
      <c r="J29" s="20"/>
      <c r="K29" s="33"/>
      <c r="L29" s="33"/>
      <c r="M29" s="413"/>
      <c r="N29" s="93"/>
      <c r="O29" s="421"/>
      <c r="P29" s="93"/>
      <c r="Q29" s="426"/>
      <c r="R29" s="94"/>
      <c r="S29" s="435"/>
      <c r="T29" s="26"/>
      <c r="U29" s="11"/>
      <c r="V29" s="84"/>
      <c r="W29" s="94"/>
      <c r="X29" s="94"/>
      <c r="Y29" s="89"/>
      <c r="Z29" s="90"/>
      <c r="AA29" s="90"/>
      <c r="AB29" s="91"/>
      <c r="AC29" s="90"/>
      <c r="AD29" s="92"/>
      <c r="AE29" s="437"/>
      <c r="AF29" s="73"/>
      <c r="AG29" s="69"/>
    </row>
    <row r="30" spans="1:34" x14ac:dyDescent="0.2">
      <c r="A30" s="11"/>
      <c r="B30" s="152">
        <v>3338</v>
      </c>
      <c r="C30" s="152" t="s">
        <v>399</v>
      </c>
      <c r="D30" s="152" t="str">
        <f>_xll.BDP(C30,$D$12)</f>
        <v>EUR</v>
      </c>
      <c r="E30" s="152" t="s">
        <v>416</v>
      </c>
      <c r="F30" s="153">
        <f>_xll.BDP(C30,$F$12)</f>
        <v>10.31</v>
      </c>
      <c r="G30" s="153" t="str">
        <f>_xll.BDP(C30,$G$12)</f>
        <v>#N/A Requesting Data...</v>
      </c>
      <c r="H30" s="154" t="e">
        <f>IF(OR(OR(G30="#N/A N/A",G30="#N/A Real Time"),OR(F30="#N/A N/A",F30="#N/A Real Time")),0,  G30 - F30)</f>
        <v>#VALUE!</v>
      </c>
      <c r="I30" s="155" t="e">
        <f>IF(OR(F30=0,F30="#N/A N/A"),0,H30 / F30*100)</f>
        <v>#VALUE!</v>
      </c>
      <c r="J30" s="156">
        <v>0</v>
      </c>
      <c r="K30" s="152" t="str">
        <f>CONCATENATE(D897,D30, " Curncy")</f>
        <v>EUREUR Curncy</v>
      </c>
      <c r="L30" s="152">
        <f>IF(D30 = D897,1,_xll.BDP(K30,$L$12))</f>
        <v>1</v>
      </c>
      <c r="M30" s="394">
        <f>IF(D30 = D897,1,_xll.BDP(K30,$M$12)*L30)</f>
        <v>1</v>
      </c>
      <c r="N30" s="157" t="e">
        <f>H30*J30*T30/M30</f>
        <v>#VALUE!</v>
      </c>
      <c r="O30" s="396" t="e">
        <f>N30 / Y897</f>
        <v>#VALUE!</v>
      </c>
      <c r="P30" s="159">
        <f>IF(OR(OR(J30=0,G30 = "#N/A N/A"),G30="#N/A Real Time"),0,G30*J30*T30/M30)</f>
        <v>0</v>
      </c>
      <c r="Q30" s="398">
        <f>P30 / Y897*100</f>
        <v>0</v>
      </c>
      <c r="R30" s="160">
        <f>IF(Q30&lt;0,Q30,0)</f>
        <v>0</v>
      </c>
      <c r="S30" s="398">
        <f>IF(Q30&gt;0,Q30,0)</f>
        <v>0</v>
      </c>
      <c r="T30" s="152">
        <f>IF(EXACT(D30,UPPER(D30)),1,0.01)/V30</f>
        <v>1</v>
      </c>
      <c r="U30" s="152">
        <v>0</v>
      </c>
      <c r="V30" s="152">
        <v>1</v>
      </c>
      <c r="W30" s="158" t="e">
        <f>IF(AND(Q30&lt;0,O30&gt;0),O30,0)</f>
        <v>#VALUE!</v>
      </c>
      <c r="X30" s="158" t="e">
        <f>IF(AND(Q30&gt;0,O30&gt;0),O30,0)</f>
        <v>#VALUE!</v>
      </c>
      <c r="Y30" s="89"/>
      <c r="Z30" s="162" t="str">
        <f>_xll.BDH(C30,$Z$12,$D$1,$D$1)</f>
        <v>#N/A Requesting Data...</v>
      </c>
      <c r="AA30" s="162" t="e">
        <f>IF(OR(OR(F30="#N/A N/A",F30="#N/A Real Time"),OR(Z30="#N/A N/A",Z30="#N/A Real Time")),0,  F30 - Z30)</f>
        <v>#VALUE!</v>
      </c>
      <c r="AB30" s="163" t="e">
        <f>IF(OR(Z30=0,Z30="#N/A N/A"),0,AA30 / Z30*100)</f>
        <v>#VALUE!</v>
      </c>
      <c r="AC30" s="164">
        <v>0</v>
      </c>
      <c r="AD30" s="165">
        <f>IF(D30 = D897,1,_xll.BDP(K30,$AD$12)*L30)</f>
        <v>1</v>
      </c>
      <c r="AE30" s="400" t="e">
        <f>AA30*AC30*T30/AD30 / AF897</f>
        <v>#VALUE!</v>
      </c>
      <c r="AF30" s="73"/>
      <c r="AG30" s="69"/>
    </row>
    <row r="31" spans="1:34" x14ac:dyDescent="0.2">
      <c r="A31" s="11"/>
      <c r="B31" s="152">
        <v>2617</v>
      </c>
      <c r="C31" s="152" t="s">
        <v>400</v>
      </c>
      <c r="D31" s="152" t="str">
        <f>_xll.BDP(C31,$D$12)</f>
        <v>EUR</v>
      </c>
      <c r="E31" s="152" t="s">
        <v>417</v>
      </c>
      <c r="F31" s="153">
        <f>_xll.BDP(C31,$F$12)</f>
        <v>20.8</v>
      </c>
      <c r="G31" s="153" t="str">
        <f>_xll.BDP(C31,$G$12)</f>
        <v>#N/A Requesting Data...</v>
      </c>
      <c r="H31" s="154" t="e">
        <f>IF(OR(OR(G31="#N/A N/A",G31="#N/A Real Time"),OR(F31="#N/A N/A",F31="#N/A Real Time")),0,  G31 - F31)</f>
        <v>#VALUE!</v>
      </c>
      <c r="I31" s="155" t="e">
        <f>IF(OR(F31=0,F31="#N/A N/A"),0,H31 / F31*100)</f>
        <v>#VALUE!</v>
      </c>
      <c r="J31" s="156">
        <v>0</v>
      </c>
      <c r="K31" s="152" t="str">
        <f>CONCATENATE(D897,D31, " Curncy")</f>
        <v>EUREUR Curncy</v>
      </c>
      <c r="L31" s="152">
        <f>IF(D31 = D897,1,_xll.BDP(K31,$L$12))</f>
        <v>1</v>
      </c>
      <c r="M31" s="394">
        <f>IF(D31 = D897,1,_xll.BDP(K31,$M$12)*L31)</f>
        <v>1</v>
      </c>
      <c r="N31" s="157" t="e">
        <f>H31*J31*T31/M31</f>
        <v>#VALUE!</v>
      </c>
      <c r="O31" s="396" t="e">
        <f>N31 / Y897</f>
        <v>#VALUE!</v>
      </c>
      <c r="P31" s="159">
        <f>IF(OR(OR(J31=0,G31 = "#N/A N/A"),G31="#N/A Real Time"),0,G31*J31*T31/M31)</f>
        <v>0</v>
      </c>
      <c r="Q31" s="398">
        <f>P31 / Y897*100</f>
        <v>0</v>
      </c>
      <c r="R31" s="160">
        <f>IF(Q31&lt;0,Q31,0)</f>
        <v>0</v>
      </c>
      <c r="S31" s="398">
        <f>IF(Q31&gt;0,Q31,0)</f>
        <v>0</v>
      </c>
      <c r="T31" s="152">
        <f>IF(EXACT(D31,UPPER(D31)),1,0.01)/V31</f>
        <v>1</v>
      </c>
      <c r="U31" s="152">
        <v>0</v>
      </c>
      <c r="V31" s="152">
        <v>1</v>
      </c>
      <c r="W31" s="158" t="e">
        <f>IF(AND(Q31&lt;0,O31&gt;0),O31,0)</f>
        <v>#VALUE!</v>
      </c>
      <c r="X31" s="158" t="e">
        <f>IF(AND(Q31&gt;0,O31&gt;0),O31,0)</f>
        <v>#VALUE!</v>
      </c>
      <c r="Y31" s="89"/>
      <c r="Z31" s="162">
        <f>_xll.BDH(C31,$Z$12,$D$1,$D$1)</f>
        <v>20.48</v>
      </c>
      <c r="AA31" s="162">
        <f>IF(OR(OR(F31="#N/A N/A",F31="#N/A Real Time"),OR(Z31="#N/A N/A",Z31="#N/A Real Time")),0,  F31 - Z31)</f>
        <v>0.32000000000000028</v>
      </c>
      <c r="AB31" s="163">
        <f>IF(OR(Z31=0,Z31="#N/A N/A"),0,AA31 / Z31*100)</f>
        <v>1.5625000000000013</v>
      </c>
      <c r="AC31" s="164">
        <v>0</v>
      </c>
      <c r="AD31" s="165">
        <f>IF(D31 = D897,1,_xll.BDP(K31,$AD$12)*L31)</f>
        <v>1</v>
      </c>
      <c r="AE31" s="400">
        <f>AA31*AC31*T31/AD31 / AF897</f>
        <v>0</v>
      </c>
      <c r="AF31" s="73"/>
      <c r="AG31" s="69"/>
      <c r="AH31" s="61"/>
    </row>
    <row r="32" spans="1:34" x14ac:dyDescent="0.2">
      <c r="A32" s="186" t="s">
        <v>1491</v>
      </c>
      <c r="B32" s="186"/>
      <c r="C32" s="186"/>
      <c r="D32" s="186"/>
      <c r="E32" s="186" t="s">
        <v>415</v>
      </c>
      <c r="F32" s="187"/>
      <c r="G32" s="187"/>
      <c r="H32" s="188"/>
      <c r="I32" s="189"/>
      <c r="J32" s="190"/>
      <c r="K32" s="186"/>
      <c r="L32" s="186"/>
      <c r="M32" s="393"/>
      <c r="N32" s="191" t="e">
        <f t="shared" ref="N32:S32" si="12" xml:space="preserve"> SUM(N29:N31)</f>
        <v>#VALUE!</v>
      </c>
      <c r="O32" s="395" t="e">
        <f t="shared" si="12"/>
        <v>#VALUE!</v>
      </c>
      <c r="P32" s="192">
        <f t="shared" si="12"/>
        <v>0</v>
      </c>
      <c r="Q32" s="397">
        <f t="shared" si="12"/>
        <v>0</v>
      </c>
      <c r="R32" s="193">
        <f t="shared" si="12"/>
        <v>0</v>
      </c>
      <c r="S32" s="397">
        <f t="shared" si="12"/>
        <v>0</v>
      </c>
      <c r="T32" s="186"/>
      <c r="U32" s="186"/>
      <c r="V32" s="186"/>
      <c r="W32" s="194" t="e">
        <f xml:space="preserve"> SUM(W29:W31)</f>
        <v>#VALUE!</v>
      </c>
      <c r="X32" s="194" t="e">
        <f xml:space="preserve"> SUM(X29:X31)</f>
        <v>#VALUE!</v>
      </c>
      <c r="Y32" s="186"/>
      <c r="Z32" s="195"/>
      <c r="AA32" s="195"/>
      <c r="AB32" s="196"/>
      <c r="AC32" s="197"/>
      <c r="AD32" s="198"/>
      <c r="AE32" s="399" t="e">
        <f xml:space="preserve"> SUM(AE29:AE31)</f>
        <v>#VALUE!</v>
      </c>
      <c r="AF32" s="263"/>
      <c r="AG32" s="69"/>
      <c r="AH32" s="61"/>
    </row>
    <row r="33" spans="1:34" x14ac:dyDescent="0.2">
      <c r="B33" s="31"/>
      <c r="C33" s="47"/>
      <c r="F33" s="36"/>
      <c r="G33" s="36"/>
      <c r="H33" s="37"/>
      <c r="I33" s="40"/>
      <c r="J33" s="17"/>
      <c r="K33" s="31"/>
      <c r="L33" s="31"/>
      <c r="M33" s="413"/>
      <c r="N33" s="93"/>
      <c r="O33" s="421"/>
      <c r="P33" s="38"/>
      <c r="Q33" s="426"/>
      <c r="R33" s="94"/>
      <c r="S33" s="435"/>
      <c r="T33" s="23"/>
      <c r="W33" s="49"/>
      <c r="X33" s="49"/>
      <c r="Y33" s="70"/>
      <c r="Z33" s="64"/>
      <c r="AA33" s="63"/>
      <c r="AB33" s="56"/>
      <c r="AC33" s="55"/>
      <c r="AD33" s="57"/>
      <c r="AE33" s="437"/>
      <c r="AF33" s="73"/>
      <c r="AG33" s="69"/>
      <c r="AH33" s="61"/>
    </row>
    <row r="34" spans="1:34" x14ac:dyDescent="0.2">
      <c r="B34" s="152">
        <v>58</v>
      </c>
      <c r="C34" s="152" t="s">
        <v>392</v>
      </c>
      <c r="D34" s="152" t="str">
        <f>_xll.BDP(C34,$D$12)</f>
        <v>EUR</v>
      </c>
      <c r="E34" s="152" t="s">
        <v>1114</v>
      </c>
      <c r="F34" s="153">
        <f>_xll.BDP(C34,$F$12)</f>
        <v>3.5</v>
      </c>
      <c r="G34" s="153" t="str">
        <f>_xll.BDP(C34,$G$12)</f>
        <v>#N/A Requesting Data...</v>
      </c>
      <c r="H34" s="154" t="e">
        <f t="shared" ref="H34:H43" si="13">IF(OR(OR(G34="#N/A N/A",G34="#N/A Real Time"),OR(F34="#N/A N/A",F34="#N/A Real Time")),0,  G34 - F34)</f>
        <v>#VALUE!</v>
      </c>
      <c r="I34" s="155" t="e">
        <f t="shared" ref="I34:I43" si="14">IF(OR(F34=0,F34="#N/A N/A"),0,H34 / F34*100)</f>
        <v>#VALUE!</v>
      </c>
      <c r="J34" s="156">
        <v>0</v>
      </c>
      <c r="K34" s="152" t="str">
        <f>CONCATENATE(D897,D34, " Curncy")</f>
        <v>EUREUR Curncy</v>
      </c>
      <c r="L34" s="152">
        <f>IF(D34 = D897,1,_xll.BDP(K34,$L$12))</f>
        <v>1</v>
      </c>
      <c r="M34" s="394">
        <f>IF(D34 = D897,1,_xll.BDP(K34,$M$12)*L34)</f>
        <v>1</v>
      </c>
      <c r="N34" s="157" t="e">
        <f t="shared" ref="N34:N43" si="15">H34*J34*T34/M34</f>
        <v>#VALUE!</v>
      </c>
      <c r="O34" s="396" t="e">
        <f>N34 / Y897</f>
        <v>#VALUE!</v>
      </c>
      <c r="P34" s="159">
        <f t="shared" ref="P34:P43" si="16">IF(OR(OR(J34=0,G34 = "#N/A N/A"),G34="#N/A Real Time"),0,G34*J34*T34/M34)</f>
        <v>0</v>
      </c>
      <c r="Q34" s="398">
        <f>P34 / Y897*100</f>
        <v>0</v>
      </c>
      <c r="R34" s="160">
        <f t="shared" ref="R34:R43" si="17">IF(Q34&lt;0,Q34,0)</f>
        <v>0</v>
      </c>
      <c r="S34" s="398">
        <f t="shared" ref="S34:S43" si="18">IF(Q34&gt;0,Q34,0)</f>
        <v>0</v>
      </c>
      <c r="T34" s="152">
        <f t="shared" ref="T34:T43" si="19">IF(EXACT(D34,UPPER(D34)),1,0.01)/V34</f>
        <v>1</v>
      </c>
      <c r="U34" s="152">
        <v>0</v>
      </c>
      <c r="V34" s="152">
        <v>1</v>
      </c>
      <c r="W34" s="158" t="e">
        <f t="shared" ref="W34:W43" si="20">IF(AND(Q34&lt;0,O34&gt;0),O34,0)</f>
        <v>#VALUE!</v>
      </c>
      <c r="X34" s="158" t="e">
        <f t="shared" ref="X34:X43" si="21">IF(AND(Q34&gt;0,O34&gt;0),O34,0)</f>
        <v>#VALUE!</v>
      </c>
      <c r="Y34" s="70"/>
      <c r="Z34" s="162" t="str">
        <f>_xll.BDH(C34,$Z$12,$D$1,$D$1)</f>
        <v>#N/A Requesting Data...</v>
      </c>
      <c r="AA34" s="162" t="e">
        <f t="shared" ref="AA34:AA43" si="22">IF(OR(OR(F34="#N/A N/A",F34="#N/A Real Time"),OR(Z34="#N/A N/A",Z34="#N/A Real Time")),0,  F34 - Z34)</f>
        <v>#VALUE!</v>
      </c>
      <c r="AB34" s="163" t="e">
        <f t="shared" ref="AB34:AB43" si="23">IF(OR(Z34=0,Z34="#N/A N/A"),0,AA34 / Z34*100)</f>
        <v>#VALUE!</v>
      </c>
      <c r="AC34" s="164">
        <v>0</v>
      </c>
      <c r="AD34" s="165">
        <f>IF(D34 = D897,1,_xll.BDP(K34,$AD$12)*L34)</f>
        <v>1</v>
      </c>
      <c r="AE34" s="400" t="e">
        <f>AA34*AC34*T34/AD34 / AF897</f>
        <v>#VALUE!</v>
      </c>
      <c r="AF34" s="73"/>
      <c r="AG34" s="69"/>
      <c r="AH34" s="61"/>
    </row>
    <row r="35" spans="1:34" x14ac:dyDescent="0.2">
      <c r="B35" s="152">
        <v>2096</v>
      </c>
      <c r="C35" s="152" t="s">
        <v>177</v>
      </c>
      <c r="D35" s="152" t="str">
        <f>_xll.BDP(C35,$D$12)</f>
        <v>EUR</v>
      </c>
      <c r="E35" s="152" t="s">
        <v>1617</v>
      </c>
      <c r="F35" s="153">
        <f>_xll.BDP(C35,$F$12)</f>
        <v>52.28</v>
      </c>
      <c r="G35" s="153" t="str">
        <f>_xll.BDP(C35,$G$12)</f>
        <v>#N/A Requesting Data...</v>
      </c>
      <c r="H35" s="154" t="e">
        <f t="shared" si="13"/>
        <v>#VALUE!</v>
      </c>
      <c r="I35" s="155" t="e">
        <f t="shared" si="14"/>
        <v>#VALUE!</v>
      </c>
      <c r="J35" s="156">
        <v>0</v>
      </c>
      <c r="K35" s="152" t="str">
        <f>CONCATENATE(D897,D35, " Curncy")</f>
        <v>EUREUR Curncy</v>
      </c>
      <c r="L35" s="152">
        <f>IF(D35 = D897,1,_xll.BDP(K35,$L$12))</f>
        <v>1</v>
      </c>
      <c r="M35" s="394">
        <f>IF(D35 = D897,1,_xll.BDP(K35,$M$12)*L35)</f>
        <v>1</v>
      </c>
      <c r="N35" s="157" t="e">
        <f t="shared" si="15"/>
        <v>#VALUE!</v>
      </c>
      <c r="O35" s="396" t="e">
        <f>N35 / Y897</f>
        <v>#VALUE!</v>
      </c>
      <c r="P35" s="159">
        <f t="shared" si="16"/>
        <v>0</v>
      </c>
      <c r="Q35" s="398">
        <f>P35 / Y897*100</f>
        <v>0</v>
      </c>
      <c r="R35" s="160">
        <f t="shared" si="17"/>
        <v>0</v>
      </c>
      <c r="S35" s="398">
        <f t="shared" si="18"/>
        <v>0</v>
      </c>
      <c r="T35" s="152">
        <f t="shared" si="19"/>
        <v>1</v>
      </c>
      <c r="U35" s="152">
        <v>0</v>
      </c>
      <c r="V35" s="152">
        <v>1</v>
      </c>
      <c r="W35" s="158" t="e">
        <f t="shared" si="20"/>
        <v>#VALUE!</v>
      </c>
      <c r="X35" s="158" t="e">
        <f t="shared" si="21"/>
        <v>#VALUE!</v>
      </c>
      <c r="Y35" s="70"/>
      <c r="Z35" s="162">
        <f>_xll.BDH(C35,$Z$12,$D$1,$D$1)</f>
        <v>51.36</v>
      </c>
      <c r="AA35" s="162">
        <f t="shared" si="22"/>
        <v>0.92000000000000171</v>
      </c>
      <c r="AB35" s="163">
        <f t="shared" si="23"/>
        <v>1.7912772585669816</v>
      </c>
      <c r="AC35" s="164">
        <v>0</v>
      </c>
      <c r="AD35" s="165">
        <f>IF(D35 = D897,1,_xll.BDP(K35,$AD$12)*L35)</f>
        <v>1</v>
      </c>
      <c r="AE35" s="400">
        <f>AA35*AC35*T35/AD35 / AF897</f>
        <v>0</v>
      </c>
      <c r="AF35" s="73"/>
      <c r="AG35" s="69"/>
      <c r="AH35" s="61"/>
    </row>
    <row r="36" spans="1:34" x14ac:dyDescent="0.2">
      <c r="A36" s="152"/>
      <c r="B36" s="152">
        <v>27859</v>
      </c>
      <c r="C36" s="152" t="s">
        <v>1194</v>
      </c>
      <c r="D36" s="152" t="str">
        <f>_xll.BDP(C36,$D$12)</f>
        <v>EUR</v>
      </c>
      <c r="E36" s="152" t="s">
        <v>1195</v>
      </c>
      <c r="F36" s="153">
        <f>_xll.BDP(C36,$F$12)</f>
        <v>19.920000000000002</v>
      </c>
      <c r="G36" s="153" t="str">
        <f>_xll.BDP(C36,$G$12)</f>
        <v>#N/A Requesting Data...</v>
      </c>
      <c r="H36" s="154" t="e">
        <f t="shared" si="13"/>
        <v>#VALUE!</v>
      </c>
      <c r="I36" s="155" t="e">
        <f t="shared" si="14"/>
        <v>#VALUE!</v>
      </c>
      <c r="J36" s="156">
        <v>0</v>
      </c>
      <c r="K36" s="152" t="str">
        <f>CONCATENATE(D897,D36, " Curncy")</f>
        <v>EUREUR Curncy</v>
      </c>
      <c r="L36" s="152">
        <f>IF(D36 = D897,1,_xll.BDP(K36,$L$12))</f>
        <v>1</v>
      </c>
      <c r="M36" s="394">
        <f>IF(D36 = D897,1,_xll.BDP(K36,$M$12)*L36)</f>
        <v>1</v>
      </c>
      <c r="N36" s="157" t="e">
        <f t="shared" si="15"/>
        <v>#VALUE!</v>
      </c>
      <c r="O36" s="396" t="e">
        <f>N36 / Y897</f>
        <v>#VALUE!</v>
      </c>
      <c r="P36" s="159">
        <f t="shared" si="16"/>
        <v>0</v>
      </c>
      <c r="Q36" s="398">
        <f>P36 / Y897*100</f>
        <v>0</v>
      </c>
      <c r="R36" s="160">
        <f t="shared" si="17"/>
        <v>0</v>
      </c>
      <c r="S36" s="398">
        <f t="shared" si="18"/>
        <v>0</v>
      </c>
      <c r="T36" s="152">
        <f t="shared" si="19"/>
        <v>1</v>
      </c>
      <c r="U36" s="152">
        <v>0</v>
      </c>
      <c r="V36" s="152">
        <v>1</v>
      </c>
      <c r="W36" s="158" t="e">
        <f t="shared" si="20"/>
        <v>#VALUE!</v>
      </c>
      <c r="X36" s="158" t="e">
        <f t="shared" si="21"/>
        <v>#VALUE!</v>
      </c>
      <c r="Y36" s="161"/>
      <c r="Z36" s="162">
        <f>_xll.BDH(C36,$Z$12,$D$1,$D$1)</f>
        <v>20.16</v>
      </c>
      <c r="AA36" s="162">
        <f t="shared" si="22"/>
        <v>-0.23999999999999844</v>
      </c>
      <c r="AB36" s="163">
        <f t="shared" si="23"/>
        <v>-1.1904761904761827</v>
      </c>
      <c r="AC36" s="164">
        <v>0</v>
      </c>
      <c r="AD36" s="165">
        <f>IF(D36 = D897,1,_xll.BDP(K36,$AD$12)*L36)</f>
        <v>1</v>
      </c>
      <c r="AE36" s="400">
        <f>AA36*AC36*T36/AD36 / AF897</f>
        <v>0</v>
      </c>
      <c r="AF36" s="166"/>
      <c r="AG36" s="69"/>
      <c r="AH36" s="61"/>
    </row>
    <row r="37" spans="1:34" x14ac:dyDescent="0.2">
      <c r="B37" s="152">
        <v>6347</v>
      </c>
      <c r="C37" s="152" t="s">
        <v>393</v>
      </c>
      <c r="D37" s="152" t="str">
        <f>_xll.BDP(C37,$D$12)</f>
        <v>EUR</v>
      </c>
      <c r="E37" s="152" t="s">
        <v>396</v>
      </c>
      <c r="F37" s="153">
        <f>_xll.BDP(C37,$F$12)</f>
        <v>26.96</v>
      </c>
      <c r="G37" s="153" t="str">
        <f>_xll.BDP(C37,$G$12)</f>
        <v>#N/A Requesting Data...</v>
      </c>
      <c r="H37" s="154" t="e">
        <f t="shared" si="13"/>
        <v>#VALUE!</v>
      </c>
      <c r="I37" s="155" t="e">
        <f t="shared" si="14"/>
        <v>#VALUE!</v>
      </c>
      <c r="J37" s="156">
        <v>0</v>
      </c>
      <c r="K37" s="152" t="str">
        <f>CONCATENATE(D897,D37, " Curncy")</f>
        <v>EUREUR Curncy</v>
      </c>
      <c r="L37" s="152">
        <f>IF(D37 = D897,1,_xll.BDP(K37,$L$12))</f>
        <v>1</v>
      </c>
      <c r="M37" s="394">
        <f>IF(D37 = D897,1,_xll.BDP(K37,$M$12)*L37)</f>
        <v>1</v>
      </c>
      <c r="N37" s="157" t="e">
        <f t="shared" si="15"/>
        <v>#VALUE!</v>
      </c>
      <c r="O37" s="396" t="e">
        <f>N37 / Y897</f>
        <v>#VALUE!</v>
      </c>
      <c r="P37" s="159">
        <f t="shared" si="16"/>
        <v>0</v>
      </c>
      <c r="Q37" s="398">
        <f>P37 / Y897*100</f>
        <v>0</v>
      </c>
      <c r="R37" s="160">
        <f t="shared" si="17"/>
        <v>0</v>
      </c>
      <c r="S37" s="398">
        <f t="shared" si="18"/>
        <v>0</v>
      </c>
      <c r="T37" s="152">
        <f t="shared" si="19"/>
        <v>1</v>
      </c>
      <c r="U37" s="152">
        <v>0</v>
      </c>
      <c r="V37" s="152">
        <v>1</v>
      </c>
      <c r="W37" s="158" t="e">
        <f t="shared" si="20"/>
        <v>#VALUE!</v>
      </c>
      <c r="X37" s="158" t="e">
        <f t="shared" si="21"/>
        <v>#VALUE!</v>
      </c>
      <c r="Y37" s="70"/>
      <c r="Z37" s="162">
        <f>_xll.BDH(C37,$Z$12,$D$1,$D$1)</f>
        <v>25.95</v>
      </c>
      <c r="AA37" s="162">
        <f t="shared" si="22"/>
        <v>1.0100000000000016</v>
      </c>
      <c r="AB37" s="163">
        <f t="shared" si="23"/>
        <v>3.8921001926782335</v>
      </c>
      <c r="AC37" s="164">
        <v>0</v>
      </c>
      <c r="AD37" s="165">
        <f>IF(D37 = D897,1,_xll.BDP(K37,$AD$12)*L37)</f>
        <v>1</v>
      </c>
      <c r="AE37" s="400">
        <f>AA37*AC37*T37/AD37 / AF897</f>
        <v>0</v>
      </c>
      <c r="AF37" s="73"/>
      <c r="AG37" s="69"/>
      <c r="AH37" s="61"/>
    </row>
    <row r="38" spans="1:34" x14ac:dyDescent="0.2">
      <c r="A38" s="152"/>
      <c r="B38" s="152">
        <v>27631</v>
      </c>
      <c r="C38" s="152" t="s">
        <v>1332</v>
      </c>
      <c r="D38" s="152" t="str">
        <f>_xll.BDP(C38,$D$12)</f>
        <v>EUR</v>
      </c>
      <c r="E38" s="152" t="s">
        <v>1333</v>
      </c>
      <c r="F38" s="153">
        <f>_xll.BDP(C38,$F$12)</f>
        <v>11.4</v>
      </c>
      <c r="G38" s="153" t="str">
        <f>_xll.BDP(C38,$G$12)</f>
        <v>#N/A Requesting Data...</v>
      </c>
      <c r="H38" s="154" t="e">
        <f t="shared" si="13"/>
        <v>#VALUE!</v>
      </c>
      <c r="I38" s="155" t="e">
        <f t="shared" si="14"/>
        <v>#VALUE!</v>
      </c>
      <c r="J38" s="156">
        <v>0</v>
      </c>
      <c r="K38" s="152" t="str">
        <f>CONCATENATE(D897,D38, " Curncy")</f>
        <v>EUREUR Curncy</v>
      </c>
      <c r="L38" s="152">
        <f>IF(D38 = D897,1,_xll.BDP(K38,$L$12))</f>
        <v>1</v>
      </c>
      <c r="M38" s="394">
        <f>IF(D38 = D897,1,_xll.BDP(K38,$M$12)*L38)</f>
        <v>1</v>
      </c>
      <c r="N38" s="157" t="e">
        <f t="shared" si="15"/>
        <v>#VALUE!</v>
      </c>
      <c r="O38" s="396" t="e">
        <f>N38 / Y897</f>
        <v>#VALUE!</v>
      </c>
      <c r="P38" s="159">
        <f t="shared" si="16"/>
        <v>0</v>
      </c>
      <c r="Q38" s="398">
        <f>P38 / Y897*100</f>
        <v>0</v>
      </c>
      <c r="R38" s="160">
        <f t="shared" si="17"/>
        <v>0</v>
      </c>
      <c r="S38" s="398">
        <f t="shared" si="18"/>
        <v>0</v>
      </c>
      <c r="T38" s="152">
        <f t="shared" si="19"/>
        <v>1</v>
      </c>
      <c r="U38" s="152">
        <v>0</v>
      </c>
      <c r="V38" s="152">
        <v>1</v>
      </c>
      <c r="W38" s="158" t="e">
        <f t="shared" si="20"/>
        <v>#VALUE!</v>
      </c>
      <c r="X38" s="158" t="e">
        <f t="shared" si="21"/>
        <v>#VALUE!</v>
      </c>
      <c r="Y38" s="161"/>
      <c r="Z38" s="162">
        <f>_xll.BDH(C38,$Z$12,$D$1,$D$1)</f>
        <v>11.49</v>
      </c>
      <c r="AA38" s="162">
        <f t="shared" si="22"/>
        <v>-8.9999999999999858E-2</v>
      </c>
      <c r="AB38" s="163">
        <f t="shared" si="23"/>
        <v>-0.78328981723237467</v>
      </c>
      <c r="AC38" s="164">
        <v>0</v>
      </c>
      <c r="AD38" s="165">
        <f>IF(D38 = D897,1,_xll.BDP(K38,$AD$12)*L38)</f>
        <v>1</v>
      </c>
      <c r="AE38" s="400">
        <f>AA38*AC38*T38/AD38 / AF897</f>
        <v>0</v>
      </c>
      <c r="AF38" s="166"/>
      <c r="AG38" s="69"/>
      <c r="AH38" s="61"/>
    </row>
    <row r="39" spans="1:34" x14ac:dyDescent="0.2">
      <c r="A39" s="152"/>
      <c r="B39" s="152">
        <v>28333</v>
      </c>
      <c r="C39" s="152" t="s">
        <v>1236</v>
      </c>
      <c r="D39" s="152" t="str">
        <f>_xll.BDP(C39,$D$12)</f>
        <v>EUR</v>
      </c>
      <c r="E39" s="152" t="s">
        <v>1237</v>
      </c>
      <c r="F39" s="153">
        <f>_xll.BDP(C39,$F$12)</f>
        <v>65.599999999999994</v>
      </c>
      <c r="G39" s="153" t="str">
        <f>_xll.BDP(C39,$G$12)</f>
        <v>#N/A Requesting Data...</v>
      </c>
      <c r="H39" s="154" t="e">
        <f t="shared" si="13"/>
        <v>#VALUE!</v>
      </c>
      <c r="I39" s="155" t="e">
        <f t="shared" si="14"/>
        <v>#VALUE!</v>
      </c>
      <c r="J39" s="156">
        <v>0</v>
      </c>
      <c r="K39" s="152" t="str">
        <f>CONCATENATE(D897,D39, " Curncy")</f>
        <v>EUREUR Curncy</v>
      </c>
      <c r="L39" s="152">
        <f>IF(D39 = D897,1,_xll.BDP(K39,$L$12))</f>
        <v>1</v>
      </c>
      <c r="M39" s="394">
        <f>IF(D39 = D897,1,_xll.BDP(K39,$M$12)*L39)</f>
        <v>1</v>
      </c>
      <c r="N39" s="157" t="e">
        <f t="shared" si="15"/>
        <v>#VALUE!</v>
      </c>
      <c r="O39" s="396" t="e">
        <f>N39 / Y897</f>
        <v>#VALUE!</v>
      </c>
      <c r="P39" s="159">
        <f t="shared" si="16"/>
        <v>0</v>
      </c>
      <c r="Q39" s="398">
        <f>P39 / Y897*100</f>
        <v>0</v>
      </c>
      <c r="R39" s="160">
        <f t="shared" si="17"/>
        <v>0</v>
      </c>
      <c r="S39" s="398">
        <f t="shared" si="18"/>
        <v>0</v>
      </c>
      <c r="T39" s="152">
        <f t="shared" si="19"/>
        <v>1</v>
      </c>
      <c r="U39" s="152">
        <v>0</v>
      </c>
      <c r="V39" s="152">
        <v>1</v>
      </c>
      <c r="W39" s="158" t="e">
        <f t="shared" si="20"/>
        <v>#VALUE!</v>
      </c>
      <c r="X39" s="158" t="e">
        <f t="shared" si="21"/>
        <v>#VALUE!</v>
      </c>
      <c r="Y39" s="161"/>
      <c r="Z39" s="162">
        <f>_xll.BDH(C39,$Z$12,$D$1,$D$1)</f>
        <v>68.45</v>
      </c>
      <c r="AA39" s="162">
        <f t="shared" si="22"/>
        <v>-2.8500000000000085</v>
      </c>
      <c r="AB39" s="163">
        <f t="shared" si="23"/>
        <v>-4.1636230825420135</v>
      </c>
      <c r="AC39" s="164">
        <v>0</v>
      </c>
      <c r="AD39" s="165">
        <f>IF(D39 = D897,1,_xll.BDP(K39,$AD$12)*L39)</f>
        <v>1</v>
      </c>
      <c r="AE39" s="400">
        <f>AA39*AC39*T39/AD39 / AF897</f>
        <v>0</v>
      </c>
      <c r="AF39" s="166"/>
      <c r="AG39" s="69"/>
      <c r="AH39" s="61"/>
    </row>
    <row r="40" spans="1:34" x14ac:dyDescent="0.2">
      <c r="B40" s="152">
        <v>23509</v>
      </c>
      <c r="C40" s="152" t="s">
        <v>319</v>
      </c>
      <c r="D40" s="152" t="str">
        <f>_xll.BDP(C40,$D$12)</f>
        <v>EUR</v>
      </c>
      <c r="E40" s="152" t="s">
        <v>320</v>
      </c>
      <c r="F40" s="153">
        <f>_xll.BDP(C40,$F$12)</f>
        <v>7.415</v>
      </c>
      <c r="G40" s="153" t="str">
        <f>_xll.BDP(C40,$G$12)</f>
        <v>#N/A Requesting Data...</v>
      </c>
      <c r="H40" s="154" t="e">
        <f t="shared" si="13"/>
        <v>#VALUE!</v>
      </c>
      <c r="I40" s="155" t="e">
        <f t="shared" si="14"/>
        <v>#VALUE!</v>
      </c>
      <c r="J40" s="156">
        <v>0</v>
      </c>
      <c r="K40" s="152" t="str">
        <f>CONCATENATE(D897,D40, " Curncy")</f>
        <v>EUREUR Curncy</v>
      </c>
      <c r="L40" s="152">
        <f>IF(D40 = D897,1,_xll.BDP(K40,$L$12))</f>
        <v>1</v>
      </c>
      <c r="M40" s="394">
        <f>IF(D40 = D897,1,_xll.BDP(K40,$M$12)*L40)</f>
        <v>1</v>
      </c>
      <c r="N40" s="157" t="e">
        <f t="shared" si="15"/>
        <v>#VALUE!</v>
      </c>
      <c r="O40" s="396" t="e">
        <f>N40 / Y897</f>
        <v>#VALUE!</v>
      </c>
      <c r="P40" s="159">
        <f t="shared" si="16"/>
        <v>0</v>
      </c>
      <c r="Q40" s="398">
        <f>P40 / Y897*100</f>
        <v>0</v>
      </c>
      <c r="R40" s="160">
        <f t="shared" si="17"/>
        <v>0</v>
      </c>
      <c r="S40" s="398">
        <f t="shared" si="18"/>
        <v>0</v>
      </c>
      <c r="T40" s="152">
        <f t="shared" si="19"/>
        <v>1</v>
      </c>
      <c r="U40" s="152">
        <v>0</v>
      </c>
      <c r="V40" s="152">
        <v>1</v>
      </c>
      <c r="W40" s="158" t="e">
        <f t="shared" si="20"/>
        <v>#VALUE!</v>
      </c>
      <c r="X40" s="158" t="e">
        <f t="shared" si="21"/>
        <v>#VALUE!</v>
      </c>
      <c r="Y40" s="70"/>
      <c r="Z40" s="162" t="str">
        <f>_xll.BDH(C40,$Z$12,$D$1,$D$1)</f>
        <v>#N/A Requesting Data...</v>
      </c>
      <c r="AA40" s="162" t="e">
        <f t="shared" si="22"/>
        <v>#VALUE!</v>
      </c>
      <c r="AB40" s="163" t="e">
        <f t="shared" si="23"/>
        <v>#VALUE!</v>
      </c>
      <c r="AC40" s="164">
        <v>0</v>
      </c>
      <c r="AD40" s="165">
        <f>IF(D40 = D897,1,_xll.BDP(K40,$AD$12)*L40)</f>
        <v>1</v>
      </c>
      <c r="AE40" s="400" t="e">
        <f>AA40*AC40*T40/AD40 / AF897</f>
        <v>#VALUE!</v>
      </c>
      <c r="AF40" s="73"/>
      <c r="AG40" s="69"/>
      <c r="AH40" s="61"/>
    </row>
    <row r="41" spans="1:34" x14ac:dyDescent="0.2">
      <c r="B41" s="152">
        <v>279</v>
      </c>
      <c r="C41" s="152" t="s">
        <v>394</v>
      </c>
      <c r="D41" s="152" t="str">
        <f>_xll.BDP(C41,$D$12)</f>
        <v>EUR</v>
      </c>
      <c r="E41" s="152" t="s">
        <v>397</v>
      </c>
      <c r="F41" s="153">
        <f>_xll.BDP(C41,$F$12)</f>
        <v>77.3</v>
      </c>
      <c r="G41" s="153" t="str">
        <f>_xll.BDP(C41,$G$12)</f>
        <v>#N/A Requesting Data...</v>
      </c>
      <c r="H41" s="154" t="e">
        <f t="shared" si="13"/>
        <v>#VALUE!</v>
      </c>
      <c r="I41" s="155" t="e">
        <f t="shared" si="14"/>
        <v>#VALUE!</v>
      </c>
      <c r="J41" s="156">
        <v>0</v>
      </c>
      <c r="K41" s="152" t="str">
        <f>CONCATENATE(D897,D41, " Curncy")</f>
        <v>EUREUR Curncy</v>
      </c>
      <c r="L41" s="152">
        <f>IF(D41 = D897,1,_xll.BDP(K41,$L$12))</f>
        <v>1</v>
      </c>
      <c r="M41" s="394">
        <f>IF(D41 = D897,1,_xll.BDP(K41,$M$12)*L41)</f>
        <v>1</v>
      </c>
      <c r="N41" s="157" t="e">
        <f t="shared" si="15"/>
        <v>#VALUE!</v>
      </c>
      <c r="O41" s="396" t="e">
        <f>N41 / Y897</f>
        <v>#VALUE!</v>
      </c>
      <c r="P41" s="159">
        <f t="shared" si="16"/>
        <v>0</v>
      </c>
      <c r="Q41" s="398">
        <f>P41 / Y897*100</f>
        <v>0</v>
      </c>
      <c r="R41" s="160">
        <f t="shared" si="17"/>
        <v>0</v>
      </c>
      <c r="S41" s="398">
        <f t="shared" si="18"/>
        <v>0</v>
      </c>
      <c r="T41" s="152">
        <f t="shared" si="19"/>
        <v>1</v>
      </c>
      <c r="U41" s="152">
        <v>0</v>
      </c>
      <c r="V41" s="152">
        <v>1</v>
      </c>
      <c r="W41" s="158" t="e">
        <f t="shared" si="20"/>
        <v>#VALUE!</v>
      </c>
      <c r="X41" s="158" t="e">
        <f t="shared" si="21"/>
        <v>#VALUE!</v>
      </c>
      <c r="Y41" s="70"/>
      <c r="Z41" s="162" t="str">
        <f>_xll.BDH(C41,$Z$12,$D$1,$D$1)</f>
        <v>#N/A Requesting Data...</v>
      </c>
      <c r="AA41" s="162" t="e">
        <f t="shared" si="22"/>
        <v>#VALUE!</v>
      </c>
      <c r="AB41" s="163" t="e">
        <f t="shared" si="23"/>
        <v>#VALUE!</v>
      </c>
      <c r="AC41" s="164">
        <v>0</v>
      </c>
      <c r="AD41" s="165">
        <f>IF(D41 = D897,1,_xll.BDP(K41,$AD$12)*L41)</f>
        <v>1</v>
      </c>
      <c r="AE41" s="400" t="e">
        <f>AA41*AC41*T41/AD41 / AF897</f>
        <v>#VALUE!</v>
      </c>
      <c r="AF41" s="73"/>
      <c r="AG41" s="69"/>
      <c r="AH41" s="61"/>
    </row>
    <row r="42" spans="1:34" x14ac:dyDescent="0.2">
      <c r="B42" s="152">
        <v>6898</v>
      </c>
      <c r="C42" s="152" t="s">
        <v>395</v>
      </c>
      <c r="D42" s="152" t="str">
        <f>_xll.BDP(C42,$D$12)</f>
        <v>EUR</v>
      </c>
      <c r="E42" s="152" t="s">
        <v>398</v>
      </c>
      <c r="F42" s="153">
        <f>_xll.BDP(C42,$F$12)</f>
        <v>82.6</v>
      </c>
      <c r="G42" s="153" t="str">
        <f>_xll.BDP(C42,$G$12)</f>
        <v>#N/A Requesting Data...</v>
      </c>
      <c r="H42" s="154" t="e">
        <f t="shared" si="13"/>
        <v>#VALUE!</v>
      </c>
      <c r="I42" s="155" t="e">
        <f t="shared" si="14"/>
        <v>#VALUE!</v>
      </c>
      <c r="J42" s="156">
        <v>0</v>
      </c>
      <c r="K42" s="152" t="str">
        <f>CONCATENATE(D897,D42, " Curncy")</f>
        <v>EUREUR Curncy</v>
      </c>
      <c r="L42" s="152">
        <f>IF(D42 = D897,1,_xll.BDP(K42,$L$12))</f>
        <v>1</v>
      </c>
      <c r="M42" s="394">
        <f>IF(D42 = D897,1,_xll.BDP(K42,$M$12)*L42)</f>
        <v>1</v>
      </c>
      <c r="N42" s="157" t="e">
        <f t="shared" si="15"/>
        <v>#VALUE!</v>
      </c>
      <c r="O42" s="396" t="e">
        <f>N42 / Y897</f>
        <v>#VALUE!</v>
      </c>
      <c r="P42" s="159">
        <f t="shared" si="16"/>
        <v>0</v>
      </c>
      <c r="Q42" s="398">
        <f>P42 / Y897*100</f>
        <v>0</v>
      </c>
      <c r="R42" s="160">
        <f t="shared" si="17"/>
        <v>0</v>
      </c>
      <c r="S42" s="398">
        <f t="shared" si="18"/>
        <v>0</v>
      </c>
      <c r="T42" s="152">
        <f t="shared" si="19"/>
        <v>1</v>
      </c>
      <c r="U42" s="152">
        <v>0</v>
      </c>
      <c r="V42" s="152">
        <v>1</v>
      </c>
      <c r="W42" s="158" t="e">
        <f t="shared" si="20"/>
        <v>#VALUE!</v>
      </c>
      <c r="X42" s="158" t="e">
        <f t="shared" si="21"/>
        <v>#VALUE!</v>
      </c>
      <c r="Y42" s="70"/>
      <c r="Z42" s="162">
        <f>_xll.BDH(C42,$Z$12,$D$1,$D$1)</f>
        <v>80.64</v>
      </c>
      <c r="AA42" s="162">
        <f t="shared" si="22"/>
        <v>1.9599999999999937</v>
      </c>
      <c r="AB42" s="163">
        <f t="shared" si="23"/>
        <v>2.4305555555555478</v>
      </c>
      <c r="AC42" s="164">
        <v>0</v>
      </c>
      <c r="AD42" s="165">
        <f>IF(D42 = D897,1,_xll.BDP(K42,$AD$12)*L42)</f>
        <v>1</v>
      </c>
      <c r="AE42" s="400">
        <f>AA42*AC42*T42/AD42 / AF897</f>
        <v>0</v>
      </c>
      <c r="AF42" s="73"/>
      <c r="AG42" s="69"/>
      <c r="AH42" s="61"/>
    </row>
    <row r="43" spans="1:34" x14ac:dyDescent="0.2">
      <c r="A43" s="152"/>
      <c r="B43" s="152">
        <v>6732</v>
      </c>
      <c r="C43" s="152" t="s">
        <v>1422</v>
      </c>
      <c r="D43" s="152" t="str">
        <f>_xll.BDP(C43,$D$12)</f>
        <v>EUR</v>
      </c>
      <c r="E43" s="152" t="s">
        <v>1423</v>
      </c>
      <c r="F43" s="153">
        <f>_xll.BDP(C43,$F$12)</f>
        <v>32.19</v>
      </c>
      <c r="G43" s="153" t="str">
        <f>_xll.BDP(C43,$G$12)</f>
        <v>#N/A Requesting Data...</v>
      </c>
      <c r="H43" s="154" t="e">
        <f t="shared" si="13"/>
        <v>#VALUE!</v>
      </c>
      <c r="I43" s="155" t="e">
        <f t="shared" si="14"/>
        <v>#VALUE!</v>
      </c>
      <c r="J43" s="156">
        <v>0</v>
      </c>
      <c r="K43" s="152" t="str">
        <f>CONCATENATE(D897,D43, " Curncy")</f>
        <v>EUREUR Curncy</v>
      </c>
      <c r="L43" s="152">
        <f>IF(D43 = D897,1,_xll.BDP(K43,$L$12))</f>
        <v>1</v>
      </c>
      <c r="M43" s="394">
        <f>IF(D43 = D897,1,_xll.BDP(K43,$M$12)*L43)</f>
        <v>1</v>
      </c>
      <c r="N43" s="157" t="e">
        <f t="shared" si="15"/>
        <v>#VALUE!</v>
      </c>
      <c r="O43" s="396" t="e">
        <f>N43 / Y897</f>
        <v>#VALUE!</v>
      </c>
      <c r="P43" s="159">
        <f t="shared" si="16"/>
        <v>0</v>
      </c>
      <c r="Q43" s="398">
        <f>P43 / Y897*100</f>
        <v>0</v>
      </c>
      <c r="R43" s="160">
        <f t="shared" si="17"/>
        <v>0</v>
      </c>
      <c r="S43" s="398">
        <f t="shared" si="18"/>
        <v>0</v>
      </c>
      <c r="T43" s="152">
        <f t="shared" si="19"/>
        <v>1</v>
      </c>
      <c r="U43" s="152">
        <v>0</v>
      </c>
      <c r="V43" s="152">
        <v>1</v>
      </c>
      <c r="W43" s="158" t="e">
        <f t="shared" si="20"/>
        <v>#VALUE!</v>
      </c>
      <c r="X43" s="158" t="e">
        <f t="shared" si="21"/>
        <v>#VALUE!</v>
      </c>
      <c r="Y43" s="161"/>
      <c r="Z43" s="162" t="str">
        <f>_xll.BDH(C43,$Z$12,$D$1,$D$1)</f>
        <v>#N/A Requesting Data...</v>
      </c>
      <c r="AA43" s="162" t="e">
        <f t="shared" si="22"/>
        <v>#VALUE!</v>
      </c>
      <c r="AB43" s="163" t="e">
        <f t="shared" si="23"/>
        <v>#VALUE!</v>
      </c>
      <c r="AC43" s="164">
        <v>0</v>
      </c>
      <c r="AD43" s="165">
        <f>IF(D43 = D897,1,_xll.BDP(K43,$AD$12)*L43)</f>
        <v>1</v>
      </c>
      <c r="AE43" s="400" t="e">
        <f>AA43*AC43*T43/AD43 / AF897</f>
        <v>#VALUE!</v>
      </c>
      <c r="AF43" s="166"/>
      <c r="AG43" s="69"/>
      <c r="AH43" s="61"/>
    </row>
    <row r="44" spans="1:34" x14ac:dyDescent="0.2">
      <c r="A44" s="186" t="s">
        <v>1492</v>
      </c>
      <c r="B44" s="186"/>
      <c r="C44" s="186"/>
      <c r="D44" s="186"/>
      <c r="E44" s="186" t="s">
        <v>176</v>
      </c>
      <c r="F44" s="187"/>
      <c r="G44" s="187"/>
      <c r="H44" s="188"/>
      <c r="I44" s="189"/>
      <c r="J44" s="190"/>
      <c r="K44" s="186"/>
      <c r="L44" s="186"/>
      <c r="M44" s="393"/>
      <c r="N44" s="191" t="e">
        <f t="shared" ref="N44:S44" si="24" xml:space="preserve"> SUM(N33:N43)</f>
        <v>#VALUE!</v>
      </c>
      <c r="O44" s="395" t="e">
        <f t="shared" si="24"/>
        <v>#VALUE!</v>
      </c>
      <c r="P44" s="192">
        <f t="shared" si="24"/>
        <v>0</v>
      </c>
      <c r="Q44" s="397">
        <f t="shared" si="24"/>
        <v>0</v>
      </c>
      <c r="R44" s="193">
        <f t="shared" si="24"/>
        <v>0</v>
      </c>
      <c r="S44" s="397">
        <f t="shared" si="24"/>
        <v>0</v>
      </c>
      <c r="T44" s="186"/>
      <c r="U44" s="186"/>
      <c r="V44" s="186"/>
      <c r="W44" s="194" t="e">
        <f xml:space="preserve"> SUM(W33:W43)</f>
        <v>#VALUE!</v>
      </c>
      <c r="X44" s="194" t="e">
        <f xml:space="preserve"> SUM(X33:X43)</f>
        <v>#VALUE!</v>
      </c>
      <c r="Y44" s="186"/>
      <c r="Z44" s="195"/>
      <c r="AA44" s="195"/>
      <c r="AB44" s="196"/>
      <c r="AC44" s="197"/>
      <c r="AD44" s="198"/>
      <c r="AE44" s="399" t="e">
        <f xml:space="preserve"> SUM(AE33:AE43)</f>
        <v>#VALUE!</v>
      </c>
      <c r="AF44" s="263"/>
      <c r="AG44" s="69"/>
      <c r="AH44" s="61"/>
    </row>
    <row r="45" spans="1:34" x14ac:dyDescent="0.2">
      <c r="B45" s="31"/>
      <c r="C45" s="47"/>
      <c r="F45" s="36"/>
      <c r="G45" s="36"/>
      <c r="H45" s="37"/>
      <c r="I45" s="40"/>
      <c r="J45" s="17"/>
      <c r="K45" s="31"/>
      <c r="L45" s="31"/>
      <c r="M45" s="413"/>
      <c r="N45" s="93"/>
      <c r="O45" s="421"/>
      <c r="P45" s="38"/>
      <c r="Q45" s="426"/>
      <c r="R45" s="94"/>
      <c r="S45" s="435"/>
      <c r="T45" s="23"/>
      <c r="W45" s="49"/>
      <c r="X45" s="49"/>
      <c r="Y45" s="70"/>
      <c r="Z45" s="64"/>
      <c r="AA45" s="63"/>
      <c r="AB45" s="56"/>
      <c r="AC45" s="55"/>
      <c r="AD45" s="57"/>
      <c r="AE45" s="437"/>
      <c r="AF45" s="73"/>
      <c r="AG45" s="69"/>
      <c r="AH45" s="61"/>
    </row>
    <row r="46" spans="1:34" x14ac:dyDescent="0.2">
      <c r="B46" s="152">
        <v>1895</v>
      </c>
      <c r="C46" s="152" t="s">
        <v>175</v>
      </c>
      <c r="D46" s="152" t="str">
        <f>_xll.BDP(C46,$D$12)</f>
        <v>BRL</v>
      </c>
      <c r="E46" s="152" t="s">
        <v>337</v>
      </c>
      <c r="F46" s="153">
        <f>_xll.BDP(C46,$F$12)</f>
        <v>44.16</v>
      </c>
      <c r="G46" s="153" t="str">
        <f>_xll.BDP(C46,$G$12)</f>
        <v>#N/A Requesting Data...</v>
      </c>
      <c r="H46" s="154" t="e">
        <f>IF(OR(OR(G46="#N/A N/A",G46="#N/A Real Time"),OR(F46="#N/A N/A",F46="#N/A Real Time")),0,  G46 - F46)</f>
        <v>#VALUE!</v>
      </c>
      <c r="I46" s="155" t="e">
        <f>IF(OR(F46=0,F46="#N/A N/A"),0,H46 / F46*100)</f>
        <v>#VALUE!</v>
      </c>
      <c r="J46" s="156">
        <v>1143557</v>
      </c>
      <c r="K46" s="152" t="str">
        <f>CONCATENATE(D897,D46, " Curncy")</f>
        <v>EURBRL Curncy</v>
      </c>
      <c r="L46" s="152" t="str">
        <f>IF(D46 = D897,1,_xll.BDP(K46,$L$12))</f>
        <v>#N/A Requesting Data...</v>
      </c>
      <c r="M46" s="394" t="e">
        <f>IF(D46 = D897,1,_xll.BDP(K46,$M$12)*L46)</f>
        <v>#VALUE!</v>
      </c>
      <c r="N46" s="157" t="e">
        <f>H46*J46*T46/M46</f>
        <v>#VALUE!</v>
      </c>
      <c r="O46" s="396" t="e">
        <f>N46 / Y897</f>
        <v>#VALUE!</v>
      </c>
      <c r="P46" s="159" t="e">
        <f>IF(OR(OR(J46=0,G46 = "#N/A N/A"),G46="#N/A Real Time"),0,G46*J46*T46/M46)</f>
        <v>#VALUE!</v>
      </c>
      <c r="Q46" s="398" t="e">
        <f>P46 / Y897*100</f>
        <v>#VALUE!</v>
      </c>
      <c r="R46" s="160" t="e">
        <f>IF(Q46&lt;0,Q46,0)</f>
        <v>#VALUE!</v>
      </c>
      <c r="S46" s="398" t="e">
        <f>IF(Q46&gt;0,Q46,0)</f>
        <v>#VALUE!</v>
      </c>
      <c r="T46" s="152">
        <f>IF(EXACT(D46,UPPER(D46)),1,0.01)/V46</f>
        <v>1</v>
      </c>
      <c r="U46" s="152">
        <v>0</v>
      </c>
      <c r="V46" s="152">
        <v>1</v>
      </c>
      <c r="W46" s="158" t="e">
        <f>IF(AND(Q46&lt;0,O46&gt;0),O46,0)</f>
        <v>#VALUE!</v>
      </c>
      <c r="X46" s="158" t="e">
        <f>IF(AND(Q46&gt;0,O46&gt;0),O46,0)</f>
        <v>#VALUE!</v>
      </c>
      <c r="Y46" s="70"/>
      <c r="Z46" s="162">
        <f>_xll.BDH(C46,$Z$12,$D$1,$D$1)</f>
        <v>44.13</v>
      </c>
      <c r="AA46" s="162">
        <f>IF(OR(OR(F46="#N/A N/A",F46="#N/A Real Time"),OR(Z46="#N/A N/A",Z46="#N/A Real Time")),0,  F46 - Z46)</f>
        <v>2.9999999999994031E-2</v>
      </c>
      <c r="AB46" s="163">
        <f>IF(OR(Z46=0,Z46="#N/A N/A"),0,AA46 / Z46*100)</f>
        <v>6.7980965329694151E-2</v>
      </c>
      <c r="AC46" s="164">
        <v>1143557</v>
      </c>
      <c r="AD46" s="165" t="e">
        <f>IF(D46 = D897,1,_xll.BDP(K46,$AD$12)*L46)</f>
        <v>#VALUE!</v>
      </c>
      <c r="AE46" s="400" t="e">
        <f>AA46*AC46*T46/AD46 / AF897</f>
        <v>#VALUE!</v>
      </c>
      <c r="AF46" s="73"/>
      <c r="AG46" s="69"/>
      <c r="AH46" s="61"/>
    </row>
    <row r="47" spans="1:34" x14ac:dyDescent="0.2">
      <c r="B47" s="152">
        <v>10230</v>
      </c>
      <c r="C47" s="152" t="s">
        <v>862</v>
      </c>
      <c r="D47" s="152" t="str">
        <f>_xll.BDP(C47,$D$12)</f>
        <v>BRL</v>
      </c>
      <c r="E47" s="152" t="s">
        <v>928</v>
      </c>
      <c r="F47" s="153">
        <f>_xll.BDP(C47,$F$12)</f>
        <v>75.099999999999994</v>
      </c>
      <c r="G47" s="153" t="str">
        <f>_xll.BDP(C47,$G$12)</f>
        <v>#N/A Requesting Data...</v>
      </c>
      <c r="H47" s="154" t="e">
        <f>IF(OR(OR(G47="#N/A N/A",G47="#N/A Real Time"),OR(F47="#N/A N/A",F47="#N/A Real Time")),0,  G47 - F47)</f>
        <v>#VALUE!</v>
      </c>
      <c r="I47" s="155" t="e">
        <f>IF(OR(F47=0,F47="#N/A N/A"),0,H47 / F47*100)</f>
        <v>#VALUE!</v>
      </c>
      <c r="J47" s="156">
        <v>0</v>
      </c>
      <c r="K47" s="152" t="str">
        <f>CONCATENATE(D897,D47, " Curncy")</f>
        <v>EURBRL Curncy</v>
      </c>
      <c r="L47" s="152" t="str">
        <f>IF(D47 = D897,1,_xll.BDP(K47,$L$12))</f>
        <v>#N/A Requesting Data...</v>
      </c>
      <c r="M47" s="394" t="e">
        <f>IF(D47 = D897,1,_xll.BDP(K47,$M$12)*L47)</f>
        <v>#VALUE!</v>
      </c>
      <c r="N47" s="157" t="e">
        <f>H47*J47*T47/M47</f>
        <v>#VALUE!</v>
      </c>
      <c r="O47" s="396" t="e">
        <f>N47 / Y897</f>
        <v>#VALUE!</v>
      </c>
      <c r="P47" s="159">
        <f>IF(OR(OR(J47=0,G47 = "#N/A N/A"),G47="#N/A Real Time"),0,G47*J47*T47/M47)</f>
        <v>0</v>
      </c>
      <c r="Q47" s="398">
        <f>P47 / Y897*100</f>
        <v>0</v>
      </c>
      <c r="R47" s="160">
        <f>IF(Q47&lt;0,Q47,0)</f>
        <v>0</v>
      </c>
      <c r="S47" s="398">
        <f>IF(Q47&gt;0,Q47,0)</f>
        <v>0</v>
      </c>
      <c r="T47" s="152">
        <f>IF(EXACT(D47,UPPER(D47)),1,0.01)/V47</f>
        <v>1</v>
      </c>
      <c r="U47" s="152">
        <v>0</v>
      </c>
      <c r="V47" s="152">
        <v>1</v>
      </c>
      <c r="W47" s="158" t="e">
        <f>IF(AND(Q47&lt;0,O47&gt;0),O47,0)</f>
        <v>#VALUE!</v>
      </c>
      <c r="X47" s="158" t="e">
        <f>IF(AND(Q47&gt;0,O47&gt;0),O47,0)</f>
        <v>#VALUE!</v>
      </c>
      <c r="Y47" s="70"/>
      <c r="Z47" s="162">
        <f>_xll.BDH(C47,$Z$12,$D$1,$D$1)</f>
        <v>76.56</v>
      </c>
      <c r="AA47" s="162">
        <f>IF(OR(OR(F47="#N/A N/A",F47="#N/A Real Time"),OR(Z47="#N/A N/A",Z47="#N/A Real Time")),0,  F47 - Z47)</f>
        <v>-1.460000000000008</v>
      </c>
      <c r="AB47" s="163">
        <f>IF(OR(Z47=0,Z47="#N/A N/A"),0,AA47 / Z47*100)</f>
        <v>-1.9070010449320898</v>
      </c>
      <c r="AC47" s="164">
        <v>0</v>
      </c>
      <c r="AD47" s="165" t="e">
        <f>IF(D47 = D897,1,_xll.BDP(K47,$AD$12)*L47)</f>
        <v>#VALUE!</v>
      </c>
      <c r="AE47" s="400" t="e">
        <f>AA47*AC47*T47/AD47 / AF897</f>
        <v>#VALUE!</v>
      </c>
      <c r="AF47" s="73"/>
      <c r="AG47" s="69"/>
      <c r="AH47" s="61"/>
    </row>
    <row r="48" spans="1:34" x14ac:dyDescent="0.2">
      <c r="A48" s="186" t="s">
        <v>1493</v>
      </c>
      <c r="B48" s="186"/>
      <c r="C48" s="186"/>
      <c r="D48" s="186"/>
      <c r="E48" s="186" t="s">
        <v>174</v>
      </c>
      <c r="F48" s="187"/>
      <c r="G48" s="187"/>
      <c r="H48" s="188"/>
      <c r="I48" s="189"/>
      <c r="J48" s="190"/>
      <c r="K48" s="186"/>
      <c r="L48" s="186"/>
      <c r="M48" s="393"/>
      <c r="N48" s="191" t="e">
        <f t="shared" ref="N48:S48" si="25" xml:space="preserve"> SUM(N45:N47)</f>
        <v>#VALUE!</v>
      </c>
      <c r="O48" s="395" t="e">
        <f t="shared" si="25"/>
        <v>#VALUE!</v>
      </c>
      <c r="P48" s="192" t="e">
        <f t="shared" si="25"/>
        <v>#VALUE!</v>
      </c>
      <c r="Q48" s="397" t="e">
        <f t="shared" si="25"/>
        <v>#VALUE!</v>
      </c>
      <c r="R48" s="193" t="e">
        <f t="shared" si="25"/>
        <v>#VALUE!</v>
      </c>
      <c r="S48" s="397" t="e">
        <f t="shared" si="25"/>
        <v>#VALUE!</v>
      </c>
      <c r="T48" s="186"/>
      <c r="U48" s="186"/>
      <c r="V48" s="186"/>
      <c r="W48" s="194" t="e">
        <f xml:space="preserve"> SUM(W45:W47)</f>
        <v>#VALUE!</v>
      </c>
      <c r="X48" s="194" t="e">
        <f xml:space="preserve"> SUM(X45:X47)</f>
        <v>#VALUE!</v>
      </c>
      <c r="Y48" s="186"/>
      <c r="Z48" s="195"/>
      <c r="AA48" s="195"/>
      <c r="AB48" s="196"/>
      <c r="AC48" s="197"/>
      <c r="AD48" s="198"/>
      <c r="AE48" s="399" t="e">
        <f xml:space="preserve"> SUM(AE45:AE47)</f>
        <v>#VALUE!</v>
      </c>
      <c r="AF48" s="263"/>
      <c r="AG48" s="69"/>
      <c r="AH48" s="61"/>
    </row>
    <row r="49" spans="1:34" x14ac:dyDescent="0.2">
      <c r="B49" s="31"/>
      <c r="C49" s="47"/>
      <c r="F49" s="36"/>
      <c r="G49" s="36"/>
      <c r="H49" s="37"/>
      <c r="I49" s="40"/>
      <c r="J49" s="17"/>
      <c r="K49" s="31"/>
      <c r="L49" s="31"/>
      <c r="M49" s="413"/>
      <c r="N49" s="93"/>
      <c r="O49" s="421"/>
      <c r="P49" s="38"/>
      <c r="Q49" s="426"/>
      <c r="R49" s="94"/>
      <c r="S49" s="435"/>
      <c r="T49" s="23"/>
      <c r="W49" s="49"/>
      <c r="X49" s="49"/>
      <c r="Y49" s="70"/>
      <c r="Z49" s="64"/>
      <c r="AA49" s="63"/>
      <c r="AB49" s="56"/>
      <c r="AC49" s="55"/>
      <c r="AD49" s="57"/>
      <c r="AE49" s="437"/>
      <c r="AF49" s="73"/>
      <c r="AG49" s="69"/>
      <c r="AH49" s="61"/>
    </row>
    <row r="50" spans="1:34" x14ac:dyDescent="0.2">
      <c r="B50" s="152">
        <v>775</v>
      </c>
      <c r="C50" s="152" t="s">
        <v>802</v>
      </c>
      <c r="D50" s="152" t="str">
        <f>_xll.BDP(C50,$D$12)</f>
        <v>CAD</v>
      </c>
      <c r="E50" s="152" t="s">
        <v>869</v>
      </c>
      <c r="F50" s="153">
        <f>_xll.BDP(C50,$F$12)</f>
        <v>58.92</v>
      </c>
      <c r="G50" s="153" t="str">
        <f>_xll.BDP(C50,$G$12)</f>
        <v>#N/A Requesting Data...</v>
      </c>
      <c r="H50" s="154" t="e">
        <f t="shared" ref="H50:H60" si="26">IF(OR(OR(G50="#N/A N/A",G50="#N/A Real Time"),OR(F50="#N/A N/A",F50="#N/A Real Time")),0,  G50 - F50)</f>
        <v>#VALUE!</v>
      </c>
      <c r="I50" s="155" t="e">
        <f t="shared" ref="I50:I60" si="27">IF(OR(F50=0,F50="#N/A N/A"),0,H50 / F50*100)</f>
        <v>#VALUE!</v>
      </c>
      <c r="J50" s="156">
        <v>0</v>
      </c>
      <c r="K50" s="152" t="str">
        <f>CONCATENATE(D897,D50, " Curncy")</f>
        <v>EURCAD Curncy</v>
      </c>
      <c r="L50" s="152">
        <f>IF(D50 = D897,1,_xll.BDP(K50,$L$12))</f>
        <v>1</v>
      </c>
      <c r="M50" s="394" t="e">
        <f>IF(D50 = D897,1,_xll.BDP(K50,$M$12)*L50)</f>
        <v>#VALUE!</v>
      </c>
      <c r="N50" s="157" t="e">
        <f t="shared" ref="N50:N60" si="28">H50*J50*T50/M50</f>
        <v>#VALUE!</v>
      </c>
      <c r="O50" s="396" t="e">
        <f>N50 / Y897</f>
        <v>#VALUE!</v>
      </c>
      <c r="P50" s="159">
        <f t="shared" ref="P50:P60" si="29">IF(OR(OR(J50=0,G50 = "#N/A N/A"),G50="#N/A Real Time"),0,G50*J50*T50/M50)</f>
        <v>0</v>
      </c>
      <c r="Q50" s="398">
        <f>P50 / Y897*100</f>
        <v>0</v>
      </c>
      <c r="R50" s="160">
        <f t="shared" ref="R50:R60" si="30">IF(Q50&lt;0,Q50,0)</f>
        <v>0</v>
      </c>
      <c r="S50" s="398">
        <f t="shared" ref="S50:S60" si="31">IF(Q50&gt;0,Q50,0)</f>
        <v>0</v>
      </c>
      <c r="T50" s="152">
        <f t="shared" ref="T50:T60" si="32">IF(EXACT(D50,UPPER(D50)),1,0.01)/V50</f>
        <v>1</v>
      </c>
      <c r="U50" s="152">
        <v>0</v>
      </c>
      <c r="V50" s="152">
        <v>1</v>
      </c>
      <c r="W50" s="158" t="e">
        <f t="shared" ref="W50:W60" si="33">IF(AND(Q50&lt;0,O50&gt;0),O50,0)</f>
        <v>#VALUE!</v>
      </c>
      <c r="X50" s="158" t="e">
        <f t="shared" ref="X50:X60" si="34">IF(AND(Q50&gt;0,O50&gt;0),O50,0)</f>
        <v>#VALUE!</v>
      </c>
      <c r="Y50" s="70"/>
      <c r="Z50" s="162" t="str">
        <f>_xll.BDH(C50,$Z$12,$D$1,$D$1)</f>
        <v>#N/A N/A</v>
      </c>
      <c r="AA50" s="162">
        <f t="shared" ref="AA50:AA60" si="35">IF(OR(OR(F50="#N/A N/A",F50="#N/A Real Time"),OR(Z50="#N/A N/A",Z50="#N/A Real Time")),0,  F50 - Z50)</f>
        <v>0</v>
      </c>
      <c r="AB50" s="163">
        <f t="shared" ref="AB50:AB60" si="36">IF(OR(Z50=0,Z50="#N/A N/A"),0,AA50 / Z50*100)</f>
        <v>0</v>
      </c>
      <c r="AC50" s="164">
        <v>0</v>
      </c>
      <c r="AD50" s="165">
        <f>IF(D50 = D897,1,_xll.BDP(K50,$AD$12)*L50)</f>
        <v>1.3427199999999999</v>
      </c>
      <c r="AE50" s="400">
        <f>AA50*AC50*T50/AD50 / AF897</f>
        <v>0</v>
      </c>
      <c r="AF50" s="73"/>
      <c r="AG50" s="69"/>
      <c r="AH50" s="61"/>
    </row>
    <row r="51" spans="1:34" x14ac:dyDescent="0.2">
      <c r="B51" s="152">
        <v>11902</v>
      </c>
      <c r="C51" s="152" t="s">
        <v>806</v>
      </c>
      <c r="D51" s="152" t="str">
        <f>_xll.BDP(C51,$D$12)</f>
        <v>CAD</v>
      </c>
      <c r="E51" s="152" t="s">
        <v>873</v>
      </c>
      <c r="F51" s="153">
        <f>_xll.BDP(C51,$F$12)</f>
        <v>2.4900000000000002</v>
      </c>
      <c r="G51" s="153" t="str">
        <f>_xll.BDP(C51,$G$12)</f>
        <v>#N/A Requesting Data...</v>
      </c>
      <c r="H51" s="154" t="e">
        <f t="shared" si="26"/>
        <v>#VALUE!</v>
      </c>
      <c r="I51" s="155" t="e">
        <f t="shared" si="27"/>
        <v>#VALUE!</v>
      </c>
      <c r="J51" s="156">
        <v>0</v>
      </c>
      <c r="K51" s="152" t="str">
        <f>CONCATENATE(D897,D51, " Curncy")</f>
        <v>EURCAD Curncy</v>
      </c>
      <c r="L51" s="152">
        <f>IF(D51 = D897,1,_xll.BDP(K51,$L$12))</f>
        <v>1</v>
      </c>
      <c r="M51" s="394" t="e">
        <f>IF(D51 = D897,1,_xll.BDP(K51,$M$12)*L51)</f>
        <v>#VALUE!</v>
      </c>
      <c r="N51" s="157" t="e">
        <f t="shared" si="28"/>
        <v>#VALUE!</v>
      </c>
      <c r="O51" s="396" t="e">
        <f>N51 / Y897</f>
        <v>#VALUE!</v>
      </c>
      <c r="P51" s="159">
        <f t="shared" si="29"/>
        <v>0</v>
      </c>
      <c r="Q51" s="398">
        <f>P51 / Y897*100</f>
        <v>0</v>
      </c>
      <c r="R51" s="160">
        <f t="shared" si="30"/>
        <v>0</v>
      </c>
      <c r="S51" s="398">
        <f t="shared" si="31"/>
        <v>0</v>
      </c>
      <c r="T51" s="152">
        <f t="shared" si="32"/>
        <v>1</v>
      </c>
      <c r="U51" s="152">
        <v>0</v>
      </c>
      <c r="V51" s="152">
        <v>1</v>
      </c>
      <c r="W51" s="158" t="e">
        <f t="shared" si="33"/>
        <v>#VALUE!</v>
      </c>
      <c r="X51" s="158" t="e">
        <f t="shared" si="34"/>
        <v>#VALUE!</v>
      </c>
      <c r="Y51" s="70"/>
      <c r="Z51" s="162" t="str">
        <f>_xll.BDH(C51,$Z$12,$D$1,$D$1)</f>
        <v>#N/A N/A</v>
      </c>
      <c r="AA51" s="162">
        <f t="shared" si="35"/>
        <v>0</v>
      </c>
      <c r="AB51" s="163">
        <f t="shared" si="36"/>
        <v>0</v>
      </c>
      <c r="AC51" s="164">
        <v>0</v>
      </c>
      <c r="AD51" s="165">
        <f>IF(D51 = D897,1,_xll.BDP(K51,$AD$12)*L51)</f>
        <v>1.3427199999999999</v>
      </c>
      <c r="AE51" s="400">
        <f>AA51*AC51*T51/AD51 / AF897</f>
        <v>0</v>
      </c>
      <c r="AF51" s="73"/>
      <c r="AG51" s="69"/>
      <c r="AH51" s="61"/>
    </row>
    <row r="52" spans="1:34" x14ac:dyDescent="0.2">
      <c r="A52" s="152"/>
      <c r="B52" s="152">
        <v>28070</v>
      </c>
      <c r="C52" s="152" t="s">
        <v>1196</v>
      </c>
      <c r="D52" s="152" t="str">
        <f>_xll.BDP(C52,$D$12)</f>
        <v>CAD</v>
      </c>
      <c r="E52" s="152" t="s">
        <v>1197</v>
      </c>
      <c r="F52" s="153">
        <f>_xll.BDP(C52,$F$12)</f>
        <v>1.72</v>
      </c>
      <c r="G52" s="153" t="str">
        <f>_xll.BDP(C52,$G$12)</f>
        <v>#N/A Requesting Data...</v>
      </c>
      <c r="H52" s="154" t="e">
        <f t="shared" si="26"/>
        <v>#VALUE!</v>
      </c>
      <c r="I52" s="155" t="e">
        <f t="shared" si="27"/>
        <v>#VALUE!</v>
      </c>
      <c r="J52" s="156">
        <v>0</v>
      </c>
      <c r="K52" s="152" t="str">
        <f>CONCATENATE(D897,D52, " Curncy")</f>
        <v>EURCAD Curncy</v>
      </c>
      <c r="L52" s="152">
        <f>IF(D52 = D897,1,_xll.BDP(K52,$L$12))</f>
        <v>1</v>
      </c>
      <c r="M52" s="394" t="e">
        <f>IF(D52 = D897,1,_xll.BDP(K52,$M$12)*L52)</f>
        <v>#VALUE!</v>
      </c>
      <c r="N52" s="157" t="e">
        <f t="shared" si="28"/>
        <v>#VALUE!</v>
      </c>
      <c r="O52" s="396" t="e">
        <f>N52 / Y897</f>
        <v>#VALUE!</v>
      </c>
      <c r="P52" s="159">
        <f t="shared" si="29"/>
        <v>0</v>
      </c>
      <c r="Q52" s="398">
        <f>P52 / Y897*100</f>
        <v>0</v>
      </c>
      <c r="R52" s="160">
        <f t="shared" si="30"/>
        <v>0</v>
      </c>
      <c r="S52" s="398">
        <f t="shared" si="31"/>
        <v>0</v>
      </c>
      <c r="T52" s="152">
        <f t="shared" si="32"/>
        <v>1</v>
      </c>
      <c r="U52" s="152">
        <v>0</v>
      </c>
      <c r="V52" s="152">
        <v>1</v>
      </c>
      <c r="W52" s="158" t="e">
        <f t="shared" si="33"/>
        <v>#VALUE!</v>
      </c>
      <c r="X52" s="158" t="e">
        <f t="shared" si="34"/>
        <v>#VALUE!</v>
      </c>
      <c r="Y52" s="161"/>
      <c r="Z52" s="162" t="str">
        <f>_xll.BDH(C52,$Z$12,$D$1,$D$1)</f>
        <v>#N/A Requesting Data...</v>
      </c>
      <c r="AA52" s="162" t="e">
        <f t="shared" si="35"/>
        <v>#VALUE!</v>
      </c>
      <c r="AB52" s="163" t="e">
        <f t="shared" si="36"/>
        <v>#VALUE!</v>
      </c>
      <c r="AC52" s="164">
        <v>0</v>
      </c>
      <c r="AD52" s="165">
        <f>IF(D52 = D897,1,_xll.BDP(K52,$AD$12)*L52)</f>
        <v>1.3427199999999999</v>
      </c>
      <c r="AE52" s="400" t="e">
        <f>AA52*AC52*T52/AD52 / AF897</f>
        <v>#VALUE!</v>
      </c>
      <c r="AF52" s="166"/>
      <c r="AG52" s="69"/>
      <c r="AH52" s="61"/>
    </row>
    <row r="53" spans="1:34" x14ac:dyDescent="0.2">
      <c r="A53" s="152"/>
      <c r="B53" s="152">
        <v>26234</v>
      </c>
      <c r="C53" s="152" t="s">
        <v>1283</v>
      </c>
      <c r="D53" s="152" t="str">
        <f>_xll.BDP(C53,$D$12)</f>
        <v>CAD</v>
      </c>
      <c r="E53" s="152" t="s">
        <v>1284</v>
      </c>
      <c r="F53" s="153">
        <f>_xll.BDP(C53,$F$12)</f>
        <v>22.76</v>
      </c>
      <c r="G53" s="153" t="str">
        <f>_xll.BDP(C53,$G$12)</f>
        <v>#N/A Requesting Data...</v>
      </c>
      <c r="H53" s="154" t="e">
        <f t="shared" si="26"/>
        <v>#VALUE!</v>
      </c>
      <c r="I53" s="155" t="e">
        <f t="shared" si="27"/>
        <v>#VALUE!</v>
      </c>
      <c r="J53" s="156">
        <v>120939</v>
      </c>
      <c r="K53" s="152" t="str">
        <f>CONCATENATE(D897,D53, " Curncy")</f>
        <v>EURCAD Curncy</v>
      </c>
      <c r="L53" s="152">
        <f>IF(D53 = D897,1,_xll.BDP(K53,$L$12))</f>
        <v>1</v>
      </c>
      <c r="M53" s="394" t="e">
        <f>IF(D53 = D897,1,_xll.BDP(K53,$M$12)*L53)</f>
        <v>#VALUE!</v>
      </c>
      <c r="N53" s="157" t="e">
        <f t="shared" si="28"/>
        <v>#VALUE!</v>
      </c>
      <c r="O53" s="396" t="e">
        <f>N53 / Y897</f>
        <v>#VALUE!</v>
      </c>
      <c r="P53" s="159" t="e">
        <f t="shared" si="29"/>
        <v>#VALUE!</v>
      </c>
      <c r="Q53" s="398" t="e">
        <f>P53 / Y897*100</f>
        <v>#VALUE!</v>
      </c>
      <c r="R53" s="160" t="e">
        <f t="shared" si="30"/>
        <v>#VALUE!</v>
      </c>
      <c r="S53" s="398" t="e">
        <f t="shared" si="31"/>
        <v>#VALUE!</v>
      </c>
      <c r="T53" s="152">
        <f t="shared" si="32"/>
        <v>1</v>
      </c>
      <c r="U53" s="152">
        <v>0</v>
      </c>
      <c r="V53" s="152">
        <v>1</v>
      </c>
      <c r="W53" s="158" t="e">
        <f t="shared" si="33"/>
        <v>#VALUE!</v>
      </c>
      <c r="X53" s="158" t="e">
        <f t="shared" si="34"/>
        <v>#VALUE!</v>
      </c>
      <c r="Y53" s="161"/>
      <c r="Z53" s="162" t="str">
        <f>_xll.BDH(C53,$Z$12,$D$1,$D$1)</f>
        <v>#N/A N/A</v>
      </c>
      <c r="AA53" s="162">
        <f t="shared" si="35"/>
        <v>0</v>
      </c>
      <c r="AB53" s="163">
        <f t="shared" si="36"/>
        <v>0</v>
      </c>
      <c r="AC53" s="164">
        <v>120939</v>
      </c>
      <c r="AD53" s="165">
        <f>IF(D53 = D897,1,_xll.BDP(K53,$AD$12)*L53)</f>
        <v>1.3427199999999999</v>
      </c>
      <c r="AE53" s="400">
        <f>AA53*AC53*T53/AD53 / AF897</f>
        <v>0</v>
      </c>
      <c r="AF53" s="166"/>
      <c r="AG53" s="69"/>
      <c r="AH53" s="61"/>
    </row>
    <row r="54" spans="1:34" x14ac:dyDescent="0.2">
      <c r="B54" s="152">
        <v>27963</v>
      </c>
      <c r="C54" s="152" t="s">
        <v>1150</v>
      </c>
      <c r="D54" s="152" t="str">
        <f>_xll.BDP(C54,$D$12)</f>
        <v>CAD</v>
      </c>
      <c r="E54" s="152" t="s">
        <v>1151</v>
      </c>
      <c r="F54" s="153">
        <f>_xll.BDP(C54,$F$12)</f>
        <v>3.66</v>
      </c>
      <c r="G54" s="153" t="str">
        <f>_xll.BDP(C54,$G$12)</f>
        <v>#N/A Requesting Data...</v>
      </c>
      <c r="H54" s="154" t="e">
        <f t="shared" si="26"/>
        <v>#VALUE!</v>
      </c>
      <c r="I54" s="155" t="e">
        <f t="shared" si="27"/>
        <v>#VALUE!</v>
      </c>
      <c r="J54" s="156">
        <v>0</v>
      </c>
      <c r="K54" s="152" t="str">
        <f>CONCATENATE(D897,D54, " Curncy")</f>
        <v>EURCAD Curncy</v>
      </c>
      <c r="L54" s="152">
        <f>IF(D54 = D897,1,_xll.BDP(K54,$L$12))</f>
        <v>1</v>
      </c>
      <c r="M54" s="394" t="e">
        <f>IF(D54 = D897,1,_xll.BDP(K54,$M$12)*L54)</f>
        <v>#VALUE!</v>
      </c>
      <c r="N54" s="157" t="e">
        <f t="shared" si="28"/>
        <v>#VALUE!</v>
      </c>
      <c r="O54" s="396" t="e">
        <f>N54 / Y897</f>
        <v>#VALUE!</v>
      </c>
      <c r="P54" s="159">
        <f t="shared" si="29"/>
        <v>0</v>
      </c>
      <c r="Q54" s="398">
        <f>P54 / Y897*100</f>
        <v>0</v>
      </c>
      <c r="R54" s="160">
        <f t="shared" si="30"/>
        <v>0</v>
      </c>
      <c r="S54" s="398">
        <f t="shared" si="31"/>
        <v>0</v>
      </c>
      <c r="T54" s="152">
        <f t="shared" si="32"/>
        <v>1</v>
      </c>
      <c r="U54" s="152">
        <v>0</v>
      </c>
      <c r="V54" s="152">
        <v>1</v>
      </c>
      <c r="W54" s="158" t="e">
        <f t="shared" si="33"/>
        <v>#VALUE!</v>
      </c>
      <c r="X54" s="158" t="e">
        <f t="shared" si="34"/>
        <v>#VALUE!</v>
      </c>
      <c r="Y54" s="70"/>
      <c r="Z54" s="162" t="str">
        <f>_xll.BDH(C54,$Z$12,$D$1,$D$1)</f>
        <v>#N/A N/A</v>
      </c>
      <c r="AA54" s="162">
        <f t="shared" si="35"/>
        <v>0</v>
      </c>
      <c r="AB54" s="163">
        <f t="shared" si="36"/>
        <v>0</v>
      </c>
      <c r="AC54" s="164">
        <v>0</v>
      </c>
      <c r="AD54" s="165">
        <f>IF(D54 = D897,1,_xll.BDP(K54,$AD$12)*L54)</f>
        <v>1.3427199999999999</v>
      </c>
      <c r="AE54" s="400">
        <f>AA54*AC54*T54/AD54 / AF897</f>
        <v>0</v>
      </c>
      <c r="AF54" s="73"/>
      <c r="AG54" s="69"/>
      <c r="AH54" s="61"/>
    </row>
    <row r="55" spans="1:34" s="107" customFormat="1" ht="12" customHeight="1" x14ac:dyDescent="0.2">
      <c r="A55" s="110"/>
      <c r="B55" s="110">
        <v>33497</v>
      </c>
      <c r="C55" s="110" t="s">
        <v>1704</v>
      </c>
      <c r="D55" s="110" t="str">
        <f>_xll.BDP(C55,$D$12)</f>
        <v>CAD</v>
      </c>
      <c r="E55" s="110" t="s">
        <v>1705</v>
      </c>
      <c r="F55" s="111">
        <f>_xll.BDP(C55,$F$12)</f>
        <v>26.63</v>
      </c>
      <c r="G55" s="111" t="str">
        <f>_xll.BDP(C55,$G$12)</f>
        <v>#N/A Requesting Data...</v>
      </c>
      <c r="H55" s="112" t="e">
        <f>IF(OR(OR(G55="#N/A N/A",G55="#N/A Real Time"),OR(F55="#N/A N/A",F55="#N/A Real Time")),0,  G55 - F55)</f>
        <v>#VALUE!</v>
      </c>
      <c r="I55" s="113" t="e">
        <f>IF(OR(F55=0,F55="#N/A N/A"),0,H55 / F55*100)</f>
        <v>#VALUE!</v>
      </c>
      <c r="J55" s="114">
        <v>81600</v>
      </c>
      <c r="K55" s="110" t="str">
        <f>CONCATENATE(D897,D55, " Curncy")</f>
        <v>EURCAD Curncy</v>
      </c>
      <c r="L55" s="110">
        <f>IF(D55 = D897,1,_xll.BDP(K55,$L$12))</f>
        <v>1</v>
      </c>
      <c r="M55" s="372" t="e">
        <f>IF(D55 = D897,1,_xll.BDP(K55,$M$12)*L55)</f>
        <v>#VALUE!</v>
      </c>
      <c r="N55" s="116" t="e">
        <f>H55*J55*T55/M55</f>
        <v>#VALUE!</v>
      </c>
      <c r="O55" s="379" t="e">
        <f>N55 / Y897</f>
        <v>#VALUE!</v>
      </c>
      <c r="P55" s="286" t="e">
        <f>IF(OR(OR(J55=0,G55 = "#N/A N/A"),G55="#N/A Real Time"),0,G55*J55*T55/M55)</f>
        <v>#VALUE!</v>
      </c>
      <c r="Q55" s="384" t="e">
        <f>P55 / Y897*100</f>
        <v>#VALUE!</v>
      </c>
      <c r="R55" s="118" t="e">
        <f>IF(Q55&lt;0,Q55,0)</f>
        <v>#VALUE!</v>
      </c>
      <c r="S55" s="384" t="e">
        <f>IF(Q55&gt;0,Q55,0)</f>
        <v>#VALUE!</v>
      </c>
      <c r="T55" s="110">
        <f>IF(EXACT(D55,UPPER(D55)),1,0.01)/V55</f>
        <v>1</v>
      </c>
      <c r="U55" s="110">
        <v>0</v>
      </c>
      <c r="V55" s="110">
        <v>1</v>
      </c>
      <c r="W55" s="117" t="e">
        <f>IF(AND(Q55&lt;0,O55&gt;0),O55,0)</f>
        <v>#VALUE!</v>
      </c>
      <c r="X55" s="117" t="e">
        <f>IF(AND(Q55&gt;0,O55&gt;0),O55,0)</f>
        <v>#VALUE!</v>
      </c>
      <c r="Y55" s="110"/>
      <c r="Z55" s="119" t="str">
        <f>_xll.BDH(C55,$Z$12,$D$1,$D$1)</f>
        <v>#N/A N/A</v>
      </c>
      <c r="AA55" s="119">
        <f>IF(OR(OR(F55="#N/A N/A",F55="#N/A Real Time"),OR(Z55="#N/A N/A",Z55="#N/A Real Time")),0,  F55 - Z55)</f>
        <v>0</v>
      </c>
      <c r="AB55" s="129">
        <f>IF(OR(Z55=0,Z55="#N/A N/A"),0,AA55 / Z55*100)</f>
        <v>0</v>
      </c>
      <c r="AC55" s="121">
        <v>81600</v>
      </c>
      <c r="AD55" s="122">
        <f>IF(D55 = D897,1,_xll.BDP(K55,$AD$12)*L55)</f>
        <v>1.3427199999999999</v>
      </c>
      <c r="AE55" s="389">
        <f>AA55*AC55*T55/AD55 / AF897</f>
        <v>0</v>
      </c>
      <c r="AF55" s="123"/>
      <c r="AG55" s="69"/>
      <c r="AH55" s="61"/>
    </row>
    <row r="56" spans="1:34" x14ac:dyDescent="0.2">
      <c r="B56" s="152">
        <v>20613</v>
      </c>
      <c r="C56" s="152"/>
      <c r="D56" s="152" t="s">
        <v>1180</v>
      </c>
      <c r="E56" s="152" t="s">
        <v>1391</v>
      </c>
      <c r="F56" s="153">
        <v>0.22</v>
      </c>
      <c r="G56" s="153">
        <v>0.22</v>
      </c>
      <c r="H56" s="154">
        <f t="shared" si="26"/>
        <v>0</v>
      </c>
      <c r="I56" s="155">
        <f t="shared" si="27"/>
        <v>0</v>
      </c>
      <c r="J56" s="156">
        <v>12611</v>
      </c>
      <c r="K56" s="152" t="str">
        <f>CONCATENATE(D897,D56, " Curncy")</f>
        <v>EURCAD Curncy</v>
      </c>
      <c r="L56" s="152">
        <f>IF(D56 = D897,1,_xll.BDP(K56,$L$12))</f>
        <v>1</v>
      </c>
      <c r="M56" s="394" t="e">
        <f>IF(D56 = D897,1,_xll.BDP(K56,$M$12)*L56)</f>
        <v>#VALUE!</v>
      </c>
      <c r="N56" s="157" t="e">
        <f t="shared" si="28"/>
        <v>#VALUE!</v>
      </c>
      <c r="O56" s="396" t="e">
        <f>N56 / Y897</f>
        <v>#VALUE!</v>
      </c>
      <c r="P56" s="159" t="e">
        <f t="shared" si="29"/>
        <v>#VALUE!</v>
      </c>
      <c r="Q56" s="398" t="e">
        <f>P56 / Y897*100</f>
        <v>#VALUE!</v>
      </c>
      <c r="R56" s="160" t="e">
        <f t="shared" si="30"/>
        <v>#VALUE!</v>
      </c>
      <c r="S56" s="398" t="e">
        <f t="shared" si="31"/>
        <v>#VALUE!</v>
      </c>
      <c r="T56" s="152">
        <f t="shared" si="32"/>
        <v>1</v>
      </c>
      <c r="U56" s="152">
        <v>1</v>
      </c>
      <c r="V56" s="152">
        <v>1</v>
      </c>
      <c r="W56" s="158" t="e">
        <f t="shared" si="33"/>
        <v>#VALUE!</v>
      </c>
      <c r="X56" s="158" t="e">
        <f t="shared" si="34"/>
        <v>#VALUE!</v>
      </c>
      <c r="Y56" s="70"/>
      <c r="Z56" s="162">
        <v>0.22</v>
      </c>
      <c r="AA56" s="162">
        <f t="shared" si="35"/>
        <v>0</v>
      </c>
      <c r="AB56" s="163">
        <f t="shared" si="36"/>
        <v>0</v>
      </c>
      <c r="AC56" s="164">
        <v>12611</v>
      </c>
      <c r="AD56" s="165">
        <f>IF(D56 = D897,1,_xll.BDP(K56,$AD$12)*L56)</f>
        <v>1.3427199999999999</v>
      </c>
      <c r="AE56" s="400">
        <f>AA56*AC56*T56/AD56 / AF897</f>
        <v>0</v>
      </c>
      <c r="AF56" s="73"/>
      <c r="AG56" s="69"/>
      <c r="AH56" s="61"/>
    </row>
    <row r="57" spans="1:34" s="107" customFormat="1" ht="12" customHeight="1" x14ac:dyDescent="0.2">
      <c r="A57" s="152"/>
      <c r="B57" s="152">
        <v>26020</v>
      </c>
      <c r="C57" s="152" t="s">
        <v>1672</v>
      </c>
      <c r="D57" s="152" t="str">
        <f>_xll.BDP(C57,$D$12)</f>
        <v>CAD</v>
      </c>
      <c r="E57" s="152" t="s">
        <v>1673</v>
      </c>
      <c r="F57" s="153">
        <f>_xll.BDP(C57,$F$12)</f>
        <v>12.04</v>
      </c>
      <c r="G57" s="153" t="str">
        <f>_xll.BDP(C57,$G$12)</f>
        <v>#N/A Requesting Data...</v>
      </c>
      <c r="H57" s="154" t="e">
        <f>IF(OR(OR(G57="#N/A N/A",G57="#N/A Real Time"),OR(F57="#N/A N/A",F57="#N/A Real Time")),0,  G57 - F57)</f>
        <v>#VALUE!</v>
      </c>
      <c r="I57" s="155" t="e">
        <f>IF(OR(F57=0,F57="#N/A N/A"),0,H57 / F57*100)</f>
        <v>#VALUE!</v>
      </c>
      <c r="J57" s="156">
        <v>119643</v>
      </c>
      <c r="K57" s="152" t="str">
        <f>CONCATENATE(D897,D57, " Curncy")</f>
        <v>EURCAD Curncy</v>
      </c>
      <c r="L57" s="152">
        <f>IF(D57 = D897,1,_xll.BDP(K57,$L$12))</f>
        <v>1</v>
      </c>
      <c r="M57" s="394" t="e">
        <f>IF(D57 = D897,1,_xll.BDP(K57,$M$12)*L57)</f>
        <v>#VALUE!</v>
      </c>
      <c r="N57" s="157" t="e">
        <f>H57*J57*T57/M57</f>
        <v>#VALUE!</v>
      </c>
      <c r="O57" s="396" t="e">
        <f>N57 / Y897</f>
        <v>#VALUE!</v>
      </c>
      <c r="P57" s="159" t="e">
        <f>IF(OR(OR(J57=0,G57 = "#N/A N/A"),G57="#N/A Real Time"),0,G57*J57*T57/M57)</f>
        <v>#VALUE!</v>
      </c>
      <c r="Q57" s="398" t="e">
        <f>P57 / Y897*100</f>
        <v>#VALUE!</v>
      </c>
      <c r="R57" s="160" t="e">
        <f>IF(Q57&lt;0,Q57,0)</f>
        <v>#VALUE!</v>
      </c>
      <c r="S57" s="398" t="e">
        <f>IF(Q57&gt;0,Q57,0)</f>
        <v>#VALUE!</v>
      </c>
      <c r="T57" s="152">
        <f>IF(EXACT(D57,UPPER(D57)),1,0.01)/V57</f>
        <v>1</v>
      </c>
      <c r="U57" s="152">
        <v>0</v>
      </c>
      <c r="V57" s="152">
        <v>1</v>
      </c>
      <c r="W57" s="158" t="e">
        <f>IF(AND(Q57&lt;0,O57&gt;0),O57,0)</f>
        <v>#VALUE!</v>
      </c>
      <c r="X57" s="158" t="e">
        <f>IF(AND(Q57&gt;0,O57&gt;0),O57,0)</f>
        <v>#VALUE!</v>
      </c>
      <c r="Y57" s="161"/>
      <c r="Z57" s="162" t="str">
        <f>_xll.BDH(C57,$Z$12,$D$1,$D$1)</f>
        <v>#N/A N/A</v>
      </c>
      <c r="AA57" s="162">
        <f>IF(OR(OR(F57="#N/A N/A",F57="#N/A Real Time"),OR(Z57="#N/A N/A",Z57="#N/A Real Time")),0,  F57 - Z57)</f>
        <v>0</v>
      </c>
      <c r="AB57" s="163">
        <f>IF(OR(Z57=0,Z57="#N/A N/A"),0,AA57 / Z57*100)</f>
        <v>0</v>
      </c>
      <c r="AC57" s="164">
        <v>119643</v>
      </c>
      <c r="AD57" s="165">
        <f>IF(D57 = D897,1,_xll.BDP(K57,$AD$12)*L57)</f>
        <v>1.3427199999999999</v>
      </c>
      <c r="AE57" s="400">
        <f>AA57*AC57*T57/AD57 / AF897</f>
        <v>0</v>
      </c>
      <c r="AF57" s="166"/>
      <c r="AG57" s="69"/>
      <c r="AH57" s="61"/>
    </row>
    <row r="58" spans="1:34" x14ac:dyDescent="0.2">
      <c r="B58" s="152">
        <v>23892</v>
      </c>
      <c r="C58" s="152" t="s">
        <v>828</v>
      </c>
      <c r="D58" s="152" t="str">
        <f>_xll.BDP(C58,$D$12)</f>
        <v>CAD</v>
      </c>
      <c r="E58" s="152" t="s">
        <v>895</v>
      </c>
      <c r="F58" s="153">
        <f>_xll.BDP(C58,$F$12)</f>
        <v>169.32</v>
      </c>
      <c r="G58" s="153" t="str">
        <f>_xll.BDP(C58,$G$12)</f>
        <v>#N/A Requesting Data...</v>
      </c>
      <c r="H58" s="154" t="e">
        <f t="shared" si="26"/>
        <v>#VALUE!</v>
      </c>
      <c r="I58" s="155" t="e">
        <f t="shared" si="27"/>
        <v>#VALUE!</v>
      </c>
      <c r="J58" s="156">
        <v>0</v>
      </c>
      <c r="K58" s="152" t="str">
        <f>CONCATENATE(D897,D58, " Curncy")</f>
        <v>EURCAD Curncy</v>
      </c>
      <c r="L58" s="152">
        <f>IF(D58 = D897,1,_xll.BDP(K58,$L$12))</f>
        <v>1</v>
      </c>
      <c r="M58" s="394" t="e">
        <f>IF(D58 = D897,1,_xll.BDP(K58,$M$12)*L58)</f>
        <v>#VALUE!</v>
      </c>
      <c r="N58" s="157" t="e">
        <f t="shared" si="28"/>
        <v>#VALUE!</v>
      </c>
      <c r="O58" s="396" t="e">
        <f>N58 / Y897</f>
        <v>#VALUE!</v>
      </c>
      <c r="P58" s="159">
        <f t="shared" si="29"/>
        <v>0</v>
      </c>
      <c r="Q58" s="398">
        <f>P58 / Y897*100</f>
        <v>0</v>
      </c>
      <c r="R58" s="160">
        <f t="shared" si="30"/>
        <v>0</v>
      </c>
      <c r="S58" s="398">
        <f t="shared" si="31"/>
        <v>0</v>
      </c>
      <c r="T58" s="152">
        <f t="shared" si="32"/>
        <v>1</v>
      </c>
      <c r="U58" s="152">
        <v>0</v>
      </c>
      <c r="V58" s="152">
        <v>1</v>
      </c>
      <c r="W58" s="158" t="e">
        <f t="shared" si="33"/>
        <v>#VALUE!</v>
      </c>
      <c r="X58" s="158" t="e">
        <f t="shared" si="34"/>
        <v>#VALUE!</v>
      </c>
      <c r="Y58" s="70"/>
      <c r="Z58" s="162" t="str">
        <f>_xll.BDH(C58,$Z$12,$D$1,$D$1)</f>
        <v>#N/A N/A</v>
      </c>
      <c r="AA58" s="162">
        <f t="shared" si="35"/>
        <v>0</v>
      </c>
      <c r="AB58" s="163">
        <f t="shared" si="36"/>
        <v>0</v>
      </c>
      <c r="AC58" s="164">
        <v>0</v>
      </c>
      <c r="AD58" s="165">
        <f>IF(D58 = D897,1,_xll.BDP(K58,$AD$12)*L58)</f>
        <v>1.3427199999999999</v>
      </c>
      <c r="AE58" s="400">
        <f>AA58*AC58*T58/AD58 / AF897</f>
        <v>0</v>
      </c>
      <c r="AF58" s="73"/>
      <c r="AG58" s="69"/>
      <c r="AH58" s="61"/>
    </row>
    <row r="59" spans="1:34" x14ac:dyDescent="0.2">
      <c r="B59" s="152">
        <v>2130</v>
      </c>
      <c r="C59" s="152" t="s">
        <v>857</v>
      </c>
      <c r="D59" s="152" t="str">
        <f>_xll.BDP(C59,$D$12)</f>
        <v>CAD</v>
      </c>
      <c r="E59" s="152" t="s">
        <v>923</v>
      </c>
      <c r="F59" s="153">
        <f>_xll.BDP(C59,$F$12)</f>
        <v>124.63</v>
      </c>
      <c r="G59" s="153" t="str">
        <f>_xll.BDP(C59,$G$12)</f>
        <v>#N/A Requesting Data...</v>
      </c>
      <c r="H59" s="154" t="e">
        <f t="shared" si="26"/>
        <v>#VALUE!</v>
      </c>
      <c r="I59" s="155" t="e">
        <f t="shared" si="27"/>
        <v>#VALUE!</v>
      </c>
      <c r="J59" s="156">
        <v>0</v>
      </c>
      <c r="K59" s="152" t="str">
        <f>CONCATENATE(D897,D59, " Curncy")</f>
        <v>EURCAD Curncy</v>
      </c>
      <c r="L59" s="152">
        <f>IF(D59 = D897,1,_xll.BDP(K59,$L$12))</f>
        <v>1</v>
      </c>
      <c r="M59" s="394" t="e">
        <f>IF(D59 = D897,1,_xll.BDP(K59,$M$12)*L59)</f>
        <v>#VALUE!</v>
      </c>
      <c r="N59" s="157" t="e">
        <f t="shared" si="28"/>
        <v>#VALUE!</v>
      </c>
      <c r="O59" s="396" t="e">
        <f>N59 / Y897</f>
        <v>#VALUE!</v>
      </c>
      <c r="P59" s="159">
        <f t="shared" si="29"/>
        <v>0</v>
      </c>
      <c r="Q59" s="398">
        <f>P59 / Y897*100</f>
        <v>0</v>
      </c>
      <c r="R59" s="160">
        <f t="shared" si="30"/>
        <v>0</v>
      </c>
      <c r="S59" s="398">
        <f t="shared" si="31"/>
        <v>0</v>
      </c>
      <c r="T59" s="152">
        <f t="shared" si="32"/>
        <v>1</v>
      </c>
      <c r="U59" s="152">
        <v>0</v>
      </c>
      <c r="V59" s="152">
        <v>1</v>
      </c>
      <c r="W59" s="158" t="e">
        <f t="shared" si="33"/>
        <v>#VALUE!</v>
      </c>
      <c r="X59" s="158" t="e">
        <f t="shared" si="34"/>
        <v>#VALUE!</v>
      </c>
      <c r="Y59" s="70"/>
      <c r="Z59" s="162" t="str">
        <f>_xll.BDH(C59,$Z$12,$D$1,$D$1)</f>
        <v>#N/A Requesting Data...</v>
      </c>
      <c r="AA59" s="162" t="e">
        <f t="shared" si="35"/>
        <v>#VALUE!</v>
      </c>
      <c r="AB59" s="163" t="e">
        <f t="shared" si="36"/>
        <v>#VALUE!</v>
      </c>
      <c r="AC59" s="164">
        <v>0</v>
      </c>
      <c r="AD59" s="165">
        <f>IF(D59 = D897,1,_xll.BDP(K59,$AD$12)*L59)</f>
        <v>1.3427199999999999</v>
      </c>
      <c r="AE59" s="400" t="e">
        <f>AA59*AC59*T59/AD59 / AF897</f>
        <v>#VALUE!</v>
      </c>
      <c r="AF59" s="73"/>
      <c r="AG59" s="69"/>
      <c r="AH59" s="61"/>
    </row>
    <row r="60" spans="1:34" x14ac:dyDescent="0.2">
      <c r="B60" s="152">
        <v>23263</v>
      </c>
      <c r="C60" s="152" t="s">
        <v>173</v>
      </c>
      <c r="D60" s="152" t="str">
        <f>_xll.BDP(C60,$D$12)</f>
        <v>CAD</v>
      </c>
      <c r="E60" s="152" t="s">
        <v>318</v>
      </c>
      <c r="F60" s="153">
        <v>10.3</v>
      </c>
      <c r="G60" s="153" t="str">
        <f>_xll.BDP(C60,$G$12)</f>
        <v>#N/A Requesting Data...</v>
      </c>
      <c r="H60" s="154" t="e">
        <f t="shared" si="26"/>
        <v>#VALUE!</v>
      </c>
      <c r="I60" s="155" t="e">
        <f t="shared" si="27"/>
        <v>#VALUE!</v>
      </c>
      <c r="J60" s="156">
        <v>0</v>
      </c>
      <c r="K60" s="152" t="str">
        <f>CONCATENATE(D897,D60, " Curncy")</f>
        <v>EURCAD Curncy</v>
      </c>
      <c r="L60" s="152">
        <f>IF(D60 = D897,1,_xll.BDP(K60,$L$12))</f>
        <v>1</v>
      </c>
      <c r="M60" s="394" t="e">
        <f>IF(D60 = D897,1,_xll.BDP(K60,$M$12)*L60)</f>
        <v>#VALUE!</v>
      </c>
      <c r="N60" s="157" t="e">
        <f t="shared" si="28"/>
        <v>#VALUE!</v>
      </c>
      <c r="O60" s="396" t="e">
        <f>N60 / Y897</f>
        <v>#VALUE!</v>
      </c>
      <c r="P60" s="159">
        <f t="shared" si="29"/>
        <v>0</v>
      </c>
      <c r="Q60" s="398">
        <f>P60 / Y897*100</f>
        <v>0</v>
      </c>
      <c r="R60" s="160">
        <f t="shared" si="30"/>
        <v>0</v>
      </c>
      <c r="S60" s="398">
        <f t="shared" si="31"/>
        <v>0</v>
      </c>
      <c r="T60" s="152">
        <f t="shared" si="32"/>
        <v>1</v>
      </c>
      <c r="U60" s="152">
        <v>0</v>
      </c>
      <c r="V60" s="152">
        <v>1</v>
      </c>
      <c r="W60" s="158" t="e">
        <f t="shared" si="33"/>
        <v>#VALUE!</v>
      </c>
      <c r="X60" s="158" t="e">
        <f t="shared" si="34"/>
        <v>#VALUE!</v>
      </c>
      <c r="Y60" s="70"/>
      <c r="Z60" s="162">
        <v>10.3</v>
      </c>
      <c r="AA60" s="162">
        <f t="shared" si="35"/>
        <v>0</v>
      </c>
      <c r="AB60" s="163">
        <f t="shared" si="36"/>
        <v>0</v>
      </c>
      <c r="AC60" s="164">
        <v>0</v>
      </c>
      <c r="AD60" s="165">
        <f>IF(D60 = D897,1,_xll.BDP(K60,$AD$12)*L60)</f>
        <v>1.3427199999999999</v>
      </c>
      <c r="AE60" s="400">
        <f>AA60*AC60*T60/AD60 / AF897</f>
        <v>0</v>
      </c>
      <c r="AF60" s="73"/>
      <c r="AG60" s="69"/>
      <c r="AH60" s="61"/>
    </row>
    <row r="61" spans="1:34" x14ac:dyDescent="0.2">
      <c r="A61" s="287" t="s">
        <v>1494</v>
      </c>
      <c r="B61" s="287"/>
      <c r="C61" s="287"/>
      <c r="D61" s="287"/>
      <c r="E61" s="287" t="s">
        <v>172</v>
      </c>
      <c r="F61" s="288"/>
      <c r="G61" s="288"/>
      <c r="H61" s="289"/>
      <c r="I61" s="290"/>
      <c r="J61" s="291"/>
      <c r="K61" s="287"/>
      <c r="L61" s="287"/>
      <c r="M61" s="374"/>
      <c r="N61" s="292" t="e">
        <f t="shared" ref="N61:S61" si="37" xml:space="preserve"> SUM(N49:N60)</f>
        <v>#VALUE!</v>
      </c>
      <c r="O61" s="380" t="e">
        <f t="shared" si="37"/>
        <v>#VALUE!</v>
      </c>
      <c r="P61" s="293" t="e">
        <f t="shared" si="37"/>
        <v>#VALUE!</v>
      </c>
      <c r="Q61" s="385" t="e">
        <f t="shared" si="37"/>
        <v>#VALUE!</v>
      </c>
      <c r="R61" s="356" t="e">
        <f t="shared" si="37"/>
        <v>#VALUE!</v>
      </c>
      <c r="S61" s="385" t="e">
        <f t="shared" si="37"/>
        <v>#VALUE!</v>
      </c>
      <c r="T61" s="287"/>
      <c r="U61" s="287"/>
      <c r="V61" s="287"/>
      <c r="W61" s="357" t="e">
        <f xml:space="preserve"> SUM(W49:W60)</f>
        <v>#VALUE!</v>
      </c>
      <c r="X61" s="357" t="e">
        <f xml:space="preserve"> SUM(X49:X60)</f>
        <v>#VALUE!</v>
      </c>
      <c r="Y61" s="287"/>
      <c r="Z61" s="294"/>
      <c r="AA61" s="294"/>
      <c r="AB61" s="295"/>
      <c r="AC61" s="296"/>
      <c r="AD61" s="297"/>
      <c r="AE61" s="390" t="e">
        <f xml:space="preserve"> SUM(AE49:AE60)</f>
        <v>#VALUE!</v>
      </c>
      <c r="AF61" s="360"/>
      <c r="AG61" s="69"/>
      <c r="AH61" s="61"/>
    </row>
    <row r="62" spans="1:34" x14ac:dyDescent="0.2">
      <c r="B62" s="31"/>
      <c r="C62" s="47"/>
      <c r="F62" s="36"/>
      <c r="G62" s="36"/>
      <c r="H62" s="37"/>
      <c r="I62" s="40"/>
      <c r="J62" s="17"/>
      <c r="K62" s="31"/>
      <c r="L62" s="31"/>
      <c r="M62" s="413"/>
      <c r="N62" s="93"/>
      <c r="O62" s="421"/>
      <c r="P62" s="38"/>
      <c r="Q62" s="426"/>
      <c r="R62" s="94"/>
      <c r="S62" s="435"/>
      <c r="T62" s="23"/>
      <c r="W62" s="49"/>
      <c r="X62" s="49"/>
      <c r="Y62" s="70"/>
      <c r="Z62" s="64"/>
      <c r="AA62" s="63"/>
      <c r="AB62" s="56"/>
      <c r="AC62" s="55"/>
      <c r="AD62" s="57"/>
      <c r="AE62" s="437"/>
      <c r="AF62" s="73"/>
      <c r="AG62" s="69"/>
      <c r="AH62" s="61"/>
    </row>
    <row r="63" spans="1:34" x14ac:dyDescent="0.2">
      <c r="B63" s="152">
        <v>27226</v>
      </c>
      <c r="C63" s="152" t="s">
        <v>171</v>
      </c>
      <c r="D63" s="152" t="str">
        <f>_xll.BDP(C63,$D$12)</f>
        <v>DKK</v>
      </c>
      <c r="E63" s="152" t="s">
        <v>248</v>
      </c>
      <c r="F63" s="153">
        <f>_xll.BDP(C63,$F$12)</f>
        <v>73.959999999999994</v>
      </c>
      <c r="G63" s="153" t="str">
        <f>_xll.BDP(C63,$G$12)</f>
        <v>#N/A Requesting Data...</v>
      </c>
      <c r="H63" s="154" t="e">
        <f t="shared" ref="H63:H72" si="38">IF(OR(OR(G63="#N/A N/A",G63="#N/A Real Time"),OR(F63="#N/A N/A",F63="#N/A Real Time")),0,  G63 - F63)</f>
        <v>#VALUE!</v>
      </c>
      <c r="I63" s="155" t="e">
        <f t="shared" ref="I63:I72" si="39">IF(OR(F63=0,F63="#N/A N/A"),0,H63 / F63*100)</f>
        <v>#VALUE!</v>
      </c>
      <c r="J63" s="156">
        <v>-591951</v>
      </c>
      <c r="K63" s="152" t="str">
        <f>CONCATENATE(D897,D63, " Curncy")</f>
        <v>EURDKK Curncy</v>
      </c>
      <c r="L63" s="152" t="str">
        <f>IF(D63 = D897,1,_xll.BDP(K63,$L$12))</f>
        <v>#N/A Requesting Data...</v>
      </c>
      <c r="M63" s="394" t="e">
        <f>IF(D63 = D897,1,_xll.BDP(K63,$M$12)*L63)</f>
        <v>#VALUE!</v>
      </c>
      <c r="N63" s="157" t="e">
        <f t="shared" ref="N63:N72" si="40">H63*J63*T63/M63</f>
        <v>#VALUE!</v>
      </c>
      <c r="O63" s="396" t="e">
        <f>N63 / Y897</f>
        <v>#VALUE!</v>
      </c>
      <c r="P63" s="159" t="e">
        <f t="shared" ref="P63:P72" si="41">IF(OR(OR(J63=0,G63 = "#N/A N/A"),G63="#N/A Real Time"),0,G63*J63*T63/M63)</f>
        <v>#VALUE!</v>
      </c>
      <c r="Q63" s="398" t="e">
        <f>P63 / Y897*100</f>
        <v>#VALUE!</v>
      </c>
      <c r="R63" s="160" t="e">
        <f t="shared" ref="R63:R72" si="42">IF(Q63&lt;0,Q63,0)</f>
        <v>#VALUE!</v>
      </c>
      <c r="S63" s="398" t="e">
        <f t="shared" ref="S63:S72" si="43">IF(Q63&gt;0,Q63,0)</f>
        <v>#VALUE!</v>
      </c>
      <c r="T63" s="152">
        <f t="shared" ref="T63:T72" si="44">IF(EXACT(D63,UPPER(D63)),1,0.01)/V63</f>
        <v>1</v>
      </c>
      <c r="U63" s="152">
        <v>0</v>
      </c>
      <c r="V63" s="152">
        <v>1</v>
      </c>
      <c r="W63" s="158" t="e">
        <f t="shared" ref="W63:W72" si="45">IF(AND(Q63&lt;0,O63&gt;0),O63,0)</f>
        <v>#VALUE!</v>
      </c>
      <c r="X63" s="158" t="e">
        <f t="shared" ref="X63:X72" si="46">IF(AND(Q63&gt;0,O63&gt;0),O63,0)</f>
        <v>#VALUE!</v>
      </c>
      <c r="Y63" s="70"/>
      <c r="Z63" s="162">
        <f>_xll.BDH(C63,$Z$12,$D$1,$D$1)</f>
        <v>68.92</v>
      </c>
      <c r="AA63" s="162">
        <f t="shared" ref="AA63:AA72" si="47">IF(OR(OR(F63="#N/A N/A",F63="#N/A Real Time"),OR(Z63="#N/A N/A",Z63="#N/A Real Time")),0,  F63 - Z63)</f>
        <v>5.039999999999992</v>
      </c>
      <c r="AB63" s="163">
        <f t="shared" ref="AB63:AB72" si="48">IF(OR(Z63=0,Z63="#N/A N/A"),0,AA63 / Z63*100)</f>
        <v>7.3128264654671966</v>
      </c>
      <c r="AC63" s="164">
        <v>-591951</v>
      </c>
      <c r="AD63" s="165" t="e">
        <f>IF(D63 = D897,1,_xll.BDP(K63,$AD$12)*L63)</f>
        <v>#VALUE!</v>
      </c>
      <c r="AE63" s="400" t="e">
        <f>AA63*AC63*T63/AD63 / AF897</f>
        <v>#VALUE!</v>
      </c>
      <c r="AF63" s="73"/>
      <c r="AG63" s="69"/>
      <c r="AH63" s="61"/>
    </row>
    <row r="64" spans="1:34" x14ac:dyDescent="0.2">
      <c r="B64" s="152">
        <v>22805</v>
      </c>
      <c r="C64" s="152" t="s">
        <v>404</v>
      </c>
      <c r="D64" s="152" t="str">
        <f>_xll.BDP(C64,$D$12)</f>
        <v>DKK</v>
      </c>
      <c r="E64" s="152" t="s">
        <v>423</v>
      </c>
      <c r="F64" s="153">
        <f>_xll.BDP(C64,$F$12)</f>
        <v>826.6</v>
      </c>
      <c r="G64" s="153" t="str">
        <f>_xll.BDP(C64,$G$12)</f>
        <v>#N/A Requesting Data...</v>
      </c>
      <c r="H64" s="154" t="e">
        <f t="shared" si="38"/>
        <v>#VALUE!</v>
      </c>
      <c r="I64" s="155" t="e">
        <f t="shared" si="39"/>
        <v>#VALUE!</v>
      </c>
      <c r="J64" s="156">
        <v>0</v>
      </c>
      <c r="K64" s="152" t="str">
        <f>CONCATENATE(D897,D64, " Curncy")</f>
        <v>EURDKK Curncy</v>
      </c>
      <c r="L64" s="152" t="str">
        <f>IF(D64 = D897,1,_xll.BDP(K64,$L$12))</f>
        <v>#N/A Requesting Data...</v>
      </c>
      <c r="M64" s="394" t="e">
        <f>IF(D64 = D897,1,_xll.BDP(K64,$M$12)*L64)</f>
        <v>#VALUE!</v>
      </c>
      <c r="N64" s="157" t="e">
        <f t="shared" si="40"/>
        <v>#VALUE!</v>
      </c>
      <c r="O64" s="396" t="e">
        <f>N64 / Y897</f>
        <v>#VALUE!</v>
      </c>
      <c r="P64" s="159">
        <f t="shared" si="41"/>
        <v>0</v>
      </c>
      <c r="Q64" s="398">
        <f>P64 / Y897*100</f>
        <v>0</v>
      </c>
      <c r="R64" s="160">
        <f t="shared" si="42"/>
        <v>0</v>
      </c>
      <c r="S64" s="398">
        <f t="shared" si="43"/>
        <v>0</v>
      </c>
      <c r="T64" s="152">
        <f t="shared" si="44"/>
        <v>1</v>
      </c>
      <c r="U64" s="152">
        <v>0</v>
      </c>
      <c r="V64" s="152">
        <v>1</v>
      </c>
      <c r="W64" s="158" t="e">
        <f t="shared" si="45"/>
        <v>#VALUE!</v>
      </c>
      <c r="X64" s="158" t="e">
        <f t="shared" si="46"/>
        <v>#VALUE!</v>
      </c>
      <c r="Y64" s="70"/>
      <c r="Z64" s="162">
        <f>_xll.BDH(C64,$Z$12,$D$1,$D$1)</f>
        <v>808.4</v>
      </c>
      <c r="AA64" s="162">
        <f t="shared" si="47"/>
        <v>18.200000000000045</v>
      </c>
      <c r="AB64" s="163">
        <f t="shared" si="48"/>
        <v>2.2513607125185611</v>
      </c>
      <c r="AC64" s="164">
        <v>0</v>
      </c>
      <c r="AD64" s="165" t="e">
        <f>IF(D64 = D897,1,_xll.BDP(K64,$AD$12)*L64)</f>
        <v>#VALUE!</v>
      </c>
      <c r="AE64" s="400" t="e">
        <f>AA64*AC64*T64/AD64 / AF897</f>
        <v>#VALUE!</v>
      </c>
      <c r="AF64" s="73"/>
      <c r="AG64" s="69"/>
      <c r="AH64" s="61"/>
    </row>
    <row r="65" spans="1:34" x14ac:dyDescent="0.2">
      <c r="B65" s="152">
        <v>2982</v>
      </c>
      <c r="C65" s="152" t="s">
        <v>405</v>
      </c>
      <c r="D65" s="152" t="str">
        <f>_xll.BDP(C65,$D$12)</f>
        <v>DKK</v>
      </c>
      <c r="E65" s="152" t="s">
        <v>424</v>
      </c>
      <c r="F65" s="153">
        <f>_xll.BDP(C65,$F$12)</f>
        <v>100.35</v>
      </c>
      <c r="G65" s="153" t="str">
        <f>_xll.BDP(C65,$G$12)</f>
        <v>#N/A Requesting Data...</v>
      </c>
      <c r="H65" s="154" t="e">
        <f t="shared" si="38"/>
        <v>#VALUE!</v>
      </c>
      <c r="I65" s="155" t="e">
        <f t="shared" si="39"/>
        <v>#VALUE!</v>
      </c>
      <c r="J65" s="156">
        <v>0</v>
      </c>
      <c r="K65" s="152" t="str">
        <f>CONCATENATE(D897,D65, " Curncy")</f>
        <v>EURDKK Curncy</v>
      </c>
      <c r="L65" s="152" t="str">
        <f>IF(D65 = D897,1,_xll.BDP(K65,$L$12))</f>
        <v>#N/A Requesting Data...</v>
      </c>
      <c r="M65" s="394" t="e">
        <f>IF(D65 = D897,1,_xll.BDP(K65,$M$12)*L65)</f>
        <v>#VALUE!</v>
      </c>
      <c r="N65" s="157" t="e">
        <f t="shared" si="40"/>
        <v>#VALUE!</v>
      </c>
      <c r="O65" s="396" t="e">
        <f>N65 / Y897</f>
        <v>#VALUE!</v>
      </c>
      <c r="P65" s="159">
        <f t="shared" si="41"/>
        <v>0</v>
      </c>
      <c r="Q65" s="398">
        <f>P65 / Y897*100</f>
        <v>0</v>
      </c>
      <c r="R65" s="160">
        <f t="shared" si="42"/>
        <v>0</v>
      </c>
      <c r="S65" s="398">
        <f t="shared" si="43"/>
        <v>0</v>
      </c>
      <c r="T65" s="152">
        <f t="shared" si="44"/>
        <v>1</v>
      </c>
      <c r="U65" s="152">
        <v>0</v>
      </c>
      <c r="V65" s="152">
        <v>1</v>
      </c>
      <c r="W65" s="158" t="e">
        <f t="shared" si="45"/>
        <v>#VALUE!</v>
      </c>
      <c r="X65" s="158" t="e">
        <f t="shared" si="46"/>
        <v>#VALUE!</v>
      </c>
      <c r="Y65" s="70"/>
      <c r="Z65" s="162" t="str">
        <f>_xll.BDH(C65,$Z$12,$D$1,$D$1)</f>
        <v>#N/A Requesting Data...</v>
      </c>
      <c r="AA65" s="162" t="e">
        <f t="shared" si="47"/>
        <v>#VALUE!</v>
      </c>
      <c r="AB65" s="163" t="e">
        <f t="shared" si="48"/>
        <v>#VALUE!</v>
      </c>
      <c r="AC65" s="164">
        <v>0</v>
      </c>
      <c r="AD65" s="165" t="e">
        <f>IF(D65 = D897,1,_xll.BDP(K65,$AD$12)*L65)</f>
        <v>#VALUE!</v>
      </c>
      <c r="AE65" s="400" t="e">
        <f>AA65*AC65*T65/AD65 / AF897</f>
        <v>#VALUE!</v>
      </c>
      <c r="AF65" s="73"/>
      <c r="AG65" s="69"/>
      <c r="AH65" s="61"/>
    </row>
    <row r="66" spans="1:34" x14ac:dyDescent="0.2">
      <c r="A66" s="152"/>
      <c r="B66" s="152">
        <v>29106</v>
      </c>
      <c r="C66" s="152" t="s">
        <v>1348</v>
      </c>
      <c r="D66" s="152" t="str">
        <f>_xll.BDP(C66,$D$12)</f>
        <v>DKK</v>
      </c>
      <c r="E66" s="152" t="s">
        <v>1349</v>
      </c>
      <c r="F66" s="153">
        <f>_xll.BDP(C66,$F$12)</f>
        <v>282.60000000000002</v>
      </c>
      <c r="G66" s="153" t="str">
        <f>_xll.BDP(C66,$G$12)</f>
        <v>#N/A Requesting Data...</v>
      </c>
      <c r="H66" s="154" t="e">
        <f t="shared" si="38"/>
        <v>#VALUE!</v>
      </c>
      <c r="I66" s="155" t="e">
        <f t="shared" si="39"/>
        <v>#VALUE!</v>
      </c>
      <c r="J66" s="156">
        <v>0</v>
      </c>
      <c r="K66" s="152" t="str">
        <f>CONCATENATE(D897,D66, " Curncy")</f>
        <v>EURDKK Curncy</v>
      </c>
      <c r="L66" s="152" t="str">
        <f>IF(D66 = D897,1,_xll.BDP(K66,$L$12))</f>
        <v>#N/A Requesting Data...</v>
      </c>
      <c r="M66" s="394" t="e">
        <f>IF(D66 = D897,1,_xll.BDP(K66,$M$12)*L66)</f>
        <v>#VALUE!</v>
      </c>
      <c r="N66" s="157" t="e">
        <f t="shared" si="40"/>
        <v>#VALUE!</v>
      </c>
      <c r="O66" s="396" t="e">
        <f>N66 / Y897</f>
        <v>#VALUE!</v>
      </c>
      <c r="P66" s="159">
        <f t="shared" si="41"/>
        <v>0</v>
      </c>
      <c r="Q66" s="398">
        <f>P66 / Y897*100</f>
        <v>0</v>
      </c>
      <c r="R66" s="160">
        <f t="shared" si="42"/>
        <v>0</v>
      </c>
      <c r="S66" s="398">
        <f t="shared" si="43"/>
        <v>0</v>
      </c>
      <c r="T66" s="152">
        <f t="shared" si="44"/>
        <v>1</v>
      </c>
      <c r="U66" s="152">
        <v>0</v>
      </c>
      <c r="V66" s="152">
        <v>1</v>
      </c>
      <c r="W66" s="158" t="e">
        <f t="shared" si="45"/>
        <v>#VALUE!</v>
      </c>
      <c r="X66" s="158" t="e">
        <f t="shared" si="46"/>
        <v>#VALUE!</v>
      </c>
      <c r="Y66" s="161"/>
      <c r="Z66" s="162">
        <f>_xll.BDH(C66,$Z$12,$D$1,$D$1)</f>
        <v>292.60000000000002</v>
      </c>
      <c r="AA66" s="162">
        <f t="shared" si="47"/>
        <v>-10</v>
      </c>
      <c r="AB66" s="163">
        <f t="shared" si="48"/>
        <v>-3.4176349965823647</v>
      </c>
      <c r="AC66" s="164">
        <v>0</v>
      </c>
      <c r="AD66" s="165" t="e">
        <f>IF(D66 = D897,1,_xll.BDP(K66,$AD$12)*L66)</f>
        <v>#VALUE!</v>
      </c>
      <c r="AE66" s="400" t="e">
        <f>AA66*AC66*T66/AD66 / AF897</f>
        <v>#VALUE!</v>
      </c>
      <c r="AF66" s="166"/>
      <c r="AG66" s="69"/>
      <c r="AH66" s="61"/>
    </row>
    <row r="67" spans="1:34" x14ac:dyDescent="0.2">
      <c r="B67" s="152">
        <v>7096</v>
      </c>
      <c r="C67" s="152" t="s">
        <v>406</v>
      </c>
      <c r="D67" s="152" t="str">
        <f>_xll.BDP(C67,$D$12)</f>
        <v>DKK</v>
      </c>
      <c r="E67" s="152" t="s">
        <v>425</v>
      </c>
      <c r="F67" s="153">
        <f>_xll.BDP(C67,$F$12)</f>
        <v>259</v>
      </c>
      <c r="G67" s="153" t="str">
        <f>_xll.BDP(C67,$G$12)</f>
        <v>#N/A Requesting Data...</v>
      </c>
      <c r="H67" s="154" t="e">
        <f t="shared" si="38"/>
        <v>#VALUE!</v>
      </c>
      <c r="I67" s="155" t="e">
        <f t="shared" si="39"/>
        <v>#VALUE!</v>
      </c>
      <c r="J67" s="156">
        <v>0</v>
      </c>
      <c r="K67" s="152" t="str">
        <f>CONCATENATE(D897,D67, " Curncy")</f>
        <v>EURDKK Curncy</v>
      </c>
      <c r="L67" s="152" t="str">
        <f>IF(D67 = D897,1,_xll.BDP(K67,$L$12))</f>
        <v>#N/A Requesting Data...</v>
      </c>
      <c r="M67" s="394" t="e">
        <f>IF(D67 = D897,1,_xll.BDP(K67,$M$12)*L67)</f>
        <v>#VALUE!</v>
      </c>
      <c r="N67" s="157" t="e">
        <f t="shared" si="40"/>
        <v>#VALUE!</v>
      </c>
      <c r="O67" s="396" t="e">
        <f>N67 / Y897</f>
        <v>#VALUE!</v>
      </c>
      <c r="P67" s="159">
        <f t="shared" si="41"/>
        <v>0</v>
      </c>
      <c r="Q67" s="398">
        <f>P67 / Y897*100</f>
        <v>0</v>
      </c>
      <c r="R67" s="160">
        <f t="shared" si="42"/>
        <v>0</v>
      </c>
      <c r="S67" s="398">
        <f t="shared" si="43"/>
        <v>0</v>
      </c>
      <c r="T67" s="152">
        <f t="shared" si="44"/>
        <v>1</v>
      </c>
      <c r="U67" s="152">
        <v>0</v>
      </c>
      <c r="V67" s="152">
        <v>1</v>
      </c>
      <c r="W67" s="158" t="e">
        <f t="shared" si="45"/>
        <v>#VALUE!</v>
      </c>
      <c r="X67" s="158" t="e">
        <f t="shared" si="46"/>
        <v>#VALUE!</v>
      </c>
      <c r="Y67" s="70"/>
      <c r="Z67" s="162">
        <f>_xll.BDH(C67,$Z$12,$D$1,$D$1)</f>
        <v>248.7</v>
      </c>
      <c r="AA67" s="162">
        <f t="shared" si="47"/>
        <v>10.300000000000011</v>
      </c>
      <c r="AB67" s="163">
        <f t="shared" si="48"/>
        <v>4.1415359871330972</v>
      </c>
      <c r="AC67" s="164">
        <v>0</v>
      </c>
      <c r="AD67" s="165" t="e">
        <f>IF(D67 = D897,1,_xll.BDP(K67,$AD$12)*L67)</f>
        <v>#VALUE!</v>
      </c>
      <c r="AE67" s="400" t="e">
        <f>AA67*AC67*T67/AD67 / AF897</f>
        <v>#VALUE!</v>
      </c>
      <c r="AF67" s="73"/>
      <c r="AG67" s="69"/>
      <c r="AH67" s="61"/>
    </row>
    <row r="68" spans="1:34" x14ac:dyDescent="0.2">
      <c r="B68" s="152">
        <v>1537</v>
      </c>
      <c r="C68" s="152" t="s">
        <v>407</v>
      </c>
      <c r="D68" s="152" t="str">
        <f>_xll.BDP(C68,$D$12)</f>
        <v>DKK</v>
      </c>
      <c r="E68" s="152" t="s">
        <v>426</v>
      </c>
      <c r="F68" s="153">
        <f>_xll.BDP(C68,$F$12)</f>
        <v>784.6</v>
      </c>
      <c r="G68" s="153" t="str">
        <f>_xll.BDP(C68,$G$12)</f>
        <v>#N/A Requesting Data...</v>
      </c>
      <c r="H68" s="154" t="e">
        <f t="shared" si="38"/>
        <v>#VALUE!</v>
      </c>
      <c r="I68" s="155" t="e">
        <f t="shared" si="39"/>
        <v>#VALUE!</v>
      </c>
      <c r="J68" s="156">
        <v>0</v>
      </c>
      <c r="K68" s="152" t="str">
        <f>CONCATENATE(D897,D68, " Curncy")</f>
        <v>EURDKK Curncy</v>
      </c>
      <c r="L68" s="152" t="str">
        <f>IF(D68 = D897,1,_xll.BDP(K68,$L$12))</f>
        <v>#N/A Requesting Data...</v>
      </c>
      <c r="M68" s="394" t="e">
        <f>IF(D68 = D897,1,_xll.BDP(K68,$M$12)*L68)</f>
        <v>#VALUE!</v>
      </c>
      <c r="N68" s="157" t="e">
        <f t="shared" si="40"/>
        <v>#VALUE!</v>
      </c>
      <c r="O68" s="396" t="e">
        <f>N68 / Y897</f>
        <v>#VALUE!</v>
      </c>
      <c r="P68" s="159">
        <f t="shared" si="41"/>
        <v>0</v>
      </c>
      <c r="Q68" s="398">
        <f>P68 / Y897*100</f>
        <v>0</v>
      </c>
      <c r="R68" s="160">
        <f t="shared" si="42"/>
        <v>0</v>
      </c>
      <c r="S68" s="398">
        <f t="shared" si="43"/>
        <v>0</v>
      </c>
      <c r="T68" s="152">
        <f t="shared" si="44"/>
        <v>1</v>
      </c>
      <c r="U68" s="152">
        <v>0</v>
      </c>
      <c r="V68" s="152">
        <v>1</v>
      </c>
      <c r="W68" s="158" t="e">
        <f t="shared" si="45"/>
        <v>#VALUE!</v>
      </c>
      <c r="X68" s="158" t="e">
        <f t="shared" si="46"/>
        <v>#VALUE!</v>
      </c>
      <c r="Y68" s="70"/>
      <c r="Z68" s="162">
        <f>_xll.BDH(C68,$Z$12,$D$1,$D$1)</f>
        <v>787.2</v>
      </c>
      <c r="AA68" s="162">
        <f t="shared" si="47"/>
        <v>-2.6000000000000227</v>
      </c>
      <c r="AB68" s="163">
        <f t="shared" si="48"/>
        <v>-0.33028455284553132</v>
      </c>
      <c r="AC68" s="164">
        <v>0</v>
      </c>
      <c r="AD68" s="165" t="e">
        <f>IF(D68 = D897,1,_xll.BDP(K68,$AD$12)*L68)</f>
        <v>#VALUE!</v>
      </c>
      <c r="AE68" s="400" t="e">
        <f>AA68*AC68*T68/AD68 / AF897</f>
        <v>#VALUE!</v>
      </c>
      <c r="AF68" s="73"/>
      <c r="AG68" s="69"/>
      <c r="AH68" s="61"/>
    </row>
    <row r="69" spans="1:34" x14ac:dyDescent="0.2">
      <c r="A69" s="152"/>
      <c r="B69" s="152">
        <v>25788</v>
      </c>
      <c r="C69" s="152" t="s">
        <v>1392</v>
      </c>
      <c r="D69" s="152" t="str">
        <f>_xll.BDP(C69,$D$12)</f>
        <v>DKK</v>
      </c>
      <c r="E69" s="152" t="s">
        <v>1393</v>
      </c>
      <c r="F69" s="153">
        <f>_xll.BDP(C69,$F$12)</f>
        <v>795.4</v>
      </c>
      <c r="G69" s="153" t="str">
        <f>_xll.BDP(C69,$G$12)</f>
        <v>#N/A Requesting Data...</v>
      </c>
      <c r="H69" s="154" t="e">
        <f t="shared" si="38"/>
        <v>#VALUE!</v>
      </c>
      <c r="I69" s="155" t="e">
        <f t="shared" si="39"/>
        <v>#VALUE!</v>
      </c>
      <c r="J69" s="156">
        <v>0</v>
      </c>
      <c r="K69" s="152" t="str">
        <f>CONCATENATE(D897,D69, " Curncy")</f>
        <v>EURDKK Curncy</v>
      </c>
      <c r="L69" s="152" t="str">
        <f>IF(D69 = D897,1,_xll.BDP(K69,$L$12))</f>
        <v>#N/A Requesting Data...</v>
      </c>
      <c r="M69" s="394" t="e">
        <f>IF(D69 = D897,1,_xll.BDP(K69,$M$12)*L69)</f>
        <v>#VALUE!</v>
      </c>
      <c r="N69" s="157" t="e">
        <f t="shared" si="40"/>
        <v>#VALUE!</v>
      </c>
      <c r="O69" s="396" t="e">
        <f>N69 / Y897</f>
        <v>#VALUE!</v>
      </c>
      <c r="P69" s="159">
        <f t="shared" si="41"/>
        <v>0</v>
      </c>
      <c r="Q69" s="398">
        <f>P69 / Y897*100</f>
        <v>0</v>
      </c>
      <c r="R69" s="160">
        <f t="shared" si="42"/>
        <v>0</v>
      </c>
      <c r="S69" s="398">
        <f t="shared" si="43"/>
        <v>0</v>
      </c>
      <c r="T69" s="152">
        <f t="shared" si="44"/>
        <v>1</v>
      </c>
      <c r="U69" s="152">
        <v>0</v>
      </c>
      <c r="V69" s="152">
        <v>1</v>
      </c>
      <c r="W69" s="158" t="e">
        <f t="shared" si="45"/>
        <v>#VALUE!</v>
      </c>
      <c r="X69" s="158" t="e">
        <f t="shared" si="46"/>
        <v>#VALUE!</v>
      </c>
      <c r="Y69" s="161"/>
      <c r="Z69" s="162" t="str">
        <f>_xll.BDH(C69,$Z$12,$D$1,$D$1)</f>
        <v>#N/A Requesting Data...</v>
      </c>
      <c r="AA69" s="162" t="e">
        <f t="shared" si="47"/>
        <v>#VALUE!</v>
      </c>
      <c r="AB69" s="163" t="e">
        <f t="shared" si="48"/>
        <v>#VALUE!</v>
      </c>
      <c r="AC69" s="164">
        <v>0</v>
      </c>
      <c r="AD69" s="165" t="e">
        <f>IF(D69 = D897,1,_xll.BDP(K69,$AD$12)*L69)</f>
        <v>#VALUE!</v>
      </c>
      <c r="AE69" s="400" t="e">
        <f>AA69*AC69*T69/AD69 / AF897</f>
        <v>#VALUE!</v>
      </c>
      <c r="AF69" s="166"/>
      <c r="AG69" s="69"/>
      <c r="AH69" s="61"/>
    </row>
    <row r="70" spans="1:34" x14ac:dyDescent="0.2">
      <c r="B70" s="152">
        <v>2135</v>
      </c>
      <c r="C70" s="152" t="s">
        <v>408</v>
      </c>
      <c r="D70" s="152" t="str">
        <f>_xll.BDP(C70,$D$12)</f>
        <v>DKK</v>
      </c>
      <c r="E70" s="152" t="s">
        <v>427</v>
      </c>
      <c r="F70" s="153">
        <f>_xll.BDP(C70,$F$12)</f>
        <v>366</v>
      </c>
      <c r="G70" s="153" t="str">
        <f>_xll.BDP(C70,$G$12)</f>
        <v>#N/A Requesting Data...</v>
      </c>
      <c r="H70" s="154" t="e">
        <f t="shared" si="38"/>
        <v>#VALUE!</v>
      </c>
      <c r="I70" s="155" t="e">
        <f t="shared" si="39"/>
        <v>#VALUE!</v>
      </c>
      <c r="J70" s="156">
        <v>0</v>
      </c>
      <c r="K70" s="152" t="str">
        <f>CONCATENATE(D897,D70, " Curncy")</f>
        <v>EURDKK Curncy</v>
      </c>
      <c r="L70" s="152" t="str">
        <f>IF(D70 = D897,1,_xll.BDP(K70,$L$12))</f>
        <v>#N/A Requesting Data...</v>
      </c>
      <c r="M70" s="394" t="e">
        <f>IF(D70 = D897,1,_xll.BDP(K70,$M$12)*L70)</f>
        <v>#VALUE!</v>
      </c>
      <c r="N70" s="157" t="e">
        <f t="shared" si="40"/>
        <v>#VALUE!</v>
      </c>
      <c r="O70" s="396" t="e">
        <f>N70 / Y897</f>
        <v>#VALUE!</v>
      </c>
      <c r="P70" s="159">
        <f t="shared" si="41"/>
        <v>0</v>
      </c>
      <c r="Q70" s="398">
        <f>P70 / Y897*100</f>
        <v>0</v>
      </c>
      <c r="R70" s="160">
        <f t="shared" si="42"/>
        <v>0</v>
      </c>
      <c r="S70" s="398">
        <f t="shared" si="43"/>
        <v>0</v>
      </c>
      <c r="T70" s="152">
        <f t="shared" si="44"/>
        <v>1</v>
      </c>
      <c r="U70" s="152">
        <v>0</v>
      </c>
      <c r="V70" s="152">
        <v>1</v>
      </c>
      <c r="W70" s="158" t="e">
        <f t="shared" si="45"/>
        <v>#VALUE!</v>
      </c>
      <c r="X70" s="158" t="e">
        <f t="shared" si="46"/>
        <v>#VALUE!</v>
      </c>
      <c r="Y70" s="70"/>
      <c r="Z70" s="162" t="str">
        <f>_xll.BDH(C70,$Z$12,$D$1,$D$1)</f>
        <v>#N/A Requesting Data...</v>
      </c>
      <c r="AA70" s="162" t="e">
        <f t="shared" si="47"/>
        <v>#VALUE!</v>
      </c>
      <c r="AB70" s="163" t="e">
        <f t="shared" si="48"/>
        <v>#VALUE!</v>
      </c>
      <c r="AC70" s="164">
        <v>0</v>
      </c>
      <c r="AD70" s="165" t="e">
        <f>IF(D70 = D897,1,_xll.BDP(K70,$AD$12)*L70)</f>
        <v>#VALUE!</v>
      </c>
      <c r="AE70" s="400" t="e">
        <f>AA70*AC70*T70/AD70 / AF897</f>
        <v>#VALUE!</v>
      </c>
      <c r="AF70" s="73"/>
      <c r="AG70" s="69"/>
      <c r="AH70" s="61"/>
    </row>
    <row r="71" spans="1:34" x14ac:dyDescent="0.2">
      <c r="B71" s="152">
        <v>2041</v>
      </c>
      <c r="C71" s="152" t="s">
        <v>409</v>
      </c>
      <c r="D71" s="152" t="str">
        <f>_xll.BDP(C71,$D$12)</f>
        <v>DKK</v>
      </c>
      <c r="E71" s="152" t="s">
        <v>428</v>
      </c>
      <c r="F71" s="153">
        <f>_xll.BDP(C71,$F$12)</f>
        <v>153.97999999999999</v>
      </c>
      <c r="G71" s="153" t="str">
        <f>_xll.BDP(C71,$G$12)</f>
        <v>#N/A Requesting Data...</v>
      </c>
      <c r="H71" s="154" t="e">
        <f t="shared" si="38"/>
        <v>#VALUE!</v>
      </c>
      <c r="I71" s="155" t="e">
        <f t="shared" si="39"/>
        <v>#VALUE!</v>
      </c>
      <c r="J71" s="156">
        <v>0</v>
      </c>
      <c r="K71" s="152" t="str">
        <f>CONCATENATE(D897,D71, " Curncy")</f>
        <v>EURDKK Curncy</v>
      </c>
      <c r="L71" s="152" t="str">
        <f>IF(D71 = D897,1,_xll.BDP(K71,$L$12))</f>
        <v>#N/A Requesting Data...</v>
      </c>
      <c r="M71" s="394" t="e">
        <f>IF(D71 = D897,1,_xll.BDP(K71,$M$12)*L71)</f>
        <v>#VALUE!</v>
      </c>
      <c r="N71" s="157" t="e">
        <f t="shared" si="40"/>
        <v>#VALUE!</v>
      </c>
      <c r="O71" s="396" t="e">
        <f>N71 / Y897</f>
        <v>#VALUE!</v>
      </c>
      <c r="P71" s="159">
        <f t="shared" si="41"/>
        <v>0</v>
      </c>
      <c r="Q71" s="398">
        <f>P71 / Y897*100</f>
        <v>0</v>
      </c>
      <c r="R71" s="160">
        <f t="shared" si="42"/>
        <v>0</v>
      </c>
      <c r="S71" s="398">
        <f t="shared" si="43"/>
        <v>0</v>
      </c>
      <c r="T71" s="152">
        <f t="shared" si="44"/>
        <v>1</v>
      </c>
      <c r="U71" s="152">
        <v>0</v>
      </c>
      <c r="V71" s="152">
        <v>1</v>
      </c>
      <c r="W71" s="158" t="e">
        <f t="shared" si="45"/>
        <v>#VALUE!</v>
      </c>
      <c r="X71" s="158" t="e">
        <f t="shared" si="46"/>
        <v>#VALUE!</v>
      </c>
      <c r="Y71" s="70"/>
      <c r="Z71" s="162" t="str">
        <f>_xll.BDH(C71,$Z$12,$D$1,$D$1)</f>
        <v>#N/A Requesting Data...</v>
      </c>
      <c r="AA71" s="162" t="e">
        <f t="shared" si="47"/>
        <v>#VALUE!</v>
      </c>
      <c r="AB71" s="163" t="e">
        <f t="shared" si="48"/>
        <v>#VALUE!</v>
      </c>
      <c r="AC71" s="164">
        <v>0</v>
      </c>
      <c r="AD71" s="165" t="e">
        <f>IF(D71 = D897,1,_xll.BDP(K71,$AD$12)*L71)</f>
        <v>#VALUE!</v>
      </c>
      <c r="AE71" s="400" t="e">
        <f>AA71*AC71*T71/AD71 / AF897</f>
        <v>#VALUE!</v>
      </c>
      <c r="AF71" s="73"/>
      <c r="AG71" s="69"/>
      <c r="AH71" s="61"/>
    </row>
    <row r="72" spans="1:34" x14ac:dyDescent="0.2">
      <c r="B72" s="152">
        <v>22608</v>
      </c>
      <c r="C72" s="152" t="s">
        <v>1323</v>
      </c>
      <c r="D72" s="152" t="str">
        <f>_xll.BDP(C72,$D$12)</f>
        <v>DKK</v>
      </c>
      <c r="E72" s="152" t="s">
        <v>221</v>
      </c>
      <c r="F72" s="153">
        <f>_xll.BDP(C72,$F$12)</f>
        <v>272.10000000000002</v>
      </c>
      <c r="G72" s="153" t="str">
        <f>_xll.BDP(C72,$G$12)</f>
        <v>#N/A Requesting Data...</v>
      </c>
      <c r="H72" s="154" t="e">
        <f t="shared" si="38"/>
        <v>#VALUE!</v>
      </c>
      <c r="I72" s="155" t="e">
        <f t="shared" si="39"/>
        <v>#VALUE!</v>
      </c>
      <c r="J72" s="156">
        <v>0</v>
      </c>
      <c r="K72" s="152" t="str">
        <f>CONCATENATE(D897,D72, " Curncy")</f>
        <v>EURDKK Curncy</v>
      </c>
      <c r="L72" s="152" t="str">
        <f>IF(D72 = D897,1,_xll.BDP(K72,$L$12))</f>
        <v>#N/A Requesting Data...</v>
      </c>
      <c r="M72" s="394" t="e">
        <f>IF(D72 = D897,1,_xll.BDP(K72,$M$12)*L72)</f>
        <v>#VALUE!</v>
      </c>
      <c r="N72" s="157" t="e">
        <f t="shared" si="40"/>
        <v>#VALUE!</v>
      </c>
      <c r="O72" s="396" t="e">
        <f>N72 / Y897</f>
        <v>#VALUE!</v>
      </c>
      <c r="P72" s="159">
        <f t="shared" si="41"/>
        <v>0</v>
      </c>
      <c r="Q72" s="398">
        <f>P72 / Y897*100</f>
        <v>0</v>
      </c>
      <c r="R72" s="160">
        <f t="shared" si="42"/>
        <v>0</v>
      </c>
      <c r="S72" s="398">
        <f t="shared" si="43"/>
        <v>0</v>
      </c>
      <c r="T72" s="152">
        <f t="shared" si="44"/>
        <v>1</v>
      </c>
      <c r="U72" s="152">
        <v>0</v>
      </c>
      <c r="V72" s="152">
        <v>1</v>
      </c>
      <c r="W72" s="158" t="e">
        <f t="shared" si="45"/>
        <v>#VALUE!</v>
      </c>
      <c r="X72" s="158" t="e">
        <f t="shared" si="46"/>
        <v>#VALUE!</v>
      </c>
      <c r="Y72" s="70"/>
      <c r="Z72" s="162" t="str">
        <f>_xll.BDH(C72,$Z$12,$D$1,$D$1)</f>
        <v>#N/A Requesting Data...</v>
      </c>
      <c r="AA72" s="162" t="e">
        <f t="shared" si="47"/>
        <v>#VALUE!</v>
      </c>
      <c r="AB72" s="163" t="e">
        <f t="shared" si="48"/>
        <v>#VALUE!</v>
      </c>
      <c r="AC72" s="164">
        <v>0</v>
      </c>
      <c r="AD72" s="165" t="e">
        <f>IF(D72 = D897,1,_xll.BDP(K72,$AD$12)*L72)</f>
        <v>#VALUE!</v>
      </c>
      <c r="AE72" s="400" t="e">
        <f>AA72*AC72*T72/AD72 / AF897</f>
        <v>#VALUE!</v>
      </c>
      <c r="AF72" s="73"/>
      <c r="AG72" s="69"/>
      <c r="AH72" s="61"/>
    </row>
    <row r="73" spans="1:34" x14ac:dyDescent="0.2">
      <c r="A73" s="186" t="s">
        <v>1495</v>
      </c>
      <c r="B73" s="186"/>
      <c r="C73" s="186"/>
      <c r="D73" s="186"/>
      <c r="E73" s="186" t="s">
        <v>170</v>
      </c>
      <c r="F73" s="187"/>
      <c r="G73" s="187"/>
      <c r="H73" s="188"/>
      <c r="I73" s="189"/>
      <c r="J73" s="190"/>
      <c r="K73" s="186"/>
      <c r="L73" s="186"/>
      <c r="M73" s="393"/>
      <c r="N73" s="191" t="e">
        <f t="shared" ref="N73:S73" si="49" xml:space="preserve"> SUM(N62:N72)</f>
        <v>#VALUE!</v>
      </c>
      <c r="O73" s="395" t="e">
        <f t="shared" si="49"/>
        <v>#VALUE!</v>
      </c>
      <c r="P73" s="192" t="e">
        <f t="shared" si="49"/>
        <v>#VALUE!</v>
      </c>
      <c r="Q73" s="397" t="e">
        <f t="shared" si="49"/>
        <v>#VALUE!</v>
      </c>
      <c r="R73" s="193" t="e">
        <f t="shared" si="49"/>
        <v>#VALUE!</v>
      </c>
      <c r="S73" s="397" t="e">
        <f t="shared" si="49"/>
        <v>#VALUE!</v>
      </c>
      <c r="T73" s="186"/>
      <c r="U73" s="186"/>
      <c r="V73" s="186"/>
      <c r="W73" s="194" t="e">
        <f xml:space="preserve"> SUM(W62:W72)</f>
        <v>#VALUE!</v>
      </c>
      <c r="X73" s="194" t="e">
        <f xml:space="preserve"> SUM(X62:X72)</f>
        <v>#VALUE!</v>
      </c>
      <c r="Y73" s="186"/>
      <c r="Z73" s="195"/>
      <c r="AA73" s="195"/>
      <c r="AB73" s="196"/>
      <c r="AC73" s="197"/>
      <c r="AD73" s="198"/>
      <c r="AE73" s="399" t="e">
        <f xml:space="preserve"> SUM(AE62:AE72)</f>
        <v>#VALUE!</v>
      </c>
      <c r="AF73" s="263"/>
      <c r="AG73" s="69"/>
      <c r="AH73" s="61"/>
    </row>
    <row r="74" spans="1:34" x14ac:dyDescent="0.2">
      <c r="B74" s="31"/>
      <c r="C74" s="47"/>
      <c r="F74" s="36"/>
      <c r="G74" s="36"/>
      <c r="H74" s="37"/>
      <c r="I74" s="40"/>
      <c r="J74" s="17"/>
      <c r="K74" s="31"/>
      <c r="L74" s="31"/>
      <c r="M74" s="413"/>
      <c r="N74" s="93"/>
      <c r="O74" s="421"/>
      <c r="P74" s="38"/>
      <c r="Q74" s="426"/>
      <c r="R74" s="94"/>
      <c r="S74" s="435"/>
      <c r="T74" s="23"/>
      <c r="W74" s="49"/>
      <c r="X74" s="49"/>
      <c r="Y74" s="70"/>
      <c r="Z74" s="64"/>
      <c r="AA74" s="63"/>
      <c r="AB74" s="56"/>
      <c r="AC74" s="55"/>
      <c r="AD74" s="57"/>
      <c r="AE74" s="437"/>
      <c r="AF74" s="73"/>
      <c r="AG74" s="69"/>
      <c r="AH74" s="61"/>
    </row>
    <row r="75" spans="1:34" x14ac:dyDescent="0.2">
      <c r="B75" s="152">
        <v>6284</v>
      </c>
      <c r="C75" s="152" t="s">
        <v>410</v>
      </c>
      <c r="D75" s="152" t="str">
        <f>_xll.BDP(C75,$D$12)</f>
        <v>EUR</v>
      </c>
      <c r="E75" s="152" t="s">
        <v>429</v>
      </c>
      <c r="F75" s="153">
        <f>_xll.BDP(C75,$F$12)</f>
        <v>15.09</v>
      </c>
      <c r="G75" s="153" t="str">
        <f>_xll.BDP(C75,$G$12)</f>
        <v>#N/A Requesting Data...</v>
      </c>
      <c r="H75" s="154" t="e">
        <f t="shared" ref="H75:H82" si="50">IF(OR(OR(G75="#N/A N/A",G75="#N/A Real Time"),OR(F75="#N/A N/A",F75="#N/A Real Time")),0,  G75 - F75)</f>
        <v>#VALUE!</v>
      </c>
      <c r="I75" s="155" t="e">
        <f t="shared" ref="I75:I82" si="51">IF(OR(F75=0,F75="#N/A N/A"),0,H75 / F75*100)</f>
        <v>#VALUE!</v>
      </c>
      <c r="J75" s="156">
        <v>0</v>
      </c>
      <c r="K75" s="152" t="str">
        <f>CONCATENATE(D897,D75, " Curncy")</f>
        <v>EUREUR Curncy</v>
      </c>
      <c r="L75" s="152">
        <f>IF(D75 = D897,1,_xll.BDP(K75,$L$12))</f>
        <v>1</v>
      </c>
      <c r="M75" s="394">
        <f>IF(D75 = D897,1,_xll.BDP(K75,$M$12)*L75)</f>
        <v>1</v>
      </c>
      <c r="N75" s="157" t="e">
        <f t="shared" ref="N75:N82" si="52">H75*J75*T75/M75</f>
        <v>#VALUE!</v>
      </c>
      <c r="O75" s="396" t="e">
        <f>N75 / Y897</f>
        <v>#VALUE!</v>
      </c>
      <c r="P75" s="159">
        <f t="shared" ref="P75:P82" si="53">IF(OR(OR(J75=0,G75 = "#N/A N/A"),G75="#N/A Real Time"),0,G75*J75*T75/M75)</f>
        <v>0</v>
      </c>
      <c r="Q75" s="398">
        <f>P75 / Y897*100</f>
        <v>0</v>
      </c>
      <c r="R75" s="160">
        <f t="shared" ref="R75:R82" si="54">IF(Q75&lt;0,Q75,0)</f>
        <v>0</v>
      </c>
      <c r="S75" s="398">
        <f t="shared" ref="S75:S82" si="55">IF(Q75&gt;0,Q75,0)</f>
        <v>0</v>
      </c>
      <c r="T75" s="152">
        <f t="shared" ref="T75:T82" si="56">IF(EXACT(D75,UPPER(D75)),1,0.01)/V75</f>
        <v>1</v>
      </c>
      <c r="U75" s="152">
        <v>0</v>
      </c>
      <c r="V75" s="152">
        <v>1</v>
      </c>
      <c r="W75" s="158" t="e">
        <f t="shared" ref="W75:W82" si="57">IF(AND(Q75&lt;0,O75&gt;0),O75,0)</f>
        <v>#VALUE!</v>
      </c>
      <c r="X75" s="158" t="e">
        <f t="shared" ref="X75:X82" si="58">IF(AND(Q75&gt;0,O75&gt;0),O75,0)</f>
        <v>#VALUE!</v>
      </c>
      <c r="Y75" s="70"/>
      <c r="Z75" s="162" t="str">
        <f>_xll.BDH(C75,$Z$12,$D$1,$D$1)</f>
        <v>#N/A Requesting Data...</v>
      </c>
      <c r="AA75" s="162" t="e">
        <f t="shared" ref="AA75:AA82" si="59">IF(OR(OR(F75="#N/A N/A",F75="#N/A Real Time"),OR(Z75="#N/A N/A",Z75="#N/A Real Time")),0,  F75 - Z75)</f>
        <v>#VALUE!</v>
      </c>
      <c r="AB75" s="163" t="e">
        <f t="shared" ref="AB75:AB82" si="60">IF(OR(Z75=0,Z75="#N/A N/A"),0,AA75 / Z75*100)</f>
        <v>#VALUE!</v>
      </c>
      <c r="AC75" s="164">
        <v>0</v>
      </c>
      <c r="AD75" s="165">
        <f>IF(D75 = D897,1,_xll.BDP(K75,$AD$12)*L75)</f>
        <v>1</v>
      </c>
      <c r="AE75" s="400" t="e">
        <f>AA75*AC75*T75/AD75 / AF897</f>
        <v>#VALUE!</v>
      </c>
      <c r="AF75" s="73"/>
      <c r="AG75" s="69"/>
      <c r="AH75" s="61"/>
    </row>
    <row r="76" spans="1:34" x14ac:dyDescent="0.2">
      <c r="B76" s="152">
        <v>6401</v>
      </c>
      <c r="C76" s="152" t="s">
        <v>411</v>
      </c>
      <c r="D76" s="152" t="str">
        <f>_xll.BDP(C76,$D$12)</f>
        <v>EUR</v>
      </c>
      <c r="E76" s="152" t="s">
        <v>430</v>
      </c>
      <c r="F76" s="153">
        <f>_xll.BDP(C76,$F$12)</f>
        <v>46</v>
      </c>
      <c r="G76" s="153" t="str">
        <f>_xll.BDP(C76,$G$12)</f>
        <v>#N/A Requesting Data...</v>
      </c>
      <c r="H76" s="154" t="e">
        <f t="shared" si="50"/>
        <v>#VALUE!</v>
      </c>
      <c r="I76" s="155" t="e">
        <f t="shared" si="51"/>
        <v>#VALUE!</v>
      </c>
      <c r="J76" s="156">
        <v>0</v>
      </c>
      <c r="K76" s="152" t="str">
        <f>CONCATENATE(D897,D76, " Curncy")</f>
        <v>EUREUR Curncy</v>
      </c>
      <c r="L76" s="152">
        <f>IF(D76 = D897,1,_xll.BDP(K76,$L$12))</f>
        <v>1</v>
      </c>
      <c r="M76" s="394">
        <f>IF(D76 = D897,1,_xll.BDP(K76,$M$12)*L76)</f>
        <v>1</v>
      </c>
      <c r="N76" s="157" t="e">
        <f t="shared" si="52"/>
        <v>#VALUE!</v>
      </c>
      <c r="O76" s="396" t="e">
        <f>N76 / Y897</f>
        <v>#VALUE!</v>
      </c>
      <c r="P76" s="159">
        <f t="shared" si="53"/>
        <v>0</v>
      </c>
      <c r="Q76" s="398">
        <f>P76 / Y897*100</f>
        <v>0</v>
      </c>
      <c r="R76" s="160">
        <f t="shared" si="54"/>
        <v>0</v>
      </c>
      <c r="S76" s="398">
        <f t="shared" si="55"/>
        <v>0</v>
      </c>
      <c r="T76" s="152">
        <f t="shared" si="56"/>
        <v>1</v>
      </c>
      <c r="U76" s="152">
        <v>0</v>
      </c>
      <c r="V76" s="152">
        <v>1</v>
      </c>
      <c r="W76" s="158" t="e">
        <f t="shared" si="57"/>
        <v>#VALUE!</v>
      </c>
      <c r="X76" s="158" t="e">
        <f t="shared" si="58"/>
        <v>#VALUE!</v>
      </c>
      <c r="Y76" s="70"/>
      <c r="Z76" s="162">
        <f>_xll.BDH(C76,$Z$12,$D$1,$D$1)</f>
        <v>45.36</v>
      </c>
      <c r="AA76" s="162">
        <f t="shared" si="59"/>
        <v>0.64000000000000057</v>
      </c>
      <c r="AB76" s="163">
        <f t="shared" si="60"/>
        <v>1.4109347442680789</v>
      </c>
      <c r="AC76" s="164">
        <v>0</v>
      </c>
      <c r="AD76" s="165">
        <f>IF(D76 = D897,1,_xll.BDP(K76,$AD$12)*L76)</f>
        <v>1</v>
      </c>
      <c r="AE76" s="400">
        <f>AA76*AC76*T76/AD76 / AF897</f>
        <v>0</v>
      </c>
      <c r="AF76" s="73"/>
      <c r="AG76" s="69"/>
      <c r="AH76" s="61"/>
    </row>
    <row r="77" spans="1:34" x14ac:dyDescent="0.2">
      <c r="A77" s="152"/>
      <c r="B77" s="152">
        <v>7040</v>
      </c>
      <c r="C77" s="152" t="s">
        <v>1248</v>
      </c>
      <c r="D77" s="152" t="str">
        <f>_xll.BDP(C77,$D$12)</f>
        <v>EUR</v>
      </c>
      <c r="E77" s="152" t="s">
        <v>1249</v>
      </c>
      <c r="F77" s="153">
        <f>_xll.BDP(C77,$F$12)</f>
        <v>22.8</v>
      </c>
      <c r="G77" s="153" t="str">
        <f>_xll.BDP(C77,$G$12)</f>
        <v>#N/A Requesting Data...</v>
      </c>
      <c r="H77" s="154" t="e">
        <f t="shared" si="50"/>
        <v>#VALUE!</v>
      </c>
      <c r="I77" s="155" t="e">
        <f t="shared" si="51"/>
        <v>#VALUE!</v>
      </c>
      <c r="J77" s="156">
        <v>0</v>
      </c>
      <c r="K77" s="152" t="str">
        <f>CONCATENATE(D897,D77, " Curncy")</f>
        <v>EUREUR Curncy</v>
      </c>
      <c r="L77" s="152">
        <f>IF(D77 = D897,1,_xll.BDP(K77,$L$12))</f>
        <v>1</v>
      </c>
      <c r="M77" s="394">
        <f>IF(D77 = D897,1,_xll.BDP(K77,$M$12)*L77)</f>
        <v>1</v>
      </c>
      <c r="N77" s="157" t="e">
        <f t="shared" si="52"/>
        <v>#VALUE!</v>
      </c>
      <c r="O77" s="396" t="e">
        <f>N77 / Y897</f>
        <v>#VALUE!</v>
      </c>
      <c r="P77" s="159">
        <f t="shared" si="53"/>
        <v>0</v>
      </c>
      <c r="Q77" s="398">
        <f>P77 / Y897*100</f>
        <v>0</v>
      </c>
      <c r="R77" s="160">
        <f t="shared" si="54"/>
        <v>0</v>
      </c>
      <c r="S77" s="398">
        <f t="shared" si="55"/>
        <v>0</v>
      </c>
      <c r="T77" s="152">
        <f t="shared" si="56"/>
        <v>1</v>
      </c>
      <c r="U77" s="152">
        <v>0</v>
      </c>
      <c r="V77" s="152">
        <v>1</v>
      </c>
      <c r="W77" s="158" t="e">
        <f t="shared" si="57"/>
        <v>#VALUE!</v>
      </c>
      <c r="X77" s="158" t="e">
        <f t="shared" si="58"/>
        <v>#VALUE!</v>
      </c>
      <c r="Y77" s="161"/>
      <c r="Z77" s="162">
        <f>_xll.BDH(C77,$Z$12,$D$1,$D$1)</f>
        <v>22.22</v>
      </c>
      <c r="AA77" s="162">
        <f t="shared" si="59"/>
        <v>0.58000000000000185</v>
      </c>
      <c r="AB77" s="163">
        <f t="shared" si="60"/>
        <v>2.6102610261026187</v>
      </c>
      <c r="AC77" s="164">
        <v>0</v>
      </c>
      <c r="AD77" s="165">
        <f>IF(D77 = D897,1,_xll.BDP(K77,$AD$12)*L77)</f>
        <v>1</v>
      </c>
      <c r="AE77" s="400">
        <f>AA77*AC77*T77/AD77 / AF897</f>
        <v>0</v>
      </c>
      <c r="AF77" s="166"/>
      <c r="AG77" s="69"/>
      <c r="AH77" s="61"/>
    </row>
    <row r="78" spans="1:34" x14ac:dyDescent="0.2">
      <c r="B78" s="152">
        <v>6810</v>
      </c>
      <c r="C78" s="152" t="s">
        <v>412</v>
      </c>
      <c r="D78" s="152" t="str">
        <f>_xll.BDP(C78,$D$12)</f>
        <v>EUR</v>
      </c>
      <c r="E78" s="152" t="s">
        <v>431</v>
      </c>
      <c r="F78" s="153">
        <f>_xll.BDP(C78,$F$12)</f>
        <v>42.72</v>
      </c>
      <c r="G78" s="153" t="str">
        <f>_xll.BDP(C78,$G$12)</f>
        <v>#N/A Requesting Data...</v>
      </c>
      <c r="H78" s="154" t="e">
        <f t="shared" si="50"/>
        <v>#VALUE!</v>
      </c>
      <c r="I78" s="155" t="e">
        <f t="shared" si="51"/>
        <v>#VALUE!</v>
      </c>
      <c r="J78" s="156">
        <v>0</v>
      </c>
      <c r="K78" s="152" t="str">
        <f>CONCATENATE(D897,D78, " Curncy")</f>
        <v>EUREUR Curncy</v>
      </c>
      <c r="L78" s="152">
        <f>IF(D78 = D897,1,_xll.BDP(K78,$L$12))</f>
        <v>1</v>
      </c>
      <c r="M78" s="394">
        <f>IF(D78 = D897,1,_xll.BDP(K78,$M$12)*L78)</f>
        <v>1</v>
      </c>
      <c r="N78" s="157" t="e">
        <f t="shared" si="52"/>
        <v>#VALUE!</v>
      </c>
      <c r="O78" s="396" t="e">
        <f>N78 / Y897</f>
        <v>#VALUE!</v>
      </c>
      <c r="P78" s="159">
        <f t="shared" si="53"/>
        <v>0</v>
      </c>
      <c r="Q78" s="398">
        <f>P78 / Y897*100</f>
        <v>0</v>
      </c>
      <c r="R78" s="160">
        <f t="shared" si="54"/>
        <v>0</v>
      </c>
      <c r="S78" s="398">
        <f t="shared" si="55"/>
        <v>0</v>
      </c>
      <c r="T78" s="152">
        <f t="shared" si="56"/>
        <v>1</v>
      </c>
      <c r="U78" s="152">
        <v>0</v>
      </c>
      <c r="V78" s="152">
        <v>1</v>
      </c>
      <c r="W78" s="158" t="e">
        <f t="shared" si="57"/>
        <v>#VALUE!</v>
      </c>
      <c r="X78" s="158" t="e">
        <f t="shared" si="58"/>
        <v>#VALUE!</v>
      </c>
      <c r="Y78" s="70"/>
      <c r="Z78" s="162">
        <f>_xll.BDH(C78,$Z$12,$D$1,$D$1)</f>
        <v>42.24</v>
      </c>
      <c r="AA78" s="162">
        <f t="shared" si="59"/>
        <v>0.47999999999999687</v>
      </c>
      <c r="AB78" s="163">
        <f t="shared" si="60"/>
        <v>1.1363636363636289</v>
      </c>
      <c r="AC78" s="164">
        <v>0</v>
      </c>
      <c r="AD78" s="165">
        <f>IF(D78 = D897,1,_xll.BDP(K78,$AD$12)*L78)</f>
        <v>1</v>
      </c>
      <c r="AE78" s="400">
        <f>AA78*AC78*T78/AD78 / AF897</f>
        <v>0</v>
      </c>
      <c r="AF78" s="73"/>
      <c r="AG78" s="69"/>
      <c r="AH78" s="61"/>
    </row>
    <row r="79" spans="1:34" x14ac:dyDescent="0.2">
      <c r="B79" s="152">
        <v>365</v>
      </c>
      <c r="C79" s="152" t="s">
        <v>413</v>
      </c>
      <c r="D79" s="152" t="str">
        <f>_xll.BDP(C79,$D$12)</f>
        <v>EUR</v>
      </c>
      <c r="E79" s="152" t="s">
        <v>432</v>
      </c>
      <c r="F79" s="153">
        <f>_xll.BDP(C79,$F$12)</f>
        <v>4.4545000000000003</v>
      </c>
      <c r="G79" s="153" t="str">
        <f>_xll.BDP(C79,$G$12)</f>
        <v>#N/A Requesting Data...</v>
      </c>
      <c r="H79" s="154" t="e">
        <f t="shared" si="50"/>
        <v>#VALUE!</v>
      </c>
      <c r="I79" s="155" t="e">
        <f t="shared" si="51"/>
        <v>#VALUE!</v>
      </c>
      <c r="J79" s="156">
        <v>0</v>
      </c>
      <c r="K79" s="152" t="str">
        <f>CONCATENATE(D897,D79, " Curncy")</f>
        <v>EUREUR Curncy</v>
      </c>
      <c r="L79" s="152">
        <f>IF(D79 = D897,1,_xll.BDP(K79,$L$12))</f>
        <v>1</v>
      </c>
      <c r="M79" s="394">
        <f>IF(D79 = D897,1,_xll.BDP(K79,$M$12)*L79)</f>
        <v>1</v>
      </c>
      <c r="N79" s="157" t="e">
        <f t="shared" si="52"/>
        <v>#VALUE!</v>
      </c>
      <c r="O79" s="396" t="e">
        <f>N79 / Y897</f>
        <v>#VALUE!</v>
      </c>
      <c r="P79" s="159">
        <f t="shared" si="53"/>
        <v>0</v>
      </c>
      <c r="Q79" s="398">
        <f>P79 / Y897*100</f>
        <v>0</v>
      </c>
      <c r="R79" s="160">
        <f t="shared" si="54"/>
        <v>0</v>
      </c>
      <c r="S79" s="398">
        <f t="shared" si="55"/>
        <v>0</v>
      </c>
      <c r="T79" s="152">
        <f t="shared" si="56"/>
        <v>1</v>
      </c>
      <c r="U79" s="152">
        <v>0</v>
      </c>
      <c r="V79" s="152">
        <v>1</v>
      </c>
      <c r="W79" s="158" t="e">
        <f t="shared" si="57"/>
        <v>#VALUE!</v>
      </c>
      <c r="X79" s="158" t="e">
        <f t="shared" si="58"/>
        <v>#VALUE!</v>
      </c>
      <c r="Y79" s="70"/>
      <c r="Z79" s="162" t="str">
        <f>_xll.BDH(C79,$Z$12,$D$1,$D$1)</f>
        <v>#N/A Requesting Data...</v>
      </c>
      <c r="AA79" s="162" t="e">
        <f t="shared" si="59"/>
        <v>#VALUE!</v>
      </c>
      <c r="AB79" s="163" t="e">
        <f t="shared" si="60"/>
        <v>#VALUE!</v>
      </c>
      <c r="AC79" s="164">
        <v>0</v>
      </c>
      <c r="AD79" s="165">
        <f>IF(D79 = D897,1,_xll.BDP(K79,$AD$12)*L79)</f>
        <v>1</v>
      </c>
      <c r="AE79" s="400" t="e">
        <f>AA79*AC79*T79/AD79 / AF897</f>
        <v>#VALUE!</v>
      </c>
      <c r="AF79" s="73"/>
      <c r="AG79" s="69"/>
      <c r="AH79" s="61"/>
    </row>
    <row r="80" spans="1:34" x14ac:dyDescent="0.2">
      <c r="B80" s="152">
        <v>6510</v>
      </c>
      <c r="C80" s="152" t="s">
        <v>1354</v>
      </c>
      <c r="D80" s="152" t="str">
        <f>_xll.BDP(C80,$D$12)</f>
        <v>EUR</v>
      </c>
      <c r="E80" s="152" t="s">
        <v>317</v>
      </c>
      <c r="F80" s="153">
        <f>_xll.BDP(C80,$F$12)</f>
        <v>10.26</v>
      </c>
      <c r="G80" s="153" t="str">
        <f>_xll.BDP(C80,$G$12)</f>
        <v>#N/A Requesting Data...</v>
      </c>
      <c r="H80" s="154" t="e">
        <f t="shared" si="50"/>
        <v>#VALUE!</v>
      </c>
      <c r="I80" s="155" t="e">
        <f t="shared" si="51"/>
        <v>#VALUE!</v>
      </c>
      <c r="J80" s="156">
        <v>0</v>
      </c>
      <c r="K80" s="152" t="str">
        <f>CONCATENATE(D897,D80, " Curncy")</f>
        <v>EUREUR Curncy</v>
      </c>
      <c r="L80" s="152">
        <f>IF(D80 = D897,1,_xll.BDP(K80,$L$12))</f>
        <v>1</v>
      </c>
      <c r="M80" s="394">
        <f>IF(D80 = D897,1,_xll.BDP(K80,$M$12)*L80)</f>
        <v>1</v>
      </c>
      <c r="N80" s="157" t="e">
        <f t="shared" si="52"/>
        <v>#VALUE!</v>
      </c>
      <c r="O80" s="396" t="e">
        <f>N80 / Y897</f>
        <v>#VALUE!</v>
      </c>
      <c r="P80" s="159">
        <f t="shared" si="53"/>
        <v>0</v>
      </c>
      <c r="Q80" s="398">
        <f>P80 / Y897*100</f>
        <v>0</v>
      </c>
      <c r="R80" s="160">
        <f t="shared" si="54"/>
        <v>0</v>
      </c>
      <c r="S80" s="398">
        <f t="shared" si="55"/>
        <v>0</v>
      </c>
      <c r="T80" s="152">
        <f t="shared" si="56"/>
        <v>1</v>
      </c>
      <c r="U80" s="152">
        <v>0</v>
      </c>
      <c r="V80" s="152">
        <v>1</v>
      </c>
      <c r="W80" s="158" t="e">
        <f t="shared" si="57"/>
        <v>#VALUE!</v>
      </c>
      <c r="X80" s="158" t="e">
        <f t="shared" si="58"/>
        <v>#VALUE!</v>
      </c>
      <c r="Y80" s="70"/>
      <c r="Z80" s="162">
        <f>_xll.BDH(C80,$Z$12,$D$1,$D$1)</f>
        <v>10.43</v>
      </c>
      <c r="AA80" s="162">
        <f t="shared" si="59"/>
        <v>-0.16999999999999993</v>
      </c>
      <c r="AB80" s="163">
        <f t="shared" si="60"/>
        <v>-1.6299137104506225</v>
      </c>
      <c r="AC80" s="164">
        <v>0</v>
      </c>
      <c r="AD80" s="165">
        <f>IF(D80 = D897,1,_xll.BDP(K80,$AD$12)*L80)</f>
        <v>1</v>
      </c>
      <c r="AE80" s="400">
        <f>AA80*AC80*T80/AD80 / AF897</f>
        <v>0</v>
      </c>
      <c r="AF80" s="73"/>
      <c r="AG80" s="69"/>
      <c r="AH80" s="61"/>
    </row>
    <row r="81" spans="1:34" x14ac:dyDescent="0.2">
      <c r="B81" s="152">
        <v>6320</v>
      </c>
      <c r="C81" s="152" t="s">
        <v>1577</v>
      </c>
      <c r="D81" s="152" t="str">
        <f>_xll.BDP(C81,$D$12)</f>
        <v>EUR</v>
      </c>
      <c r="E81" s="152" t="s">
        <v>433</v>
      </c>
      <c r="F81" s="153">
        <f>_xll.BDP(C81,$F$12)</f>
        <v>7.0179999999999998</v>
      </c>
      <c r="G81" s="153" t="str">
        <f>_xll.BDP(C81,$G$12)</f>
        <v>#N/A Requesting Data...</v>
      </c>
      <c r="H81" s="154" t="e">
        <f t="shared" si="50"/>
        <v>#VALUE!</v>
      </c>
      <c r="I81" s="155" t="e">
        <f t="shared" si="51"/>
        <v>#VALUE!</v>
      </c>
      <c r="J81" s="156">
        <v>0</v>
      </c>
      <c r="K81" s="152" t="str">
        <f>CONCATENATE(D897,D81, " Curncy")</f>
        <v>EUREUR Curncy</v>
      </c>
      <c r="L81" s="152">
        <f>IF(D81 = D897,1,_xll.BDP(K81,$L$12))</f>
        <v>1</v>
      </c>
      <c r="M81" s="394">
        <f>IF(D81 = D897,1,_xll.BDP(K81,$M$12)*L81)</f>
        <v>1</v>
      </c>
      <c r="N81" s="157" t="e">
        <f t="shared" si="52"/>
        <v>#VALUE!</v>
      </c>
      <c r="O81" s="396" t="e">
        <f>N81 / Y897</f>
        <v>#VALUE!</v>
      </c>
      <c r="P81" s="159">
        <f t="shared" si="53"/>
        <v>0</v>
      </c>
      <c r="Q81" s="398">
        <f>P81 / Y897*100</f>
        <v>0</v>
      </c>
      <c r="R81" s="160">
        <f t="shared" si="54"/>
        <v>0</v>
      </c>
      <c r="S81" s="398">
        <f t="shared" si="55"/>
        <v>0</v>
      </c>
      <c r="T81" s="152">
        <f t="shared" si="56"/>
        <v>1</v>
      </c>
      <c r="U81" s="152">
        <v>0</v>
      </c>
      <c r="V81" s="152">
        <v>1</v>
      </c>
      <c r="W81" s="158" t="e">
        <f t="shared" si="57"/>
        <v>#VALUE!</v>
      </c>
      <c r="X81" s="158" t="e">
        <f t="shared" si="58"/>
        <v>#VALUE!</v>
      </c>
      <c r="Y81" s="70"/>
      <c r="Z81" s="162">
        <f>_xll.BDH(C81,$Z$12,$D$1,$D$1)</f>
        <v>7.15</v>
      </c>
      <c r="AA81" s="162">
        <f t="shared" si="59"/>
        <v>-0.13200000000000056</v>
      </c>
      <c r="AB81" s="163">
        <f t="shared" si="60"/>
        <v>-1.846153846153854</v>
      </c>
      <c r="AC81" s="164">
        <v>0</v>
      </c>
      <c r="AD81" s="165">
        <f>IF(D81 = D897,1,_xll.BDP(K81,$AD$12)*L81)</f>
        <v>1</v>
      </c>
      <c r="AE81" s="400">
        <f>AA81*AC81*T81/AD81 / AF897</f>
        <v>0</v>
      </c>
      <c r="AF81" s="73"/>
      <c r="AG81" s="69"/>
      <c r="AH81" s="61"/>
    </row>
    <row r="82" spans="1:34" x14ac:dyDescent="0.2">
      <c r="B82" s="152">
        <v>1063</v>
      </c>
      <c r="C82" s="152" t="s">
        <v>414</v>
      </c>
      <c r="D82" s="152" t="str">
        <f>_xll.BDP(C82,$D$12)</f>
        <v>EUR</v>
      </c>
      <c r="E82" s="152" t="s">
        <v>434</v>
      </c>
      <c r="F82" s="153">
        <f>_xll.BDP(C82,$F$12)</f>
        <v>14.97</v>
      </c>
      <c r="G82" s="153" t="str">
        <f>_xll.BDP(C82,$G$12)</f>
        <v>#N/A Requesting Data...</v>
      </c>
      <c r="H82" s="154" t="e">
        <f t="shared" si="50"/>
        <v>#VALUE!</v>
      </c>
      <c r="I82" s="155" t="e">
        <f t="shared" si="51"/>
        <v>#VALUE!</v>
      </c>
      <c r="J82" s="156">
        <v>0</v>
      </c>
      <c r="K82" s="152" t="str">
        <f>CONCATENATE(D897,D82, " Curncy")</f>
        <v>EUREUR Curncy</v>
      </c>
      <c r="L82" s="152">
        <f>IF(D82 = D897,1,_xll.BDP(K82,$L$12))</f>
        <v>1</v>
      </c>
      <c r="M82" s="394">
        <f>IF(D82 = D897,1,_xll.BDP(K82,$M$12)*L82)</f>
        <v>1</v>
      </c>
      <c r="N82" s="157" t="e">
        <f t="shared" si="52"/>
        <v>#VALUE!</v>
      </c>
      <c r="O82" s="396" t="e">
        <f>N82 / Y897</f>
        <v>#VALUE!</v>
      </c>
      <c r="P82" s="159">
        <f t="shared" si="53"/>
        <v>0</v>
      </c>
      <c r="Q82" s="398">
        <f>P82 / Y897*100</f>
        <v>0</v>
      </c>
      <c r="R82" s="160">
        <f t="shared" si="54"/>
        <v>0</v>
      </c>
      <c r="S82" s="398">
        <f t="shared" si="55"/>
        <v>0</v>
      </c>
      <c r="T82" s="152">
        <f t="shared" si="56"/>
        <v>1</v>
      </c>
      <c r="U82" s="152">
        <v>0</v>
      </c>
      <c r="V82" s="152">
        <v>1</v>
      </c>
      <c r="W82" s="158" t="e">
        <f t="shared" si="57"/>
        <v>#VALUE!</v>
      </c>
      <c r="X82" s="158" t="e">
        <f t="shared" si="58"/>
        <v>#VALUE!</v>
      </c>
      <c r="Y82" s="70"/>
      <c r="Z82" s="162" t="str">
        <f>_xll.BDH(C82,$Z$12,$D$1,$D$1)</f>
        <v>#N/A Requesting Data...</v>
      </c>
      <c r="AA82" s="162" t="e">
        <f t="shared" si="59"/>
        <v>#VALUE!</v>
      </c>
      <c r="AB82" s="163" t="e">
        <f t="shared" si="60"/>
        <v>#VALUE!</v>
      </c>
      <c r="AC82" s="164">
        <v>0</v>
      </c>
      <c r="AD82" s="165">
        <f>IF(D82 = D897,1,_xll.BDP(K82,$AD$12)*L82)</f>
        <v>1</v>
      </c>
      <c r="AE82" s="400" t="e">
        <f>AA82*AC82*T82/AD82 / AF897</f>
        <v>#VALUE!</v>
      </c>
      <c r="AF82" s="73"/>
      <c r="AG82" s="69"/>
      <c r="AH82" s="61"/>
    </row>
    <row r="83" spans="1:34" x14ac:dyDescent="0.2">
      <c r="A83" s="186" t="s">
        <v>1496</v>
      </c>
      <c r="B83" s="186"/>
      <c r="C83" s="186"/>
      <c r="D83" s="186"/>
      <c r="E83" s="186" t="s">
        <v>169</v>
      </c>
      <c r="F83" s="187"/>
      <c r="G83" s="187"/>
      <c r="H83" s="188"/>
      <c r="I83" s="189"/>
      <c r="J83" s="190"/>
      <c r="K83" s="186"/>
      <c r="L83" s="186"/>
      <c r="M83" s="393"/>
      <c r="N83" s="191" t="e">
        <f t="shared" ref="N83:S83" si="61" xml:space="preserve"> SUM(N74:N82)</f>
        <v>#VALUE!</v>
      </c>
      <c r="O83" s="395" t="e">
        <f t="shared" si="61"/>
        <v>#VALUE!</v>
      </c>
      <c r="P83" s="192">
        <f t="shared" si="61"/>
        <v>0</v>
      </c>
      <c r="Q83" s="397">
        <f t="shared" si="61"/>
        <v>0</v>
      </c>
      <c r="R83" s="193">
        <f t="shared" si="61"/>
        <v>0</v>
      </c>
      <c r="S83" s="397">
        <f t="shared" si="61"/>
        <v>0</v>
      </c>
      <c r="T83" s="186"/>
      <c r="U83" s="186"/>
      <c r="V83" s="186"/>
      <c r="W83" s="194" t="e">
        <f xml:space="preserve"> SUM(W74:W82)</f>
        <v>#VALUE!</v>
      </c>
      <c r="X83" s="194" t="e">
        <f xml:space="preserve"> SUM(X74:X82)</f>
        <v>#VALUE!</v>
      </c>
      <c r="Y83" s="186"/>
      <c r="Z83" s="195"/>
      <c r="AA83" s="195"/>
      <c r="AB83" s="196"/>
      <c r="AC83" s="197"/>
      <c r="AD83" s="198"/>
      <c r="AE83" s="399" t="e">
        <f xml:space="preserve"> SUM(AE74:AE82)</f>
        <v>#VALUE!</v>
      </c>
      <c r="AF83" s="263"/>
      <c r="AG83" s="69"/>
      <c r="AH83" s="61"/>
    </row>
    <row r="84" spans="1:34" x14ac:dyDescent="0.2">
      <c r="B84" s="31"/>
      <c r="C84" s="47"/>
      <c r="F84" s="36"/>
      <c r="G84" s="36"/>
      <c r="H84" s="37"/>
      <c r="I84" s="40"/>
      <c r="J84" s="17"/>
      <c r="K84" s="31"/>
      <c r="L84" s="31"/>
      <c r="M84" s="413"/>
      <c r="N84" s="93"/>
      <c r="O84" s="421"/>
      <c r="P84" s="38"/>
      <c r="Q84" s="426"/>
      <c r="R84" s="94"/>
      <c r="S84" s="435"/>
      <c r="T84" s="23"/>
      <c r="W84" s="49"/>
      <c r="X84" s="49"/>
      <c r="Y84" s="70"/>
      <c r="Z84" s="64"/>
      <c r="AA84" s="63"/>
      <c r="AB84" s="56"/>
      <c r="AC84" s="55"/>
      <c r="AD84" s="57"/>
      <c r="AE84" s="437"/>
      <c r="AF84" s="73"/>
      <c r="AG84" s="69"/>
      <c r="AH84" s="61"/>
    </row>
    <row r="85" spans="1:34" x14ac:dyDescent="0.2">
      <c r="B85" s="152"/>
      <c r="C85" s="152" t="s">
        <v>435</v>
      </c>
      <c r="D85" s="152" t="str">
        <f>_xll.BDP(C85,$D$12)</f>
        <v>EUR</v>
      </c>
      <c r="E85" s="152" t="str">
        <f>_xll.BDP(C85,$E$12)</f>
        <v>CAC40 10 EURO FUT Jul22</v>
      </c>
      <c r="F85" s="153">
        <f>_xll.BDP(C85,$F$12)</f>
        <v>5922.5</v>
      </c>
      <c r="G85" s="153" t="str">
        <f>_xll.BDP(C85,$G$12)</f>
        <v>#N/A Requesting Data...</v>
      </c>
      <c r="H85" s="154" t="e">
        <f t="shared" ref="H85:H117" si="62">IF(OR(OR(G85="#N/A N/A",G85="#N/A Real Time"),OR(F85="#N/A N/A",F85="#N/A Real Time")),0,  G85 - F85)</f>
        <v>#VALUE!</v>
      </c>
      <c r="I85" s="155" t="e">
        <f t="shared" ref="I85:I117" si="63">IF(OR(F85=0,F85="#N/A N/A"),0,H85 / F85*100)</f>
        <v>#VALUE!</v>
      </c>
      <c r="J85" s="156">
        <v>0</v>
      </c>
      <c r="K85" s="152" t="str">
        <f>CONCATENATE(D897,D85, " Curncy")</f>
        <v>EUREUR Curncy</v>
      </c>
      <c r="L85" s="152">
        <f>IF(D85 = D897,1,_xll.BDP(K85,$L$12))</f>
        <v>1</v>
      </c>
      <c r="M85" s="394">
        <f>IF(D85 = D897,1,_xll.BDP(K85,$M$12)*L85)</f>
        <v>1</v>
      </c>
      <c r="N85" s="157" t="e">
        <f t="shared" ref="N85:N117" si="64">H85*J85*T85/M85</f>
        <v>#VALUE!</v>
      </c>
      <c r="O85" s="396" t="e">
        <f>N85 / Y897</f>
        <v>#VALUE!</v>
      </c>
      <c r="P85" s="159">
        <f t="shared" ref="P85:P117" si="65">IF(OR(OR(J85=0,G85 = "#N/A N/A"),G85="#N/A Real Time"),0,G85*J85*T85/M85)</f>
        <v>0</v>
      </c>
      <c r="Q85" s="398">
        <f>P85 / Y897*100</f>
        <v>0</v>
      </c>
      <c r="R85" s="160">
        <f t="shared" ref="R85:R117" si="66">IF(Q85&lt;0,Q85,0)</f>
        <v>0</v>
      </c>
      <c r="S85" s="398">
        <f t="shared" ref="S85:S117" si="67">IF(Q85&gt;0,Q85,0)</f>
        <v>0</v>
      </c>
      <c r="T85" s="152">
        <f t="shared" ref="T85:T117" si="68">IF(EXACT(D85,UPPER(D85)),1,0.01)/V85</f>
        <v>1</v>
      </c>
      <c r="U85" s="152">
        <v>3</v>
      </c>
      <c r="V85" s="152">
        <v>1</v>
      </c>
      <c r="W85" s="158" t="e">
        <f t="shared" ref="W85:W117" si="69">IF(AND(Q85&lt;0,O85&gt;0),O85,0)</f>
        <v>#VALUE!</v>
      </c>
      <c r="X85" s="158" t="e">
        <f t="shared" ref="X85:X117" si="70">IF(AND(Q85&gt;0,O85&gt;0),O85,0)</f>
        <v>#VALUE!</v>
      </c>
      <c r="Y85" s="70"/>
      <c r="Z85" s="162">
        <f>_xll.BDH(C85,$Z$12,$D$1,$D$1)</f>
        <v>5914</v>
      </c>
      <c r="AA85" s="162">
        <f t="shared" ref="AA85:AA117" si="71">IF(OR(OR(F85="#N/A N/A",F85="#N/A Real Time"),OR(Z85="#N/A N/A",Z85="#N/A Real Time")),0,  F85 - Z85)</f>
        <v>8.5</v>
      </c>
      <c r="AB85" s="163">
        <f t="shared" ref="AB85:AB117" si="72">IF(OR(Z85=0,Z85="#N/A N/A"),0,AA85 / Z85*100)</f>
        <v>0.14372675008454514</v>
      </c>
      <c r="AC85" s="164">
        <v>0</v>
      </c>
      <c r="AD85" s="165">
        <f>IF(D85 = D897,1,_xll.BDP(K85,$AD$12)*L85)</f>
        <v>1</v>
      </c>
      <c r="AE85" s="400">
        <f>AA85*AC85*T85/AD85 / AF897</f>
        <v>0</v>
      </c>
      <c r="AF85" s="73"/>
      <c r="AG85" s="69"/>
      <c r="AH85" s="61"/>
    </row>
    <row r="86" spans="1:34" x14ac:dyDescent="0.2">
      <c r="B86" s="152"/>
      <c r="C86" s="152" t="s">
        <v>436</v>
      </c>
      <c r="D86" s="152" t="str">
        <f>_xll.BDP(C86,$D$12)</f>
        <v>EUR</v>
      </c>
      <c r="E86" s="152" t="str">
        <f>_xll.BDP(C86,$E$12)</f>
        <v>EURO STOXX 50     Sep22</v>
      </c>
      <c r="F86" s="153">
        <f>_xll.BDP(C86,$F$12)</f>
        <v>3430</v>
      </c>
      <c r="G86" s="153" t="str">
        <f>_xll.BDP(C86,$G$12)</f>
        <v>#N/A Requesting Data...</v>
      </c>
      <c r="H86" s="154" t="e">
        <f t="shared" si="62"/>
        <v>#VALUE!</v>
      </c>
      <c r="I86" s="155" t="e">
        <f t="shared" si="63"/>
        <v>#VALUE!</v>
      </c>
      <c r="J86" s="156">
        <v>0</v>
      </c>
      <c r="K86" s="152" t="str">
        <f>CONCATENATE(D897,D86, " Curncy")</f>
        <v>EUREUR Curncy</v>
      </c>
      <c r="L86" s="152">
        <f>IF(D86 = D897,1,_xll.BDP(K86,$L$12))</f>
        <v>1</v>
      </c>
      <c r="M86" s="394">
        <f>IF(D86 = D897,1,_xll.BDP(K86,$M$12)*L86)</f>
        <v>1</v>
      </c>
      <c r="N86" s="157" t="e">
        <f t="shared" si="64"/>
        <v>#VALUE!</v>
      </c>
      <c r="O86" s="396" t="e">
        <f>N86 / Y897</f>
        <v>#VALUE!</v>
      </c>
      <c r="P86" s="159">
        <f t="shared" si="65"/>
        <v>0</v>
      </c>
      <c r="Q86" s="398">
        <f>P86 / Y897*100</f>
        <v>0</v>
      </c>
      <c r="R86" s="160">
        <f t="shared" si="66"/>
        <v>0</v>
      </c>
      <c r="S86" s="398">
        <f t="shared" si="67"/>
        <v>0</v>
      </c>
      <c r="T86" s="152">
        <f t="shared" si="68"/>
        <v>1</v>
      </c>
      <c r="U86" s="152">
        <v>3</v>
      </c>
      <c r="V86" s="152">
        <v>1</v>
      </c>
      <c r="W86" s="158" t="e">
        <f t="shared" si="69"/>
        <v>#VALUE!</v>
      </c>
      <c r="X86" s="158" t="e">
        <f t="shared" si="70"/>
        <v>#VALUE!</v>
      </c>
      <c r="Y86" s="70"/>
      <c r="Z86" s="162">
        <f>_xll.BDH(C86,$Z$12,$D$1,$D$1)</f>
        <v>3441</v>
      </c>
      <c r="AA86" s="162">
        <f t="shared" si="71"/>
        <v>-11</v>
      </c>
      <c r="AB86" s="163">
        <f t="shared" si="72"/>
        <v>-0.31967451322290036</v>
      </c>
      <c r="AC86" s="164">
        <v>0</v>
      </c>
      <c r="AD86" s="165">
        <f>IF(D86 = D897,1,_xll.BDP(K86,$AD$12)*L86)</f>
        <v>1</v>
      </c>
      <c r="AE86" s="400">
        <f>AA86*AC86*T86/AD86 / AF897</f>
        <v>0</v>
      </c>
      <c r="AF86" s="73"/>
      <c r="AG86" s="69"/>
      <c r="AH86" s="61"/>
    </row>
    <row r="87" spans="1:34" x14ac:dyDescent="0.2">
      <c r="B87" s="152">
        <v>2587</v>
      </c>
      <c r="C87" s="152" t="s">
        <v>437</v>
      </c>
      <c r="D87" s="152" t="str">
        <f>_xll.BDP(C87,$D$12)</f>
        <v>EUR</v>
      </c>
      <c r="E87" s="152" t="s">
        <v>472</v>
      </c>
      <c r="F87" s="153">
        <f>_xll.BDP(C87,$F$12)</f>
        <v>25.93</v>
      </c>
      <c r="G87" s="153" t="str">
        <f>_xll.BDP(C87,$G$12)</f>
        <v>#N/A Requesting Data...</v>
      </c>
      <c r="H87" s="154" t="e">
        <f t="shared" si="62"/>
        <v>#VALUE!</v>
      </c>
      <c r="I87" s="155" t="e">
        <f t="shared" si="63"/>
        <v>#VALUE!</v>
      </c>
      <c r="J87" s="156">
        <v>0</v>
      </c>
      <c r="K87" s="152" t="str">
        <f>CONCATENATE(D897,D87, " Curncy")</f>
        <v>EUREUR Curncy</v>
      </c>
      <c r="L87" s="152">
        <f>IF(D87 = D897,1,_xll.BDP(K87,$L$12))</f>
        <v>1</v>
      </c>
      <c r="M87" s="394">
        <f>IF(D87 = D897,1,_xll.BDP(K87,$M$12)*L87)</f>
        <v>1</v>
      </c>
      <c r="N87" s="157" t="e">
        <f t="shared" si="64"/>
        <v>#VALUE!</v>
      </c>
      <c r="O87" s="396" t="e">
        <f>N87 / Y897</f>
        <v>#VALUE!</v>
      </c>
      <c r="P87" s="159">
        <f t="shared" si="65"/>
        <v>0</v>
      </c>
      <c r="Q87" s="398">
        <f>P87 / Y897*100</f>
        <v>0</v>
      </c>
      <c r="R87" s="160">
        <f t="shared" si="66"/>
        <v>0</v>
      </c>
      <c r="S87" s="398">
        <f t="shared" si="67"/>
        <v>0</v>
      </c>
      <c r="T87" s="152">
        <f t="shared" si="68"/>
        <v>1</v>
      </c>
      <c r="U87" s="152">
        <v>0</v>
      </c>
      <c r="V87" s="152">
        <v>1</v>
      </c>
      <c r="W87" s="158" t="e">
        <f t="shared" si="69"/>
        <v>#VALUE!</v>
      </c>
      <c r="X87" s="158" t="e">
        <f t="shared" si="70"/>
        <v>#VALUE!</v>
      </c>
      <c r="Y87" s="70"/>
      <c r="Z87" s="162">
        <f>_xll.BDH(C87,$Z$12,$D$1,$D$1)</f>
        <v>25.83</v>
      </c>
      <c r="AA87" s="162">
        <f t="shared" si="71"/>
        <v>0.10000000000000142</v>
      </c>
      <c r="AB87" s="163">
        <f t="shared" si="72"/>
        <v>0.38714672861014876</v>
      </c>
      <c r="AC87" s="164">
        <v>0</v>
      </c>
      <c r="AD87" s="165">
        <f>IF(D87 = D897,1,_xll.BDP(K87,$AD$12)*L87)</f>
        <v>1</v>
      </c>
      <c r="AE87" s="400">
        <f>AA87*AC87*T87/AD87 / AF897</f>
        <v>0</v>
      </c>
      <c r="AF87" s="73"/>
      <c r="AG87" s="69"/>
      <c r="AH87" s="61"/>
    </row>
    <row r="88" spans="1:34" x14ac:dyDescent="0.2">
      <c r="B88" s="152">
        <v>2476</v>
      </c>
      <c r="C88" s="152" t="s">
        <v>438</v>
      </c>
      <c r="D88" s="152" t="str">
        <f>_xll.BDP(C88,$D$12)</f>
        <v>EUR</v>
      </c>
      <c r="E88" s="152" t="s">
        <v>473</v>
      </c>
      <c r="F88" s="153">
        <f>_xll.BDP(C88,$F$12)</f>
        <v>1.1240000000000001</v>
      </c>
      <c r="G88" s="153" t="str">
        <f>_xll.BDP(C88,$G$12)</f>
        <v>#N/A Requesting Data...</v>
      </c>
      <c r="H88" s="154" t="e">
        <f t="shared" si="62"/>
        <v>#VALUE!</v>
      </c>
      <c r="I88" s="155" t="e">
        <f t="shared" si="63"/>
        <v>#VALUE!</v>
      </c>
      <c r="J88" s="156">
        <v>0</v>
      </c>
      <c r="K88" s="152" t="str">
        <f>CONCATENATE(D897,D88, " Curncy")</f>
        <v>EUREUR Curncy</v>
      </c>
      <c r="L88" s="152">
        <f>IF(D88 = D897,1,_xll.BDP(K88,$L$12))</f>
        <v>1</v>
      </c>
      <c r="M88" s="394">
        <f>IF(D88 = D897,1,_xll.BDP(K88,$M$12)*L88)</f>
        <v>1</v>
      </c>
      <c r="N88" s="157" t="e">
        <f t="shared" si="64"/>
        <v>#VALUE!</v>
      </c>
      <c r="O88" s="396" t="e">
        <f>N88 / Y897</f>
        <v>#VALUE!</v>
      </c>
      <c r="P88" s="159">
        <f t="shared" si="65"/>
        <v>0</v>
      </c>
      <c r="Q88" s="398">
        <f>P88 / Y897*100</f>
        <v>0</v>
      </c>
      <c r="R88" s="160">
        <f t="shared" si="66"/>
        <v>0</v>
      </c>
      <c r="S88" s="398">
        <f t="shared" si="67"/>
        <v>0</v>
      </c>
      <c r="T88" s="152">
        <f t="shared" si="68"/>
        <v>1</v>
      </c>
      <c r="U88" s="152">
        <v>0</v>
      </c>
      <c r="V88" s="152">
        <v>1</v>
      </c>
      <c r="W88" s="158" t="e">
        <f t="shared" si="69"/>
        <v>#VALUE!</v>
      </c>
      <c r="X88" s="158" t="e">
        <f t="shared" si="70"/>
        <v>#VALUE!</v>
      </c>
      <c r="Y88" s="70"/>
      <c r="Z88" s="162">
        <f>_xll.BDH(C88,$Z$12,$D$1,$D$1)</f>
        <v>1.1174999999999999</v>
      </c>
      <c r="AA88" s="162">
        <f t="shared" si="71"/>
        <v>6.5000000000001723E-3</v>
      </c>
      <c r="AB88" s="163">
        <f t="shared" si="72"/>
        <v>0.58165548098435549</v>
      </c>
      <c r="AC88" s="164">
        <v>0</v>
      </c>
      <c r="AD88" s="165">
        <f>IF(D88 = D897,1,_xll.BDP(K88,$AD$12)*L88)</f>
        <v>1</v>
      </c>
      <c r="AE88" s="400">
        <f>AA88*AC88*T88/AD88 / AF897</f>
        <v>0</v>
      </c>
      <c r="AF88" s="73"/>
      <c r="AG88" s="69"/>
      <c r="AH88" s="61"/>
    </row>
    <row r="89" spans="1:34" x14ac:dyDescent="0.2">
      <c r="B89" s="152">
        <v>881</v>
      </c>
      <c r="C89" s="152" t="s">
        <v>439</v>
      </c>
      <c r="D89" s="152" t="str">
        <f>_xll.BDP(C89,$D$12)</f>
        <v>EUR</v>
      </c>
      <c r="E89" s="152" t="s">
        <v>474</v>
      </c>
      <c r="F89" s="153">
        <f>_xll.BDP(C89,$F$12)</f>
        <v>95.24</v>
      </c>
      <c r="G89" s="153" t="str">
        <f>_xll.BDP(C89,$G$12)</f>
        <v>#N/A Requesting Data...</v>
      </c>
      <c r="H89" s="154" t="e">
        <f t="shared" si="62"/>
        <v>#VALUE!</v>
      </c>
      <c r="I89" s="155" t="e">
        <f t="shared" si="63"/>
        <v>#VALUE!</v>
      </c>
      <c r="J89" s="156">
        <v>0</v>
      </c>
      <c r="K89" s="152" t="str">
        <f>CONCATENATE(D897,D89, " Curncy")</f>
        <v>EUREUR Curncy</v>
      </c>
      <c r="L89" s="152">
        <f>IF(D89 = D897,1,_xll.BDP(K89,$L$12))</f>
        <v>1</v>
      </c>
      <c r="M89" s="394">
        <f>IF(D89 = D897,1,_xll.BDP(K89,$M$12)*L89)</f>
        <v>1</v>
      </c>
      <c r="N89" s="157" t="e">
        <f t="shared" si="64"/>
        <v>#VALUE!</v>
      </c>
      <c r="O89" s="396" t="e">
        <f>N89 / Y897</f>
        <v>#VALUE!</v>
      </c>
      <c r="P89" s="159">
        <f t="shared" si="65"/>
        <v>0</v>
      </c>
      <c r="Q89" s="398">
        <f>P89 / Y897*100</f>
        <v>0</v>
      </c>
      <c r="R89" s="160">
        <f t="shared" si="66"/>
        <v>0</v>
      </c>
      <c r="S89" s="398">
        <f t="shared" si="67"/>
        <v>0</v>
      </c>
      <c r="T89" s="152">
        <f t="shared" si="68"/>
        <v>1</v>
      </c>
      <c r="U89" s="152">
        <v>0</v>
      </c>
      <c r="V89" s="152">
        <v>1</v>
      </c>
      <c r="W89" s="158" t="e">
        <f t="shared" si="69"/>
        <v>#VALUE!</v>
      </c>
      <c r="X89" s="158" t="e">
        <f t="shared" si="70"/>
        <v>#VALUE!</v>
      </c>
      <c r="Y89" s="70"/>
      <c r="Z89" s="162">
        <f>_xll.BDH(C89,$Z$12,$D$1,$D$1)</f>
        <v>92.45</v>
      </c>
      <c r="AA89" s="162">
        <f t="shared" si="71"/>
        <v>2.789999999999992</v>
      </c>
      <c r="AB89" s="163">
        <f t="shared" si="72"/>
        <v>3.0178474851270871</v>
      </c>
      <c r="AC89" s="164">
        <v>0</v>
      </c>
      <c r="AD89" s="165">
        <f>IF(D89 = D897,1,_xll.BDP(K89,$AD$12)*L89)</f>
        <v>1</v>
      </c>
      <c r="AE89" s="400">
        <f>AA89*AC89*T89/AD89 / AF897</f>
        <v>0</v>
      </c>
      <c r="AF89" s="73"/>
      <c r="AG89" s="69"/>
      <c r="AH89" s="61"/>
    </row>
    <row r="90" spans="1:34" x14ac:dyDescent="0.2">
      <c r="B90" s="152">
        <v>443</v>
      </c>
      <c r="C90" s="152" t="s">
        <v>440</v>
      </c>
      <c r="D90" s="152" t="str">
        <f>_xll.BDP(C90,$D$12)</f>
        <v>EUR</v>
      </c>
      <c r="E90" s="152" t="s">
        <v>475</v>
      </c>
      <c r="F90" s="153">
        <f>_xll.BDP(C90,$F$12)</f>
        <v>21.87</v>
      </c>
      <c r="G90" s="153" t="str">
        <f>_xll.BDP(C90,$G$12)</f>
        <v>#N/A Requesting Data...</v>
      </c>
      <c r="H90" s="154" t="e">
        <f t="shared" si="62"/>
        <v>#VALUE!</v>
      </c>
      <c r="I90" s="155" t="e">
        <f t="shared" si="63"/>
        <v>#VALUE!</v>
      </c>
      <c r="J90" s="156">
        <v>0</v>
      </c>
      <c r="K90" s="152" t="str">
        <f>CONCATENATE(D897,D90, " Curncy")</f>
        <v>EUREUR Curncy</v>
      </c>
      <c r="L90" s="152">
        <f>IF(D90 = D897,1,_xll.BDP(K90,$L$12))</f>
        <v>1</v>
      </c>
      <c r="M90" s="394">
        <f>IF(D90 = D897,1,_xll.BDP(K90,$M$12)*L90)</f>
        <v>1</v>
      </c>
      <c r="N90" s="157" t="e">
        <f t="shared" si="64"/>
        <v>#VALUE!</v>
      </c>
      <c r="O90" s="396" t="e">
        <f>N90 / Y897</f>
        <v>#VALUE!</v>
      </c>
      <c r="P90" s="159">
        <f t="shared" si="65"/>
        <v>0</v>
      </c>
      <c r="Q90" s="398">
        <f>P90 / Y897*100</f>
        <v>0</v>
      </c>
      <c r="R90" s="160">
        <f t="shared" si="66"/>
        <v>0</v>
      </c>
      <c r="S90" s="398">
        <f t="shared" si="67"/>
        <v>0</v>
      </c>
      <c r="T90" s="152">
        <f t="shared" si="68"/>
        <v>1</v>
      </c>
      <c r="U90" s="152">
        <v>0</v>
      </c>
      <c r="V90" s="152">
        <v>1</v>
      </c>
      <c r="W90" s="158" t="e">
        <f t="shared" si="69"/>
        <v>#VALUE!</v>
      </c>
      <c r="X90" s="158" t="e">
        <f t="shared" si="70"/>
        <v>#VALUE!</v>
      </c>
      <c r="Y90" s="70"/>
      <c r="Z90" s="162" t="str">
        <f>_xll.BDH(C90,$Z$12,$D$1,$D$1)</f>
        <v>#N/A Requesting Data...</v>
      </c>
      <c r="AA90" s="162" t="e">
        <f t="shared" si="71"/>
        <v>#VALUE!</v>
      </c>
      <c r="AB90" s="163" t="e">
        <f t="shared" si="72"/>
        <v>#VALUE!</v>
      </c>
      <c r="AC90" s="164">
        <v>0</v>
      </c>
      <c r="AD90" s="165">
        <f>IF(D90 = D897,1,_xll.BDP(K90,$AD$12)*L90)</f>
        <v>1</v>
      </c>
      <c r="AE90" s="400" t="e">
        <f>AA90*AC90*T90/AD90 / AF897</f>
        <v>#VALUE!</v>
      </c>
      <c r="AF90" s="73"/>
      <c r="AG90" s="69"/>
      <c r="AH90" s="61"/>
    </row>
    <row r="91" spans="1:34" x14ac:dyDescent="0.2">
      <c r="B91" s="152">
        <v>3252</v>
      </c>
      <c r="C91" s="152" t="s">
        <v>441</v>
      </c>
      <c r="D91" s="152" t="str">
        <f>_xll.BDP(C91,$D$12)</f>
        <v>EUR</v>
      </c>
      <c r="E91" s="152" t="s">
        <v>476</v>
      </c>
      <c r="F91" s="153">
        <f>_xll.BDP(C91,$F$12)</f>
        <v>85.92</v>
      </c>
      <c r="G91" s="153" t="str">
        <f>_xll.BDP(C91,$G$12)</f>
        <v>#N/A Requesting Data...</v>
      </c>
      <c r="H91" s="154" t="e">
        <f t="shared" si="62"/>
        <v>#VALUE!</v>
      </c>
      <c r="I91" s="155" t="e">
        <f t="shared" si="63"/>
        <v>#VALUE!</v>
      </c>
      <c r="J91" s="156">
        <v>0</v>
      </c>
      <c r="K91" s="152" t="str">
        <f>CONCATENATE(D897,D91, " Curncy")</f>
        <v>EUREUR Curncy</v>
      </c>
      <c r="L91" s="152">
        <f>IF(D91 = D897,1,_xll.BDP(K91,$L$12))</f>
        <v>1</v>
      </c>
      <c r="M91" s="394">
        <f>IF(D91 = D897,1,_xll.BDP(K91,$M$12)*L91)</f>
        <v>1</v>
      </c>
      <c r="N91" s="157" t="e">
        <f t="shared" si="64"/>
        <v>#VALUE!</v>
      </c>
      <c r="O91" s="396" t="e">
        <f>N91 / Y897</f>
        <v>#VALUE!</v>
      </c>
      <c r="P91" s="159">
        <f t="shared" si="65"/>
        <v>0</v>
      </c>
      <c r="Q91" s="398">
        <f>P91 / Y897*100</f>
        <v>0</v>
      </c>
      <c r="R91" s="160">
        <f t="shared" si="66"/>
        <v>0</v>
      </c>
      <c r="S91" s="398">
        <f t="shared" si="67"/>
        <v>0</v>
      </c>
      <c r="T91" s="152">
        <f t="shared" si="68"/>
        <v>1</v>
      </c>
      <c r="U91" s="152">
        <v>0</v>
      </c>
      <c r="V91" s="152">
        <v>1</v>
      </c>
      <c r="W91" s="158" t="e">
        <f t="shared" si="69"/>
        <v>#VALUE!</v>
      </c>
      <c r="X91" s="158" t="e">
        <f t="shared" si="70"/>
        <v>#VALUE!</v>
      </c>
      <c r="Y91" s="70"/>
      <c r="Z91" s="162" t="str">
        <f>_xll.BDH(C91,$Z$12,$D$1,$D$1)</f>
        <v>#N/A Requesting Data...</v>
      </c>
      <c r="AA91" s="162" t="e">
        <f t="shared" si="71"/>
        <v>#VALUE!</v>
      </c>
      <c r="AB91" s="163" t="e">
        <f t="shared" si="72"/>
        <v>#VALUE!</v>
      </c>
      <c r="AC91" s="164">
        <v>0</v>
      </c>
      <c r="AD91" s="165">
        <f>IF(D91 = D897,1,_xll.BDP(K91,$AD$12)*L91)</f>
        <v>1</v>
      </c>
      <c r="AE91" s="400" t="e">
        <f>AA91*AC91*T91/AD91 / AF897</f>
        <v>#VALUE!</v>
      </c>
      <c r="AF91" s="73"/>
      <c r="AG91" s="69"/>
      <c r="AH91" s="61"/>
    </row>
    <row r="92" spans="1:34" x14ac:dyDescent="0.2">
      <c r="B92" s="152">
        <v>318</v>
      </c>
      <c r="C92" s="152" t="s">
        <v>442</v>
      </c>
      <c r="D92" s="152" t="str">
        <f>_xll.BDP(C92,$D$12)</f>
        <v>EUR</v>
      </c>
      <c r="E92" s="152" t="s">
        <v>477</v>
      </c>
      <c r="F92" s="153">
        <f>_xll.BDP(C92,$F$12)</f>
        <v>12.67</v>
      </c>
      <c r="G92" s="153" t="str">
        <f>_xll.BDP(C92,$G$12)</f>
        <v>#N/A Requesting Data...</v>
      </c>
      <c r="H92" s="154" t="e">
        <f t="shared" si="62"/>
        <v>#VALUE!</v>
      </c>
      <c r="I92" s="155" t="e">
        <f t="shared" si="63"/>
        <v>#VALUE!</v>
      </c>
      <c r="J92" s="156">
        <v>0</v>
      </c>
      <c r="K92" s="152" t="str">
        <f>CONCATENATE(D897,D92, " Curncy")</f>
        <v>EUREUR Curncy</v>
      </c>
      <c r="L92" s="152">
        <f>IF(D92 = D897,1,_xll.BDP(K92,$L$12))</f>
        <v>1</v>
      </c>
      <c r="M92" s="394">
        <f>IF(D92 = D897,1,_xll.BDP(K92,$M$12)*L92)</f>
        <v>1</v>
      </c>
      <c r="N92" s="157" t="e">
        <f t="shared" si="64"/>
        <v>#VALUE!</v>
      </c>
      <c r="O92" s="396" t="e">
        <f>N92 / Y897</f>
        <v>#VALUE!</v>
      </c>
      <c r="P92" s="159">
        <f t="shared" si="65"/>
        <v>0</v>
      </c>
      <c r="Q92" s="398">
        <f>P92 / Y897*100</f>
        <v>0</v>
      </c>
      <c r="R92" s="160">
        <f t="shared" si="66"/>
        <v>0</v>
      </c>
      <c r="S92" s="398">
        <f t="shared" si="67"/>
        <v>0</v>
      </c>
      <c r="T92" s="152">
        <f t="shared" si="68"/>
        <v>1</v>
      </c>
      <c r="U92" s="152">
        <v>0</v>
      </c>
      <c r="V92" s="152">
        <v>1</v>
      </c>
      <c r="W92" s="158" t="e">
        <f t="shared" si="69"/>
        <v>#VALUE!</v>
      </c>
      <c r="X92" s="158" t="e">
        <f t="shared" si="70"/>
        <v>#VALUE!</v>
      </c>
      <c r="Y92" s="70"/>
      <c r="Z92" s="162">
        <f>_xll.BDH(C92,$Z$12,$D$1,$D$1)</f>
        <v>12.785</v>
      </c>
      <c r="AA92" s="162">
        <f t="shared" si="71"/>
        <v>-0.11500000000000021</v>
      </c>
      <c r="AB92" s="163">
        <f t="shared" si="72"/>
        <v>-0.89949159170903581</v>
      </c>
      <c r="AC92" s="164">
        <v>0</v>
      </c>
      <c r="AD92" s="165">
        <f>IF(D92 = D897,1,_xll.BDP(K92,$AD$12)*L92)</f>
        <v>1</v>
      </c>
      <c r="AE92" s="400">
        <f>AA92*AC92*T92/AD92 / AF897</f>
        <v>0</v>
      </c>
      <c r="AF92" s="73"/>
      <c r="AG92" s="69"/>
      <c r="AH92" s="61"/>
    </row>
    <row r="93" spans="1:34" x14ac:dyDescent="0.2">
      <c r="B93" s="152">
        <v>692</v>
      </c>
      <c r="C93" s="152" t="s">
        <v>443</v>
      </c>
      <c r="D93" s="152" t="str">
        <f>_xll.BDP(C93,$D$12)</f>
        <v>EUR</v>
      </c>
      <c r="E93" s="152" t="s">
        <v>478</v>
      </c>
      <c r="F93" s="153">
        <f>_xll.BDP(C93,$F$12)</f>
        <v>21.725000000000001</v>
      </c>
      <c r="G93" s="153" t="str">
        <f>_xll.BDP(C93,$G$12)</f>
        <v>#N/A Requesting Data...</v>
      </c>
      <c r="H93" s="154" t="e">
        <f t="shared" si="62"/>
        <v>#VALUE!</v>
      </c>
      <c r="I93" s="155" t="e">
        <f t="shared" si="63"/>
        <v>#VALUE!</v>
      </c>
      <c r="J93" s="156">
        <v>0</v>
      </c>
      <c r="K93" s="152" t="str">
        <f>CONCATENATE(D897,D93, " Curncy")</f>
        <v>EUREUR Curncy</v>
      </c>
      <c r="L93" s="152">
        <f>IF(D93 = D897,1,_xll.BDP(K93,$L$12))</f>
        <v>1</v>
      </c>
      <c r="M93" s="394">
        <f>IF(D93 = D897,1,_xll.BDP(K93,$M$12)*L93)</f>
        <v>1</v>
      </c>
      <c r="N93" s="157" t="e">
        <f t="shared" si="64"/>
        <v>#VALUE!</v>
      </c>
      <c r="O93" s="396" t="e">
        <f>N93 / Y897</f>
        <v>#VALUE!</v>
      </c>
      <c r="P93" s="159">
        <f t="shared" si="65"/>
        <v>0</v>
      </c>
      <c r="Q93" s="398">
        <f>P93 / Y897*100</f>
        <v>0</v>
      </c>
      <c r="R93" s="160">
        <f t="shared" si="66"/>
        <v>0</v>
      </c>
      <c r="S93" s="398">
        <f t="shared" si="67"/>
        <v>0</v>
      </c>
      <c r="T93" s="152">
        <f t="shared" si="68"/>
        <v>1</v>
      </c>
      <c r="U93" s="152">
        <v>0</v>
      </c>
      <c r="V93" s="152">
        <v>1</v>
      </c>
      <c r="W93" s="158" t="e">
        <f t="shared" si="69"/>
        <v>#VALUE!</v>
      </c>
      <c r="X93" s="158" t="e">
        <f t="shared" si="70"/>
        <v>#VALUE!</v>
      </c>
      <c r="Y93" s="70"/>
      <c r="Z93" s="162" t="str">
        <f>_xll.BDH(C93,$Z$12,$D$1,$D$1)</f>
        <v>#N/A Requesting Data...</v>
      </c>
      <c r="AA93" s="162" t="e">
        <f t="shared" si="71"/>
        <v>#VALUE!</v>
      </c>
      <c r="AB93" s="163" t="e">
        <f t="shared" si="72"/>
        <v>#VALUE!</v>
      </c>
      <c r="AC93" s="164">
        <v>0</v>
      </c>
      <c r="AD93" s="165">
        <f>IF(D93 = D897,1,_xll.BDP(K93,$AD$12)*L93)</f>
        <v>1</v>
      </c>
      <c r="AE93" s="400" t="e">
        <f>AA93*AC93*T93/AD93 / AF897</f>
        <v>#VALUE!</v>
      </c>
      <c r="AF93" s="73"/>
      <c r="AG93" s="69"/>
      <c r="AH93" s="61"/>
    </row>
    <row r="94" spans="1:34" s="107" customFormat="1" ht="12" customHeight="1" x14ac:dyDescent="0.2">
      <c r="A94" s="152"/>
      <c r="B94" s="152">
        <v>27100</v>
      </c>
      <c r="C94" s="152" t="s">
        <v>1619</v>
      </c>
      <c r="D94" s="152" t="str">
        <f>_xll.BDP(C94,$D$12)</f>
        <v>EUR</v>
      </c>
      <c r="E94" s="152" t="s">
        <v>1620</v>
      </c>
      <c r="F94" s="153">
        <f>_xll.BDP(C94,$F$12)</f>
        <v>95.04</v>
      </c>
      <c r="G94" s="153" t="str">
        <f>_xll.BDP(C94,$G$12)</f>
        <v>#N/A Requesting Data...</v>
      </c>
      <c r="H94" s="154" t="e">
        <f>IF(OR(OR(G94="#N/A N/A",G94="#N/A Real Time"),OR(F94="#N/A N/A",F94="#N/A Real Time")),0,  G94 - F94)</f>
        <v>#VALUE!</v>
      </c>
      <c r="I94" s="155" t="e">
        <f>IF(OR(F94=0,F94="#N/A N/A"),0,H94 / F94*100)</f>
        <v>#VALUE!</v>
      </c>
      <c r="J94" s="156">
        <v>0</v>
      </c>
      <c r="K94" s="152" t="str">
        <f>CONCATENATE(D897,D94, " Curncy")</f>
        <v>EUREUR Curncy</v>
      </c>
      <c r="L94" s="152">
        <f>IF(D94 = D897,1,_xll.BDP(K94,$L$12))</f>
        <v>1</v>
      </c>
      <c r="M94" s="394">
        <f>IF(D94 = D897,1,_xll.BDP(K94,$M$12)*L94)</f>
        <v>1</v>
      </c>
      <c r="N94" s="157" t="e">
        <f>H94*J94*T94/M94</f>
        <v>#VALUE!</v>
      </c>
      <c r="O94" s="396" t="e">
        <f>N94 / Y897</f>
        <v>#VALUE!</v>
      </c>
      <c r="P94" s="159">
        <f>IF(OR(OR(J94=0,G94 = "#N/A N/A"),G94="#N/A Real Time"),0,G94*J94*T94/M94)</f>
        <v>0</v>
      </c>
      <c r="Q94" s="398">
        <f>P94 / Y897*100</f>
        <v>0</v>
      </c>
      <c r="R94" s="160">
        <f>IF(Q94&lt;0,Q94,0)</f>
        <v>0</v>
      </c>
      <c r="S94" s="398">
        <f>IF(Q94&gt;0,Q94,0)</f>
        <v>0</v>
      </c>
      <c r="T94" s="152">
        <f>IF(EXACT(D94,UPPER(D94)),1,0.01)/V94</f>
        <v>1</v>
      </c>
      <c r="U94" s="152">
        <v>0</v>
      </c>
      <c r="V94" s="152">
        <v>1</v>
      </c>
      <c r="W94" s="158" t="e">
        <f>IF(AND(Q94&lt;0,O94&gt;0),O94,0)</f>
        <v>#VALUE!</v>
      </c>
      <c r="X94" s="158" t="e">
        <f>IF(AND(Q94&gt;0,O94&gt;0),O94,0)</f>
        <v>#VALUE!</v>
      </c>
      <c r="Y94" s="161"/>
      <c r="Z94" s="162" t="str">
        <f>_xll.BDH(C94,$Z$12,$D$1,$D$1)</f>
        <v>#N/A Requesting Data...</v>
      </c>
      <c r="AA94" s="162" t="e">
        <f>IF(OR(OR(F94="#N/A N/A",F94="#N/A Real Time"),OR(Z94="#N/A N/A",Z94="#N/A Real Time")),0,  F94 - Z94)</f>
        <v>#VALUE!</v>
      </c>
      <c r="AB94" s="163" t="e">
        <f>IF(OR(Z94=0,Z94="#N/A N/A"),0,AA94 / Z94*100)</f>
        <v>#VALUE!</v>
      </c>
      <c r="AC94" s="164">
        <v>0</v>
      </c>
      <c r="AD94" s="165">
        <f>IF(D94 = D897,1,_xll.BDP(K94,$AD$12)*L94)</f>
        <v>1</v>
      </c>
      <c r="AE94" s="400" t="e">
        <f>AA94*AC94*T94/AD94 / AF897</f>
        <v>#VALUE!</v>
      </c>
      <c r="AF94" s="166"/>
      <c r="AG94" s="69"/>
      <c r="AH94" s="61"/>
    </row>
    <row r="95" spans="1:34" x14ac:dyDescent="0.2">
      <c r="B95" s="152">
        <v>1494</v>
      </c>
      <c r="C95" s="152" t="s">
        <v>168</v>
      </c>
      <c r="D95" s="152" t="str">
        <f>_xll.BDP(C95,$D$12)</f>
        <v>EUR</v>
      </c>
      <c r="E95" s="152" t="s">
        <v>316</v>
      </c>
      <c r="F95" s="153">
        <f>_xll.BDP(C95,$F$12)</f>
        <v>45.31</v>
      </c>
      <c r="G95" s="153" t="str">
        <f>_xll.BDP(C95,$G$12)</f>
        <v>#N/A Requesting Data...</v>
      </c>
      <c r="H95" s="154" t="e">
        <f t="shared" si="62"/>
        <v>#VALUE!</v>
      </c>
      <c r="I95" s="155" t="e">
        <f t="shared" si="63"/>
        <v>#VALUE!</v>
      </c>
      <c r="J95" s="156">
        <v>0</v>
      </c>
      <c r="K95" s="152" t="str">
        <f>CONCATENATE(D897,D95, " Curncy")</f>
        <v>EUREUR Curncy</v>
      </c>
      <c r="L95" s="152">
        <f>IF(D95 = D897,1,_xll.BDP(K95,$L$12))</f>
        <v>1</v>
      </c>
      <c r="M95" s="394">
        <f>IF(D95 = D897,1,_xll.BDP(K95,$M$12)*L95)</f>
        <v>1</v>
      </c>
      <c r="N95" s="157" t="e">
        <f t="shared" si="64"/>
        <v>#VALUE!</v>
      </c>
      <c r="O95" s="396" t="e">
        <f>N95 / Y897</f>
        <v>#VALUE!</v>
      </c>
      <c r="P95" s="159">
        <f t="shared" si="65"/>
        <v>0</v>
      </c>
      <c r="Q95" s="398">
        <f>P95 / Y897*100</f>
        <v>0</v>
      </c>
      <c r="R95" s="160">
        <f t="shared" si="66"/>
        <v>0</v>
      </c>
      <c r="S95" s="398">
        <f t="shared" si="67"/>
        <v>0</v>
      </c>
      <c r="T95" s="152">
        <f t="shared" si="68"/>
        <v>1</v>
      </c>
      <c r="U95" s="152">
        <v>0</v>
      </c>
      <c r="V95" s="152">
        <v>1</v>
      </c>
      <c r="W95" s="158" t="e">
        <f t="shared" si="69"/>
        <v>#VALUE!</v>
      </c>
      <c r="X95" s="158" t="e">
        <f t="shared" si="70"/>
        <v>#VALUE!</v>
      </c>
      <c r="Y95" s="70"/>
      <c r="Z95" s="162">
        <f>_xll.BDH(C95,$Z$12,$D$1,$D$1)</f>
        <v>45.365000000000002</v>
      </c>
      <c r="AA95" s="162">
        <f t="shared" si="71"/>
        <v>-5.4999999999999716E-2</v>
      </c>
      <c r="AB95" s="163">
        <f t="shared" si="72"/>
        <v>-0.12123884051581553</v>
      </c>
      <c r="AC95" s="164">
        <v>0</v>
      </c>
      <c r="AD95" s="165">
        <f>IF(D95 = D897,1,_xll.BDP(K95,$AD$12)*L95)</f>
        <v>1</v>
      </c>
      <c r="AE95" s="400">
        <f>AA95*AC95*T95/AD95 / AF897</f>
        <v>0</v>
      </c>
      <c r="AF95" s="73"/>
      <c r="AG95" s="69"/>
      <c r="AH95" s="61"/>
    </row>
    <row r="96" spans="1:34" x14ac:dyDescent="0.2">
      <c r="B96" s="152">
        <v>494</v>
      </c>
      <c r="C96" s="152" t="s">
        <v>444</v>
      </c>
      <c r="D96" s="152" t="str">
        <f>_xll.BDP(C96,$D$12)</f>
        <v>EUR</v>
      </c>
      <c r="E96" s="152" t="s">
        <v>479</v>
      </c>
      <c r="F96" s="153">
        <f>_xll.BDP(C96,$F$12)</f>
        <v>28.82</v>
      </c>
      <c r="G96" s="153" t="str">
        <f>_xll.BDP(C96,$G$12)</f>
        <v>#N/A Requesting Data...</v>
      </c>
      <c r="H96" s="154" t="e">
        <f t="shared" si="62"/>
        <v>#VALUE!</v>
      </c>
      <c r="I96" s="155" t="e">
        <f t="shared" si="63"/>
        <v>#VALUE!</v>
      </c>
      <c r="J96" s="156">
        <v>0</v>
      </c>
      <c r="K96" s="152" t="str">
        <f>CONCATENATE(D897,D96, " Curncy")</f>
        <v>EUREUR Curncy</v>
      </c>
      <c r="L96" s="152">
        <f>IF(D96 = D897,1,_xll.BDP(K96,$L$12))</f>
        <v>1</v>
      </c>
      <c r="M96" s="394">
        <f>IF(D96 = D897,1,_xll.BDP(K96,$M$12)*L96)</f>
        <v>1</v>
      </c>
      <c r="N96" s="157" t="e">
        <f t="shared" si="64"/>
        <v>#VALUE!</v>
      </c>
      <c r="O96" s="396" t="e">
        <f>N96 / Y897</f>
        <v>#VALUE!</v>
      </c>
      <c r="P96" s="159">
        <f t="shared" si="65"/>
        <v>0</v>
      </c>
      <c r="Q96" s="398">
        <f>P96 / Y897*100</f>
        <v>0</v>
      </c>
      <c r="R96" s="160">
        <f t="shared" si="66"/>
        <v>0</v>
      </c>
      <c r="S96" s="398">
        <f t="shared" si="67"/>
        <v>0</v>
      </c>
      <c r="T96" s="152">
        <f t="shared" si="68"/>
        <v>1</v>
      </c>
      <c r="U96" s="152">
        <v>0</v>
      </c>
      <c r="V96" s="152">
        <v>1</v>
      </c>
      <c r="W96" s="158" t="e">
        <f t="shared" si="69"/>
        <v>#VALUE!</v>
      </c>
      <c r="X96" s="158" t="e">
        <f t="shared" si="70"/>
        <v>#VALUE!</v>
      </c>
      <c r="Y96" s="70"/>
      <c r="Z96" s="162">
        <f>_xll.BDH(C96,$Z$12,$D$1,$D$1)</f>
        <v>29.36</v>
      </c>
      <c r="AA96" s="162">
        <f t="shared" si="71"/>
        <v>-0.53999999999999915</v>
      </c>
      <c r="AB96" s="163">
        <f t="shared" si="72"/>
        <v>-1.8392370572207055</v>
      </c>
      <c r="AC96" s="164">
        <v>0</v>
      </c>
      <c r="AD96" s="165">
        <f>IF(D96 = D897,1,_xll.BDP(K96,$AD$12)*L96)</f>
        <v>1</v>
      </c>
      <c r="AE96" s="400">
        <f>AA96*AC96*T96/AD96 / AF897</f>
        <v>0</v>
      </c>
      <c r="AF96" s="73"/>
      <c r="AG96" s="69"/>
      <c r="AH96" s="61"/>
    </row>
    <row r="97" spans="1:34" x14ac:dyDescent="0.2">
      <c r="B97" s="152">
        <v>374</v>
      </c>
      <c r="C97" s="152" t="s">
        <v>445</v>
      </c>
      <c r="D97" s="152" t="str">
        <f>_xll.BDP(C97,$D$12)</f>
        <v>EUR</v>
      </c>
      <c r="E97" s="152" t="s">
        <v>480</v>
      </c>
      <c r="F97" s="153">
        <f>_xll.BDP(C97,$F$12)</f>
        <v>161.75</v>
      </c>
      <c r="G97" s="153" t="str">
        <f>_xll.BDP(C97,$G$12)</f>
        <v>#N/A Requesting Data...</v>
      </c>
      <c r="H97" s="154" t="e">
        <f t="shared" si="62"/>
        <v>#VALUE!</v>
      </c>
      <c r="I97" s="155" t="e">
        <f t="shared" si="63"/>
        <v>#VALUE!</v>
      </c>
      <c r="J97" s="156">
        <v>0</v>
      </c>
      <c r="K97" s="152" t="str">
        <f>CONCATENATE(D897,D97, " Curncy")</f>
        <v>EUREUR Curncy</v>
      </c>
      <c r="L97" s="152">
        <f>IF(D97 = D897,1,_xll.BDP(K97,$L$12))</f>
        <v>1</v>
      </c>
      <c r="M97" s="394">
        <f>IF(D97 = D897,1,_xll.BDP(K97,$M$12)*L97)</f>
        <v>1</v>
      </c>
      <c r="N97" s="157" t="e">
        <f t="shared" si="64"/>
        <v>#VALUE!</v>
      </c>
      <c r="O97" s="396" t="e">
        <f>N97 / Y897</f>
        <v>#VALUE!</v>
      </c>
      <c r="P97" s="159">
        <f t="shared" si="65"/>
        <v>0</v>
      </c>
      <c r="Q97" s="398">
        <f>P97 / Y897*100</f>
        <v>0</v>
      </c>
      <c r="R97" s="160">
        <f t="shared" si="66"/>
        <v>0</v>
      </c>
      <c r="S97" s="398">
        <f t="shared" si="67"/>
        <v>0</v>
      </c>
      <c r="T97" s="152">
        <f t="shared" si="68"/>
        <v>1</v>
      </c>
      <c r="U97" s="152">
        <v>0</v>
      </c>
      <c r="V97" s="152">
        <v>1</v>
      </c>
      <c r="W97" s="158" t="e">
        <f t="shared" si="69"/>
        <v>#VALUE!</v>
      </c>
      <c r="X97" s="158" t="e">
        <f t="shared" si="70"/>
        <v>#VALUE!</v>
      </c>
      <c r="Y97" s="70"/>
      <c r="Z97" s="162" t="str">
        <f>_xll.BDH(C97,$Z$12,$D$1,$D$1)</f>
        <v>#N/A Requesting Data...</v>
      </c>
      <c r="AA97" s="162" t="e">
        <f t="shared" si="71"/>
        <v>#VALUE!</v>
      </c>
      <c r="AB97" s="163" t="e">
        <f t="shared" si="72"/>
        <v>#VALUE!</v>
      </c>
      <c r="AC97" s="164">
        <v>0</v>
      </c>
      <c r="AD97" s="165">
        <f>IF(D97 = D897,1,_xll.BDP(K97,$AD$12)*L97)</f>
        <v>1</v>
      </c>
      <c r="AE97" s="400" t="e">
        <f>AA97*AC97*T97/AD97 / AF897</f>
        <v>#VALUE!</v>
      </c>
      <c r="AF97" s="73"/>
      <c r="AG97" s="69"/>
      <c r="AH97" s="61"/>
    </row>
    <row r="98" spans="1:34" x14ac:dyDescent="0.2">
      <c r="B98" s="152">
        <v>1002</v>
      </c>
      <c r="C98" s="152" t="s">
        <v>446</v>
      </c>
      <c r="D98" s="152" t="str">
        <f>_xll.BDP(C98,$D$12)</f>
        <v>EUR</v>
      </c>
      <c r="E98" s="152" t="s">
        <v>481</v>
      </c>
      <c r="F98" s="153">
        <f>_xll.BDP(C98,$F$12)</f>
        <v>16.940000000000001</v>
      </c>
      <c r="G98" s="153" t="str">
        <f>_xll.BDP(C98,$G$12)</f>
        <v>#N/A Requesting Data...</v>
      </c>
      <c r="H98" s="154" t="e">
        <f t="shared" si="62"/>
        <v>#VALUE!</v>
      </c>
      <c r="I98" s="155" t="e">
        <f t="shared" si="63"/>
        <v>#VALUE!</v>
      </c>
      <c r="J98" s="156">
        <v>0</v>
      </c>
      <c r="K98" s="152" t="str">
        <f>CONCATENATE(D897,D98, " Curncy")</f>
        <v>EUREUR Curncy</v>
      </c>
      <c r="L98" s="152">
        <f>IF(D98 = D897,1,_xll.BDP(K98,$L$12))</f>
        <v>1</v>
      </c>
      <c r="M98" s="394">
        <f>IF(D98 = D897,1,_xll.BDP(K98,$M$12)*L98)</f>
        <v>1</v>
      </c>
      <c r="N98" s="157" t="e">
        <f t="shared" si="64"/>
        <v>#VALUE!</v>
      </c>
      <c r="O98" s="396" t="e">
        <f>N98 / Y897</f>
        <v>#VALUE!</v>
      </c>
      <c r="P98" s="159">
        <f t="shared" si="65"/>
        <v>0</v>
      </c>
      <c r="Q98" s="398">
        <f>P98 / Y897*100</f>
        <v>0</v>
      </c>
      <c r="R98" s="160">
        <f t="shared" si="66"/>
        <v>0</v>
      </c>
      <c r="S98" s="398">
        <f t="shared" si="67"/>
        <v>0</v>
      </c>
      <c r="T98" s="152">
        <f t="shared" si="68"/>
        <v>1</v>
      </c>
      <c r="U98" s="152">
        <v>0</v>
      </c>
      <c r="V98" s="152">
        <v>1</v>
      </c>
      <c r="W98" s="158" t="e">
        <f t="shared" si="69"/>
        <v>#VALUE!</v>
      </c>
      <c r="X98" s="158" t="e">
        <f t="shared" si="70"/>
        <v>#VALUE!</v>
      </c>
      <c r="Y98" s="70"/>
      <c r="Z98" s="162" t="str">
        <f>_xll.BDH(C98,$Z$12,$D$1,$D$1)</f>
        <v>#N/A Requesting Data...</v>
      </c>
      <c r="AA98" s="162" t="e">
        <f t="shared" si="71"/>
        <v>#VALUE!</v>
      </c>
      <c r="AB98" s="163" t="e">
        <f t="shared" si="72"/>
        <v>#VALUE!</v>
      </c>
      <c r="AC98" s="164">
        <v>0</v>
      </c>
      <c r="AD98" s="165">
        <f>IF(D98 = D897,1,_xll.BDP(K98,$AD$12)*L98)</f>
        <v>1</v>
      </c>
      <c r="AE98" s="400" t="e">
        <f>AA98*AC98*T98/AD98 / AF897</f>
        <v>#VALUE!</v>
      </c>
      <c r="AF98" s="73"/>
      <c r="AG98" s="69"/>
      <c r="AH98" s="61"/>
    </row>
    <row r="99" spans="1:34" x14ac:dyDescent="0.2">
      <c r="B99" s="152">
        <v>115</v>
      </c>
      <c r="C99" s="152" t="s">
        <v>461</v>
      </c>
      <c r="D99" s="152" t="str">
        <f>_xll.BDP(C99,$D$12)</f>
        <v>EUR</v>
      </c>
      <c r="E99" s="152" t="s">
        <v>496</v>
      </c>
      <c r="F99" s="153">
        <f>_xll.BDP(C99,$F$12)</f>
        <v>41.04</v>
      </c>
      <c r="G99" s="153" t="str">
        <f>_xll.BDP(C99,$G$12)</f>
        <v>#N/A Requesting Data...</v>
      </c>
      <c r="H99" s="154" t="e">
        <f t="shared" si="62"/>
        <v>#VALUE!</v>
      </c>
      <c r="I99" s="155" t="e">
        <f t="shared" si="63"/>
        <v>#VALUE!</v>
      </c>
      <c r="J99" s="156">
        <v>0</v>
      </c>
      <c r="K99" s="152" t="str">
        <f>CONCATENATE(D897,D99, " Curncy")</f>
        <v>EUREUR Curncy</v>
      </c>
      <c r="L99" s="152">
        <f>IF(D99 = D897,1,_xll.BDP(K99,$L$12))</f>
        <v>1</v>
      </c>
      <c r="M99" s="394">
        <f>IF(D99 = D897,1,_xll.BDP(K99,$M$12)*L99)</f>
        <v>1</v>
      </c>
      <c r="N99" s="157" t="e">
        <f t="shared" si="64"/>
        <v>#VALUE!</v>
      </c>
      <c r="O99" s="396" t="e">
        <f>N99 / Y897</f>
        <v>#VALUE!</v>
      </c>
      <c r="P99" s="159">
        <f t="shared" si="65"/>
        <v>0</v>
      </c>
      <c r="Q99" s="398">
        <f>P99 / Y897*100</f>
        <v>0</v>
      </c>
      <c r="R99" s="160">
        <f t="shared" si="66"/>
        <v>0</v>
      </c>
      <c r="S99" s="398">
        <f t="shared" si="67"/>
        <v>0</v>
      </c>
      <c r="T99" s="152">
        <f t="shared" si="68"/>
        <v>1</v>
      </c>
      <c r="U99" s="152">
        <v>0</v>
      </c>
      <c r="V99" s="152">
        <v>1</v>
      </c>
      <c r="W99" s="158" t="e">
        <f t="shared" si="69"/>
        <v>#VALUE!</v>
      </c>
      <c r="X99" s="158" t="e">
        <f t="shared" si="70"/>
        <v>#VALUE!</v>
      </c>
      <c r="Y99" s="70"/>
      <c r="Z99" s="162">
        <f>_xll.BDH(C99,$Z$12,$D$1,$D$1)</f>
        <v>40.945</v>
      </c>
      <c r="AA99" s="162">
        <f t="shared" si="71"/>
        <v>9.4999999999998863E-2</v>
      </c>
      <c r="AB99" s="163">
        <f t="shared" si="72"/>
        <v>0.23201856148491601</v>
      </c>
      <c r="AC99" s="164">
        <v>0</v>
      </c>
      <c r="AD99" s="165">
        <f>IF(D99 = D897,1,_xll.BDP(K99,$AD$12)*L99)</f>
        <v>1</v>
      </c>
      <c r="AE99" s="400">
        <f>AA99*AC99*T99/AD99 / AF897</f>
        <v>0</v>
      </c>
      <c r="AF99" s="73"/>
      <c r="AG99" s="69"/>
      <c r="AH99" s="61"/>
    </row>
    <row r="100" spans="1:34" x14ac:dyDescent="0.2">
      <c r="B100" s="152">
        <v>694</v>
      </c>
      <c r="C100" s="152" t="s">
        <v>457</v>
      </c>
      <c r="D100" s="152" t="str">
        <f>_xll.BDP(C100,$D$12)</f>
        <v>EUR</v>
      </c>
      <c r="E100" s="152" t="s">
        <v>492</v>
      </c>
      <c r="F100" s="153">
        <f>_xll.BDP(C100,$F$12)</f>
        <v>26.17</v>
      </c>
      <c r="G100" s="153" t="str">
        <f>_xll.BDP(C100,$G$12)</f>
        <v>#N/A Requesting Data...</v>
      </c>
      <c r="H100" s="154" t="e">
        <f t="shared" si="62"/>
        <v>#VALUE!</v>
      </c>
      <c r="I100" s="155" t="e">
        <f t="shared" si="63"/>
        <v>#VALUE!</v>
      </c>
      <c r="J100" s="156">
        <v>0</v>
      </c>
      <c r="K100" s="152" t="str">
        <f>CONCATENATE(D897,D100, " Curncy")</f>
        <v>EUREUR Curncy</v>
      </c>
      <c r="L100" s="152">
        <f>IF(D100 = D897,1,_xll.BDP(K100,$L$12))</f>
        <v>1</v>
      </c>
      <c r="M100" s="394">
        <f>IF(D100 = D897,1,_xll.BDP(K100,$M$12)*L100)</f>
        <v>1</v>
      </c>
      <c r="N100" s="157" t="e">
        <f t="shared" si="64"/>
        <v>#VALUE!</v>
      </c>
      <c r="O100" s="396" t="e">
        <f>N100 / Y897</f>
        <v>#VALUE!</v>
      </c>
      <c r="P100" s="159">
        <f t="shared" si="65"/>
        <v>0</v>
      </c>
      <c r="Q100" s="398">
        <f>P100 / Y897*100</f>
        <v>0</v>
      </c>
      <c r="R100" s="160">
        <f t="shared" si="66"/>
        <v>0</v>
      </c>
      <c r="S100" s="398">
        <f t="shared" si="67"/>
        <v>0</v>
      </c>
      <c r="T100" s="152">
        <f t="shared" si="68"/>
        <v>1</v>
      </c>
      <c r="U100" s="152">
        <v>0</v>
      </c>
      <c r="V100" s="152">
        <v>1</v>
      </c>
      <c r="W100" s="158" t="e">
        <f t="shared" si="69"/>
        <v>#VALUE!</v>
      </c>
      <c r="X100" s="158" t="e">
        <f t="shared" si="70"/>
        <v>#VALUE!</v>
      </c>
      <c r="Y100" s="70"/>
      <c r="Z100" s="162">
        <f>_xll.BDH(C100,$Z$12,$D$1,$D$1)</f>
        <v>25.975000000000001</v>
      </c>
      <c r="AA100" s="162">
        <f t="shared" si="71"/>
        <v>0.19500000000000028</v>
      </c>
      <c r="AB100" s="163">
        <f t="shared" si="72"/>
        <v>0.75072184793070362</v>
      </c>
      <c r="AC100" s="164">
        <v>0</v>
      </c>
      <c r="AD100" s="165">
        <f>IF(D100 = D897,1,_xll.BDP(K100,$AD$12)*L100)</f>
        <v>1</v>
      </c>
      <c r="AE100" s="400">
        <f>AA100*AC100*T100/AD100 / AF897</f>
        <v>0</v>
      </c>
      <c r="AF100" s="73"/>
      <c r="AG100" s="69"/>
      <c r="AH100" s="61"/>
    </row>
    <row r="101" spans="1:34" x14ac:dyDescent="0.2">
      <c r="B101" s="152">
        <v>2013</v>
      </c>
      <c r="C101" s="152" t="s">
        <v>447</v>
      </c>
      <c r="D101" s="152" t="str">
        <f>_xll.BDP(C101,$D$12)</f>
        <v>EUR</v>
      </c>
      <c r="E101" s="152" t="s">
        <v>482</v>
      </c>
      <c r="F101" s="153" t="str">
        <f>_xll.BDP(C101,$F$12)</f>
        <v>#N/A N/A</v>
      </c>
      <c r="G101" s="153" t="str">
        <f>_xll.BDP(C101,$G$12)</f>
        <v>#N/A Requesting Data...</v>
      </c>
      <c r="H101" s="154">
        <f t="shared" si="62"/>
        <v>0</v>
      </c>
      <c r="I101" s="155">
        <f t="shared" si="63"/>
        <v>0</v>
      </c>
      <c r="J101" s="156">
        <v>0</v>
      </c>
      <c r="K101" s="152" t="str">
        <f>CONCATENATE(D897,D101, " Curncy")</f>
        <v>EUREUR Curncy</v>
      </c>
      <c r="L101" s="152">
        <f>IF(D101 = D897,1,_xll.BDP(K101,$L$12))</f>
        <v>1</v>
      </c>
      <c r="M101" s="394">
        <f>IF(D101 = D897,1,_xll.BDP(K101,$M$12)*L101)</f>
        <v>1</v>
      </c>
      <c r="N101" s="157">
        <f t="shared" si="64"/>
        <v>0</v>
      </c>
      <c r="O101" s="396">
        <f>N101 / Y897</f>
        <v>0</v>
      </c>
      <c r="P101" s="159">
        <f t="shared" si="65"/>
        <v>0</v>
      </c>
      <c r="Q101" s="398">
        <f>P101 / Y897*100</f>
        <v>0</v>
      </c>
      <c r="R101" s="160">
        <f t="shared" si="66"/>
        <v>0</v>
      </c>
      <c r="S101" s="398">
        <f t="shared" si="67"/>
        <v>0</v>
      </c>
      <c r="T101" s="152">
        <f t="shared" si="68"/>
        <v>1</v>
      </c>
      <c r="U101" s="152">
        <v>0</v>
      </c>
      <c r="V101" s="152">
        <v>1</v>
      </c>
      <c r="W101" s="158">
        <f t="shared" si="69"/>
        <v>0</v>
      </c>
      <c r="X101" s="158">
        <f t="shared" si="70"/>
        <v>0</v>
      </c>
      <c r="Y101" s="70"/>
      <c r="Z101" s="162" t="str">
        <f>_xll.BDH(C101,$Z$12,$D$1,$D$1)</f>
        <v>#N/A Requesting Data...</v>
      </c>
      <c r="AA101" s="162">
        <f t="shared" si="71"/>
        <v>0</v>
      </c>
      <c r="AB101" s="163" t="e">
        <f t="shared" si="72"/>
        <v>#VALUE!</v>
      </c>
      <c r="AC101" s="164">
        <v>0</v>
      </c>
      <c r="AD101" s="165">
        <f>IF(D101 = D897,1,_xll.BDP(K101,$AD$12)*L101)</f>
        <v>1</v>
      </c>
      <c r="AE101" s="400">
        <f>AA101*AC101*T101/AD101 / AF897</f>
        <v>0</v>
      </c>
      <c r="AF101" s="73"/>
      <c r="AG101" s="69"/>
      <c r="AH101" s="61"/>
    </row>
    <row r="102" spans="1:34" x14ac:dyDescent="0.2">
      <c r="A102" s="152"/>
      <c r="B102" s="152">
        <v>23439</v>
      </c>
      <c r="C102" s="152" t="s">
        <v>1416</v>
      </c>
      <c r="D102" s="152" t="str">
        <f>_xll.BDP(C102,$D$12)</f>
        <v>EUR</v>
      </c>
      <c r="E102" s="152" t="s">
        <v>1417</v>
      </c>
      <c r="F102" s="153">
        <f>_xll.BDP(C102,$F$12)</f>
        <v>10.199999999999999</v>
      </c>
      <c r="G102" s="153" t="str">
        <f>_xll.BDP(C102,$G$12)</f>
        <v>#N/A Requesting Data...</v>
      </c>
      <c r="H102" s="154" t="e">
        <f t="shared" si="62"/>
        <v>#VALUE!</v>
      </c>
      <c r="I102" s="155" t="e">
        <f t="shared" si="63"/>
        <v>#VALUE!</v>
      </c>
      <c r="J102" s="156">
        <v>0</v>
      </c>
      <c r="K102" s="152" t="str">
        <f>CONCATENATE(D897,D102, " Curncy")</f>
        <v>EUREUR Curncy</v>
      </c>
      <c r="L102" s="152">
        <f>IF(D102 = D897,1,_xll.BDP(K102,$L$12))</f>
        <v>1</v>
      </c>
      <c r="M102" s="394">
        <f>IF(D102 = D897,1,_xll.BDP(K102,$M$12)*L102)</f>
        <v>1</v>
      </c>
      <c r="N102" s="157" t="e">
        <f t="shared" si="64"/>
        <v>#VALUE!</v>
      </c>
      <c r="O102" s="396" t="e">
        <f>N102 / Y897</f>
        <v>#VALUE!</v>
      </c>
      <c r="P102" s="159">
        <f t="shared" si="65"/>
        <v>0</v>
      </c>
      <c r="Q102" s="398">
        <f>P102 / Y897*100</f>
        <v>0</v>
      </c>
      <c r="R102" s="160">
        <f t="shared" si="66"/>
        <v>0</v>
      </c>
      <c r="S102" s="398">
        <f t="shared" si="67"/>
        <v>0</v>
      </c>
      <c r="T102" s="152">
        <f t="shared" si="68"/>
        <v>1</v>
      </c>
      <c r="U102" s="152">
        <v>0</v>
      </c>
      <c r="V102" s="152">
        <v>1</v>
      </c>
      <c r="W102" s="158" t="e">
        <f t="shared" si="69"/>
        <v>#VALUE!</v>
      </c>
      <c r="X102" s="158" t="e">
        <f t="shared" si="70"/>
        <v>#VALUE!</v>
      </c>
      <c r="Y102" s="161"/>
      <c r="Z102" s="162">
        <f>_xll.BDH(C102,$Z$12,$D$1,$D$1)</f>
        <v>9.9649999999999999</v>
      </c>
      <c r="AA102" s="162">
        <f t="shared" si="71"/>
        <v>0.23499999999999943</v>
      </c>
      <c r="AB102" s="163">
        <f t="shared" si="72"/>
        <v>2.3582538886101299</v>
      </c>
      <c r="AC102" s="164">
        <v>0</v>
      </c>
      <c r="AD102" s="165">
        <f>IF(D102 = D897,1,_xll.BDP(K102,$AD$12)*L102)</f>
        <v>1</v>
      </c>
      <c r="AE102" s="400">
        <f>AA102*AC102*T102/AD102 / AF897</f>
        <v>0</v>
      </c>
      <c r="AF102" s="166"/>
      <c r="AG102" s="69"/>
      <c r="AH102" s="61"/>
    </row>
    <row r="103" spans="1:34" x14ac:dyDescent="0.2">
      <c r="B103" s="152">
        <v>3110</v>
      </c>
      <c r="C103" s="152" t="s">
        <v>448</v>
      </c>
      <c r="D103" s="152" t="str">
        <f>_xll.BDP(C103,$D$12)</f>
        <v>EUR</v>
      </c>
      <c r="E103" s="152" t="s">
        <v>483</v>
      </c>
      <c r="F103" s="153">
        <f>_xll.BDP(C103,$F$12)</f>
        <v>8.73</v>
      </c>
      <c r="G103" s="153" t="str">
        <f>_xll.BDP(C103,$G$12)</f>
        <v>#N/A Requesting Data...</v>
      </c>
      <c r="H103" s="154" t="e">
        <f t="shared" si="62"/>
        <v>#VALUE!</v>
      </c>
      <c r="I103" s="155" t="e">
        <f t="shared" si="63"/>
        <v>#VALUE!</v>
      </c>
      <c r="J103" s="156">
        <v>0</v>
      </c>
      <c r="K103" s="152" t="str">
        <f>CONCATENATE(D897,D103, " Curncy")</f>
        <v>EUREUR Curncy</v>
      </c>
      <c r="L103" s="152">
        <f>IF(D103 = D897,1,_xll.BDP(K103,$L$12))</f>
        <v>1</v>
      </c>
      <c r="M103" s="394">
        <f>IF(D103 = D897,1,_xll.BDP(K103,$M$12)*L103)</f>
        <v>1</v>
      </c>
      <c r="N103" s="157" t="e">
        <f t="shared" si="64"/>
        <v>#VALUE!</v>
      </c>
      <c r="O103" s="396" t="e">
        <f>N103 / Y897</f>
        <v>#VALUE!</v>
      </c>
      <c r="P103" s="159">
        <f t="shared" si="65"/>
        <v>0</v>
      </c>
      <c r="Q103" s="398">
        <f>P103 / Y897*100</f>
        <v>0</v>
      </c>
      <c r="R103" s="160">
        <f t="shared" si="66"/>
        <v>0</v>
      </c>
      <c r="S103" s="398">
        <f t="shared" si="67"/>
        <v>0</v>
      </c>
      <c r="T103" s="152">
        <f t="shared" si="68"/>
        <v>1</v>
      </c>
      <c r="U103" s="152">
        <v>0</v>
      </c>
      <c r="V103" s="152">
        <v>1</v>
      </c>
      <c r="W103" s="158" t="e">
        <f t="shared" si="69"/>
        <v>#VALUE!</v>
      </c>
      <c r="X103" s="158" t="e">
        <f t="shared" si="70"/>
        <v>#VALUE!</v>
      </c>
      <c r="Y103" s="70"/>
      <c r="Z103" s="162">
        <f>_xll.BDH(C103,$Z$12,$D$1,$D$1)</f>
        <v>8.7309999999999999</v>
      </c>
      <c r="AA103" s="162">
        <f t="shared" si="71"/>
        <v>-9.9999999999944578E-4</v>
      </c>
      <c r="AB103" s="163">
        <f t="shared" si="72"/>
        <v>-1.1453441759242306E-2</v>
      </c>
      <c r="AC103" s="164">
        <v>0</v>
      </c>
      <c r="AD103" s="165">
        <f>IF(D103 = D897,1,_xll.BDP(K103,$AD$12)*L103)</f>
        <v>1</v>
      </c>
      <c r="AE103" s="400">
        <f>AA103*AC103*T103/AD103 / AF897</f>
        <v>0</v>
      </c>
      <c r="AF103" s="73"/>
      <c r="AG103" s="69"/>
      <c r="AH103" s="61"/>
    </row>
    <row r="104" spans="1:34" x14ac:dyDescent="0.2">
      <c r="B104" s="152">
        <v>1593</v>
      </c>
      <c r="C104" s="152" t="s">
        <v>449</v>
      </c>
      <c r="D104" s="152" t="str">
        <f>_xll.BDP(C104,$D$12)</f>
        <v>EUR</v>
      </c>
      <c r="E104" s="152" t="s">
        <v>484</v>
      </c>
      <c r="F104" s="153">
        <f>_xll.BDP(C104,$F$12)</f>
        <v>53.3</v>
      </c>
      <c r="G104" s="153" t="str">
        <f>_xll.BDP(C104,$G$12)</f>
        <v>#N/A Requesting Data...</v>
      </c>
      <c r="H104" s="154" t="e">
        <f t="shared" si="62"/>
        <v>#VALUE!</v>
      </c>
      <c r="I104" s="155" t="e">
        <f t="shared" si="63"/>
        <v>#VALUE!</v>
      </c>
      <c r="J104" s="156">
        <v>0</v>
      </c>
      <c r="K104" s="152" t="str">
        <f>CONCATENATE(D897,D104, " Curncy")</f>
        <v>EUREUR Curncy</v>
      </c>
      <c r="L104" s="152">
        <f>IF(D104 = D897,1,_xll.BDP(K104,$L$12))</f>
        <v>1</v>
      </c>
      <c r="M104" s="394">
        <f>IF(D104 = D897,1,_xll.BDP(K104,$M$12)*L104)</f>
        <v>1</v>
      </c>
      <c r="N104" s="157" t="e">
        <f t="shared" si="64"/>
        <v>#VALUE!</v>
      </c>
      <c r="O104" s="396" t="e">
        <f>N104 / Y897</f>
        <v>#VALUE!</v>
      </c>
      <c r="P104" s="159">
        <f t="shared" si="65"/>
        <v>0</v>
      </c>
      <c r="Q104" s="398">
        <f>P104 / Y897*100</f>
        <v>0</v>
      </c>
      <c r="R104" s="160">
        <f t="shared" si="66"/>
        <v>0</v>
      </c>
      <c r="S104" s="398">
        <f t="shared" si="67"/>
        <v>0</v>
      </c>
      <c r="T104" s="152">
        <f t="shared" si="68"/>
        <v>1</v>
      </c>
      <c r="U104" s="152">
        <v>0</v>
      </c>
      <c r="V104" s="152">
        <v>1</v>
      </c>
      <c r="W104" s="158" t="e">
        <f t="shared" si="69"/>
        <v>#VALUE!</v>
      </c>
      <c r="X104" s="158" t="e">
        <f t="shared" si="70"/>
        <v>#VALUE!</v>
      </c>
      <c r="Y104" s="70"/>
      <c r="Z104" s="162" t="str">
        <f>_xll.BDH(C104,$Z$12,$D$1,$D$1)</f>
        <v>#N/A Requesting Data...</v>
      </c>
      <c r="AA104" s="162" t="e">
        <f t="shared" si="71"/>
        <v>#VALUE!</v>
      </c>
      <c r="AB104" s="163" t="e">
        <f t="shared" si="72"/>
        <v>#VALUE!</v>
      </c>
      <c r="AC104" s="164">
        <v>0</v>
      </c>
      <c r="AD104" s="165">
        <f>IF(D104 = D897,1,_xll.BDP(K104,$AD$12)*L104)</f>
        <v>1</v>
      </c>
      <c r="AE104" s="400" t="e">
        <f>AA104*AC104*T104/AD104 / AF897</f>
        <v>#VALUE!</v>
      </c>
      <c r="AF104" s="73"/>
      <c r="AG104" s="69"/>
      <c r="AH104" s="61"/>
    </row>
    <row r="105" spans="1:34" x14ac:dyDescent="0.2">
      <c r="B105" s="152">
        <v>19900</v>
      </c>
      <c r="C105" s="152" t="s">
        <v>450</v>
      </c>
      <c r="D105" s="152" t="str">
        <f>_xll.BDP(C105,$D$12)</f>
        <v>EUR</v>
      </c>
      <c r="E105" s="152" t="s">
        <v>485</v>
      </c>
      <c r="F105" s="153">
        <f>_xll.BDP(C105,$F$12)</f>
        <v>35.325000000000003</v>
      </c>
      <c r="G105" s="153" t="str">
        <f>_xll.BDP(C105,$G$12)</f>
        <v>#N/A Requesting Data...</v>
      </c>
      <c r="H105" s="154" t="e">
        <f t="shared" si="62"/>
        <v>#VALUE!</v>
      </c>
      <c r="I105" s="155" t="e">
        <f t="shared" si="63"/>
        <v>#VALUE!</v>
      </c>
      <c r="J105" s="156">
        <v>0</v>
      </c>
      <c r="K105" s="152" t="str">
        <f>CONCATENATE(D897,D105, " Curncy")</f>
        <v>EUREUR Curncy</v>
      </c>
      <c r="L105" s="152">
        <f>IF(D105 = D897,1,_xll.BDP(K105,$L$12))</f>
        <v>1</v>
      </c>
      <c r="M105" s="394">
        <f>IF(D105 = D897,1,_xll.BDP(K105,$M$12)*L105)</f>
        <v>1</v>
      </c>
      <c r="N105" s="157" t="e">
        <f t="shared" si="64"/>
        <v>#VALUE!</v>
      </c>
      <c r="O105" s="396" t="e">
        <f>N105 / Y897</f>
        <v>#VALUE!</v>
      </c>
      <c r="P105" s="159">
        <f t="shared" si="65"/>
        <v>0</v>
      </c>
      <c r="Q105" s="398">
        <f>P105 / Y897*100</f>
        <v>0</v>
      </c>
      <c r="R105" s="160">
        <f t="shared" si="66"/>
        <v>0</v>
      </c>
      <c r="S105" s="398">
        <f t="shared" si="67"/>
        <v>0</v>
      </c>
      <c r="T105" s="152">
        <f t="shared" si="68"/>
        <v>1</v>
      </c>
      <c r="U105" s="152">
        <v>0</v>
      </c>
      <c r="V105" s="152">
        <v>1</v>
      </c>
      <c r="W105" s="158" t="e">
        <f t="shared" si="69"/>
        <v>#VALUE!</v>
      </c>
      <c r="X105" s="158" t="e">
        <f t="shared" si="70"/>
        <v>#VALUE!</v>
      </c>
      <c r="Y105" s="70"/>
      <c r="Z105" s="162">
        <f>_xll.BDH(C105,$Z$12,$D$1,$D$1)</f>
        <v>35.115000000000002</v>
      </c>
      <c r="AA105" s="162">
        <f t="shared" si="71"/>
        <v>0.21000000000000085</v>
      </c>
      <c r="AB105" s="163">
        <f t="shared" si="72"/>
        <v>0.59803502776591433</v>
      </c>
      <c r="AC105" s="164">
        <v>0</v>
      </c>
      <c r="AD105" s="165">
        <f>IF(D105 = D897,1,_xll.BDP(K105,$AD$12)*L105)</f>
        <v>1</v>
      </c>
      <c r="AE105" s="400">
        <f>AA105*AC105*T105/AD105 / AF897</f>
        <v>0</v>
      </c>
      <c r="AF105" s="73"/>
      <c r="AG105" s="69"/>
      <c r="AH105" s="61"/>
    </row>
    <row r="106" spans="1:34" x14ac:dyDescent="0.2">
      <c r="B106" s="152">
        <v>4275</v>
      </c>
      <c r="C106" s="152" t="s">
        <v>167</v>
      </c>
      <c r="D106" s="152" t="str">
        <f>_xll.BDP(C106,$D$12)</f>
        <v>EUR</v>
      </c>
      <c r="E106" s="152" t="s">
        <v>315</v>
      </c>
      <c r="F106" s="153">
        <f>_xll.BDP(C106,$F$12)</f>
        <v>45.79</v>
      </c>
      <c r="G106" s="153" t="str">
        <f>_xll.BDP(C106,$G$12)</f>
        <v>#N/A Requesting Data...</v>
      </c>
      <c r="H106" s="154" t="e">
        <f t="shared" si="62"/>
        <v>#VALUE!</v>
      </c>
      <c r="I106" s="155" t="e">
        <f t="shared" si="63"/>
        <v>#VALUE!</v>
      </c>
      <c r="J106" s="156">
        <v>-66034</v>
      </c>
      <c r="K106" s="152" t="str">
        <f>CONCATENATE(D897,D106, " Curncy")</f>
        <v>EUREUR Curncy</v>
      </c>
      <c r="L106" s="152">
        <f>IF(D106 = D897,1,_xll.BDP(K106,$L$12))</f>
        <v>1</v>
      </c>
      <c r="M106" s="394">
        <f>IF(D106 = D897,1,_xll.BDP(K106,$M$12)*L106)</f>
        <v>1</v>
      </c>
      <c r="N106" s="157" t="e">
        <f t="shared" si="64"/>
        <v>#VALUE!</v>
      </c>
      <c r="O106" s="396" t="e">
        <f>N106 / Y897</f>
        <v>#VALUE!</v>
      </c>
      <c r="P106" s="159" t="e">
        <f t="shared" si="65"/>
        <v>#VALUE!</v>
      </c>
      <c r="Q106" s="398" t="e">
        <f>P106 / Y897*100</f>
        <v>#VALUE!</v>
      </c>
      <c r="R106" s="160" t="e">
        <f t="shared" si="66"/>
        <v>#VALUE!</v>
      </c>
      <c r="S106" s="398" t="e">
        <f t="shared" si="67"/>
        <v>#VALUE!</v>
      </c>
      <c r="T106" s="152">
        <f t="shared" si="68"/>
        <v>1</v>
      </c>
      <c r="U106" s="152">
        <v>0</v>
      </c>
      <c r="V106" s="152">
        <v>1</v>
      </c>
      <c r="W106" s="158" t="e">
        <f t="shared" si="69"/>
        <v>#VALUE!</v>
      </c>
      <c r="X106" s="158" t="e">
        <f t="shared" si="70"/>
        <v>#VALUE!</v>
      </c>
      <c r="Y106" s="70"/>
      <c r="Z106" s="162" t="str">
        <f>_xll.BDH(C106,$Z$12,$D$1,$D$1)</f>
        <v>#N/A Requesting Data...</v>
      </c>
      <c r="AA106" s="162" t="e">
        <f t="shared" si="71"/>
        <v>#VALUE!</v>
      </c>
      <c r="AB106" s="163" t="e">
        <f t="shared" si="72"/>
        <v>#VALUE!</v>
      </c>
      <c r="AC106" s="164">
        <v>-66034</v>
      </c>
      <c r="AD106" s="165">
        <f>IF(D106 = D897,1,_xll.BDP(K106,$AD$12)*L106)</f>
        <v>1</v>
      </c>
      <c r="AE106" s="400" t="e">
        <f>AA106*AC106*T106/AD106 / AF897</f>
        <v>#VALUE!</v>
      </c>
      <c r="AF106" s="73"/>
      <c r="AG106" s="69"/>
      <c r="AH106" s="61"/>
    </row>
    <row r="107" spans="1:34" x14ac:dyDescent="0.2">
      <c r="B107" s="152">
        <v>3987</v>
      </c>
      <c r="C107" s="152" t="s">
        <v>1256</v>
      </c>
      <c r="D107" s="152" t="str">
        <f>_xll.BDP(C107,$D$12)</f>
        <v>EUR</v>
      </c>
      <c r="E107" s="152" t="s">
        <v>314</v>
      </c>
      <c r="F107" s="153">
        <f>_xll.BDP(C107,$F$12)</f>
        <v>143.85</v>
      </c>
      <c r="G107" s="153" t="str">
        <f>_xll.BDP(C107,$G$12)</f>
        <v>#N/A Requesting Data...</v>
      </c>
      <c r="H107" s="154" t="e">
        <f t="shared" si="62"/>
        <v>#VALUE!</v>
      </c>
      <c r="I107" s="155" t="e">
        <f t="shared" si="63"/>
        <v>#VALUE!</v>
      </c>
      <c r="J107" s="156">
        <v>0</v>
      </c>
      <c r="K107" s="152" t="str">
        <f>CONCATENATE(D897,D107, " Curncy")</f>
        <v>EUREUR Curncy</v>
      </c>
      <c r="L107" s="152">
        <f>IF(D107 = D897,1,_xll.BDP(K107,$L$12))</f>
        <v>1</v>
      </c>
      <c r="M107" s="394">
        <f>IF(D107 = D897,1,_xll.BDP(K107,$M$12)*L107)</f>
        <v>1</v>
      </c>
      <c r="N107" s="157" t="e">
        <f t="shared" si="64"/>
        <v>#VALUE!</v>
      </c>
      <c r="O107" s="396" t="e">
        <f>N107 / Y897</f>
        <v>#VALUE!</v>
      </c>
      <c r="P107" s="159">
        <f t="shared" si="65"/>
        <v>0</v>
      </c>
      <c r="Q107" s="398">
        <f>P107 / Y897*100</f>
        <v>0</v>
      </c>
      <c r="R107" s="160">
        <f t="shared" si="66"/>
        <v>0</v>
      </c>
      <c r="S107" s="398">
        <f t="shared" si="67"/>
        <v>0</v>
      </c>
      <c r="T107" s="152">
        <f t="shared" si="68"/>
        <v>1</v>
      </c>
      <c r="U107" s="152">
        <v>0</v>
      </c>
      <c r="V107" s="152">
        <v>1</v>
      </c>
      <c r="W107" s="158" t="e">
        <f t="shared" si="69"/>
        <v>#VALUE!</v>
      </c>
      <c r="X107" s="158" t="e">
        <f t="shared" si="70"/>
        <v>#VALUE!</v>
      </c>
      <c r="Y107" s="70"/>
      <c r="Z107" s="162">
        <f>_xll.BDH(C107,$Z$12,$D$1,$D$1)</f>
        <v>142.9</v>
      </c>
      <c r="AA107" s="162">
        <f t="shared" si="71"/>
        <v>0.94999999999998863</v>
      </c>
      <c r="AB107" s="163">
        <f t="shared" si="72"/>
        <v>0.66480055983204234</v>
      </c>
      <c r="AC107" s="164">
        <v>0</v>
      </c>
      <c r="AD107" s="165">
        <f>IF(D107 = D897,1,_xll.BDP(K107,$AD$12)*L107)</f>
        <v>1</v>
      </c>
      <c r="AE107" s="400">
        <f>AA107*AC107*T107/AD107 / AF897</f>
        <v>0</v>
      </c>
      <c r="AF107" s="73"/>
      <c r="AG107" s="69"/>
      <c r="AH107" s="61"/>
    </row>
    <row r="108" spans="1:34" x14ac:dyDescent="0.2">
      <c r="B108" s="152">
        <v>23543</v>
      </c>
      <c r="C108" s="152" t="s">
        <v>166</v>
      </c>
      <c r="D108" s="152" t="str">
        <f>_xll.BDP(C108,$D$12)</f>
        <v>EUR</v>
      </c>
      <c r="E108" s="152" t="s">
        <v>313</v>
      </c>
      <c r="F108" s="153">
        <f>_xll.BDP(C108,$F$12)</f>
        <v>75.239999999999995</v>
      </c>
      <c r="G108" s="153" t="str">
        <f>_xll.BDP(C108,$G$12)</f>
        <v>#N/A Requesting Data...</v>
      </c>
      <c r="H108" s="154" t="e">
        <f t="shared" si="62"/>
        <v>#VALUE!</v>
      </c>
      <c r="I108" s="155" t="e">
        <f t="shared" si="63"/>
        <v>#VALUE!</v>
      </c>
      <c r="J108" s="156">
        <v>0</v>
      </c>
      <c r="K108" s="152" t="str">
        <f>CONCATENATE(D897,D108, " Curncy")</f>
        <v>EUREUR Curncy</v>
      </c>
      <c r="L108" s="152">
        <f>IF(D108 = D897,1,_xll.BDP(K108,$L$12))</f>
        <v>1</v>
      </c>
      <c r="M108" s="394">
        <f>IF(D108 = D897,1,_xll.BDP(K108,$M$12)*L108)</f>
        <v>1</v>
      </c>
      <c r="N108" s="157" t="e">
        <f t="shared" si="64"/>
        <v>#VALUE!</v>
      </c>
      <c r="O108" s="396" t="e">
        <f>N108 / Y897</f>
        <v>#VALUE!</v>
      </c>
      <c r="P108" s="159">
        <f t="shared" si="65"/>
        <v>0</v>
      </c>
      <c r="Q108" s="398">
        <f>P108 / Y897*100</f>
        <v>0</v>
      </c>
      <c r="R108" s="160">
        <f t="shared" si="66"/>
        <v>0</v>
      </c>
      <c r="S108" s="398">
        <f t="shared" si="67"/>
        <v>0</v>
      </c>
      <c r="T108" s="152">
        <f t="shared" si="68"/>
        <v>1</v>
      </c>
      <c r="U108" s="152">
        <v>0</v>
      </c>
      <c r="V108" s="152">
        <v>1</v>
      </c>
      <c r="W108" s="158" t="e">
        <f t="shared" si="69"/>
        <v>#VALUE!</v>
      </c>
      <c r="X108" s="158" t="e">
        <f t="shared" si="70"/>
        <v>#VALUE!</v>
      </c>
      <c r="Y108" s="70"/>
      <c r="Z108" s="162">
        <f>_xll.BDH(C108,$Z$12,$D$1,$D$1)</f>
        <v>75.08</v>
      </c>
      <c r="AA108" s="162">
        <f t="shared" si="71"/>
        <v>0.15999999999999659</v>
      </c>
      <c r="AB108" s="163">
        <f t="shared" si="72"/>
        <v>0.21310602024506739</v>
      </c>
      <c r="AC108" s="164">
        <v>0</v>
      </c>
      <c r="AD108" s="165">
        <f>IF(D108 = D897,1,_xll.BDP(K108,$AD$12)*L108)</f>
        <v>1</v>
      </c>
      <c r="AE108" s="400">
        <f>AA108*AC108*T108/AD108 / AF897</f>
        <v>0</v>
      </c>
      <c r="AF108" s="73"/>
      <c r="AG108" s="69"/>
      <c r="AH108" s="61"/>
    </row>
    <row r="109" spans="1:34" x14ac:dyDescent="0.2">
      <c r="B109" s="152">
        <v>6870</v>
      </c>
      <c r="C109" s="152" t="s">
        <v>451</v>
      </c>
      <c r="D109" s="152" t="str">
        <f>_xll.BDP(C109,$D$12)</f>
        <v>EUR</v>
      </c>
      <c r="E109" s="152" t="s">
        <v>486</v>
      </c>
      <c r="F109" s="153">
        <f>_xll.BDP(C109,$F$12)</f>
        <v>77.16</v>
      </c>
      <c r="G109" s="153" t="str">
        <f>_xll.BDP(C109,$G$12)</f>
        <v>#N/A Requesting Data...</v>
      </c>
      <c r="H109" s="154" t="e">
        <f t="shared" si="62"/>
        <v>#VALUE!</v>
      </c>
      <c r="I109" s="155" t="e">
        <f t="shared" si="63"/>
        <v>#VALUE!</v>
      </c>
      <c r="J109" s="156">
        <v>0</v>
      </c>
      <c r="K109" s="152" t="str">
        <f>CONCATENATE(D897,D109, " Curncy")</f>
        <v>EUREUR Curncy</v>
      </c>
      <c r="L109" s="152">
        <f>IF(D109 = D897,1,_xll.BDP(K109,$L$12))</f>
        <v>1</v>
      </c>
      <c r="M109" s="394">
        <f>IF(D109 = D897,1,_xll.BDP(K109,$M$12)*L109)</f>
        <v>1</v>
      </c>
      <c r="N109" s="157" t="e">
        <f t="shared" si="64"/>
        <v>#VALUE!</v>
      </c>
      <c r="O109" s="396" t="e">
        <f>N109 / Y897</f>
        <v>#VALUE!</v>
      </c>
      <c r="P109" s="159">
        <f t="shared" si="65"/>
        <v>0</v>
      </c>
      <c r="Q109" s="398">
        <f>P109 / Y897*100</f>
        <v>0</v>
      </c>
      <c r="R109" s="160">
        <f t="shared" si="66"/>
        <v>0</v>
      </c>
      <c r="S109" s="398">
        <f t="shared" si="67"/>
        <v>0</v>
      </c>
      <c r="T109" s="152">
        <f t="shared" si="68"/>
        <v>1</v>
      </c>
      <c r="U109" s="152">
        <v>0</v>
      </c>
      <c r="V109" s="152">
        <v>1</v>
      </c>
      <c r="W109" s="158" t="e">
        <f t="shared" si="69"/>
        <v>#VALUE!</v>
      </c>
      <c r="X109" s="158" t="e">
        <f t="shared" si="70"/>
        <v>#VALUE!</v>
      </c>
      <c r="Y109" s="70"/>
      <c r="Z109" s="162">
        <f>_xll.BDH(C109,$Z$12,$D$1,$D$1)</f>
        <v>77.900000000000006</v>
      </c>
      <c r="AA109" s="162">
        <f t="shared" si="71"/>
        <v>-0.74000000000000909</v>
      </c>
      <c r="AB109" s="163">
        <f t="shared" si="72"/>
        <v>-0.9499358151476367</v>
      </c>
      <c r="AC109" s="164">
        <v>0</v>
      </c>
      <c r="AD109" s="165">
        <f>IF(D109 = D897,1,_xll.BDP(K109,$AD$12)*L109)</f>
        <v>1</v>
      </c>
      <c r="AE109" s="400">
        <f>AA109*AC109*T109/AD109 / AF897</f>
        <v>0</v>
      </c>
      <c r="AF109" s="73"/>
      <c r="AG109" s="69"/>
      <c r="AH109" s="61"/>
    </row>
    <row r="110" spans="1:34" s="107" customFormat="1" ht="12" customHeight="1" x14ac:dyDescent="0.2">
      <c r="A110" s="152"/>
      <c r="B110" s="152">
        <v>22768</v>
      </c>
      <c r="C110" s="152" t="s">
        <v>1614</v>
      </c>
      <c r="D110" s="152" t="str">
        <f>_xll.BDP(C110,$D$12)</f>
        <v>EUR</v>
      </c>
      <c r="E110" s="152" t="s">
        <v>1615</v>
      </c>
      <c r="F110" s="153">
        <f>_xll.BDP(C110,$F$12)</f>
        <v>0.50900000000000001</v>
      </c>
      <c r="G110" s="153" t="str">
        <f>_xll.BDP(C110,$G$12)</f>
        <v>#N/A Requesting Data...</v>
      </c>
      <c r="H110" s="154" t="e">
        <f>IF(OR(OR(G110="#N/A N/A",G110="#N/A Real Time"),OR(F110="#N/A N/A",F110="#N/A Real Time")),0,  G110 - F110)</f>
        <v>#VALUE!</v>
      </c>
      <c r="I110" s="155" t="e">
        <f>IF(OR(F110=0,F110="#N/A N/A"),0,H110 / F110*100)</f>
        <v>#VALUE!</v>
      </c>
      <c r="J110" s="156">
        <v>0</v>
      </c>
      <c r="K110" s="152" t="str">
        <f>CONCATENATE(D897,D110, " Curncy")</f>
        <v>EUREUR Curncy</v>
      </c>
      <c r="L110" s="152">
        <f>IF(D110 = D897,1,_xll.BDP(K110,$L$12))</f>
        <v>1</v>
      </c>
      <c r="M110" s="394">
        <f>IF(D110 = D897,1,_xll.BDP(K110,$M$12)*L110)</f>
        <v>1</v>
      </c>
      <c r="N110" s="157" t="e">
        <f>H110*J110*T110/M110</f>
        <v>#VALUE!</v>
      </c>
      <c r="O110" s="396" t="e">
        <f>N110 / Y897</f>
        <v>#VALUE!</v>
      </c>
      <c r="P110" s="159">
        <f>IF(OR(OR(J110=0,G110 = "#N/A N/A"),G110="#N/A Real Time"),0,G110*J110*T110/M110)</f>
        <v>0</v>
      </c>
      <c r="Q110" s="398">
        <f>P110 / Y897*100</f>
        <v>0</v>
      </c>
      <c r="R110" s="160">
        <f>IF(Q110&lt;0,Q110,0)</f>
        <v>0</v>
      </c>
      <c r="S110" s="398">
        <f>IF(Q110&gt;0,Q110,0)</f>
        <v>0</v>
      </c>
      <c r="T110" s="152">
        <f>IF(EXACT(D110,UPPER(D110)),1,0.01)/V110</f>
        <v>1</v>
      </c>
      <c r="U110" s="152">
        <v>0</v>
      </c>
      <c r="V110" s="152">
        <v>1</v>
      </c>
      <c r="W110" s="158" t="e">
        <f>IF(AND(Q110&lt;0,O110&gt;0),O110,0)</f>
        <v>#VALUE!</v>
      </c>
      <c r="X110" s="158" t="e">
        <f>IF(AND(Q110&gt;0,O110&gt;0),O110,0)</f>
        <v>#VALUE!</v>
      </c>
      <c r="Y110" s="161"/>
      <c r="Z110" s="162" t="str">
        <f>_xll.BDH(C110,$Z$12,$D$1,$D$1)</f>
        <v>#N/A Requesting Data...</v>
      </c>
      <c r="AA110" s="162" t="e">
        <f>IF(OR(OR(F110="#N/A N/A",F110="#N/A Real Time"),OR(Z110="#N/A N/A",Z110="#N/A Real Time")),0,  F110 - Z110)</f>
        <v>#VALUE!</v>
      </c>
      <c r="AB110" s="163" t="e">
        <f>IF(OR(Z110=0,Z110="#N/A N/A"),0,AA110 / Z110*100)</f>
        <v>#VALUE!</v>
      </c>
      <c r="AC110" s="164">
        <v>0</v>
      </c>
      <c r="AD110" s="165">
        <f>IF(D110 = D897,1,_xll.BDP(K110,$AD$12)*L110)</f>
        <v>1</v>
      </c>
      <c r="AE110" s="400" t="e">
        <f>AA110*AC110*T110/AD110 / AF897</f>
        <v>#VALUE!</v>
      </c>
      <c r="AF110" s="166"/>
      <c r="AG110" s="69"/>
      <c r="AH110" s="61"/>
    </row>
    <row r="111" spans="1:34" s="107" customFormat="1" ht="12" customHeight="1" x14ac:dyDescent="0.2">
      <c r="A111" s="110"/>
      <c r="B111" s="110">
        <v>6335</v>
      </c>
      <c r="C111" s="110" t="s">
        <v>1789</v>
      </c>
      <c r="D111" s="110" t="str">
        <f>_xll.BDP(C111,$D$12)</f>
        <v>EUR</v>
      </c>
      <c r="E111" s="110" t="s">
        <v>1790</v>
      </c>
      <c r="F111" s="111">
        <f>_xll.BDP(C111,$F$12)</f>
        <v>17.149999999999999</v>
      </c>
      <c r="G111" s="111" t="str">
        <f>_xll.BDP(C111,$G$12)</f>
        <v>#N/A Requesting Data...</v>
      </c>
      <c r="H111" s="112" t="e">
        <f>IF(OR(OR(G111="#N/A N/A",G111="#N/A Real Time"),OR(F111="#N/A N/A",F111="#N/A Real Time")),0,  G111 - F111)</f>
        <v>#VALUE!</v>
      </c>
      <c r="I111" s="113" t="e">
        <f>IF(OR(F111=0,F111="#N/A N/A"),0,H111 / F111*100)</f>
        <v>#VALUE!</v>
      </c>
      <c r="J111" s="114">
        <v>105380</v>
      </c>
      <c r="K111" s="110" t="str">
        <f>CONCATENATE(D897,D111, " Curncy")</f>
        <v>EUREUR Curncy</v>
      </c>
      <c r="L111" s="110">
        <f>IF(D111 = D897,1,_xll.BDP(K111,$L$12))</f>
        <v>1</v>
      </c>
      <c r="M111" s="372">
        <f>IF(D111 = D897,1,_xll.BDP(K111,$M$12)*L111)</f>
        <v>1</v>
      </c>
      <c r="N111" s="116" t="e">
        <f>H111*J111*T111/M111</f>
        <v>#VALUE!</v>
      </c>
      <c r="O111" s="379" t="e">
        <f>N111 / Y897</f>
        <v>#VALUE!</v>
      </c>
      <c r="P111" s="286" t="e">
        <f>IF(OR(OR(J111=0,G111 = "#N/A N/A"),G111="#N/A Real Time"),0,G111*J111*T111/M111)</f>
        <v>#VALUE!</v>
      </c>
      <c r="Q111" s="384" t="e">
        <f>P111 / Y897*100</f>
        <v>#VALUE!</v>
      </c>
      <c r="R111" s="118" t="e">
        <f>IF(Q111&lt;0,Q111,0)</f>
        <v>#VALUE!</v>
      </c>
      <c r="S111" s="384" t="e">
        <f>IF(Q111&gt;0,Q111,0)</f>
        <v>#VALUE!</v>
      </c>
      <c r="T111" s="110">
        <f>IF(EXACT(D111,UPPER(D111)),1,0.01)/V111</f>
        <v>1</v>
      </c>
      <c r="U111" s="110">
        <v>0</v>
      </c>
      <c r="V111" s="110">
        <v>1</v>
      </c>
      <c r="W111" s="117" t="e">
        <f>IF(AND(Q111&lt;0,O111&gt;0),O111,0)</f>
        <v>#VALUE!</v>
      </c>
      <c r="X111" s="117" t="e">
        <f>IF(AND(Q111&gt;0,O111&gt;0),O111,0)</f>
        <v>#VALUE!</v>
      </c>
      <c r="Y111" s="110"/>
      <c r="Z111" s="119">
        <f>_xll.BDH(C111,$Z$12,$D$1,$D$1)</f>
        <v>16.829999999999998</v>
      </c>
      <c r="AA111" s="119">
        <f>IF(OR(OR(F111="#N/A N/A",F111="#N/A Real Time"),OR(Z111="#N/A N/A",Z111="#N/A Real Time")),0,  F111 - Z111)</f>
        <v>0.32000000000000028</v>
      </c>
      <c r="AB111" s="129">
        <f>IF(OR(Z111=0,Z111="#N/A N/A"),0,AA111 / Z111*100)</f>
        <v>1.9013666072489621</v>
      </c>
      <c r="AC111" s="121">
        <v>105380</v>
      </c>
      <c r="AD111" s="122">
        <f>IF(D111 = D897,1,_xll.BDP(K111,$AD$12)*L111)</f>
        <v>1</v>
      </c>
      <c r="AE111" s="389">
        <f>AA111*AC111*T111/AD111 / AF897</f>
        <v>1.2568338259793675E-4</v>
      </c>
      <c r="AF111" s="123"/>
      <c r="AG111" s="69"/>
      <c r="AH111" s="61"/>
    </row>
    <row r="112" spans="1:34" x14ac:dyDescent="0.2">
      <c r="B112" s="152">
        <v>21079</v>
      </c>
      <c r="C112" s="152" t="s">
        <v>165</v>
      </c>
      <c r="D112" s="152" t="str">
        <f>_xll.BDP(C112,$D$12)</f>
        <v>EUR</v>
      </c>
      <c r="E112" s="152" t="s">
        <v>312</v>
      </c>
      <c r="F112" s="153">
        <f>_xll.BDP(C112,$F$12)</f>
        <v>1065.5</v>
      </c>
      <c r="G112" s="153" t="str">
        <f>_xll.BDP(C112,$G$12)</f>
        <v>#N/A Requesting Data...</v>
      </c>
      <c r="H112" s="154" t="e">
        <f t="shared" si="62"/>
        <v>#VALUE!</v>
      </c>
      <c r="I112" s="155" t="e">
        <f t="shared" si="63"/>
        <v>#VALUE!</v>
      </c>
      <c r="J112" s="156">
        <v>0</v>
      </c>
      <c r="K112" s="152" t="str">
        <f>CONCATENATE(D897,D112, " Curncy")</f>
        <v>EUREUR Curncy</v>
      </c>
      <c r="L112" s="152">
        <f>IF(D112 = D897,1,_xll.BDP(K112,$L$12))</f>
        <v>1</v>
      </c>
      <c r="M112" s="394">
        <f>IF(D112 = D897,1,_xll.BDP(K112,$M$12)*L112)</f>
        <v>1</v>
      </c>
      <c r="N112" s="157" t="e">
        <f t="shared" si="64"/>
        <v>#VALUE!</v>
      </c>
      <c r="O112" s="396" t="e">
        <f>N112 / Y897</f>
        <v>#VALUE!</v>
      </c>
      <c r="P112" s="159">
        <f t="shared" si="65"/>
        <v>0</v>
      </c>
      <c r="Q112" s="398">
        <f>P112 / Y897*100</f>
        <v>0</v>
      </c>
      <c r="R112" s="160">
        <f t="shared" si="66"/>
        <v>0</v>
      </c>
      <c r="S112" s="398">
        <f t="shared" si="67"/>
        <v>0</v>
      </c>
      <c r="T112" s="152">
        <f t="shared" si="68"/>
        <v>1</v>
      </c>
      <c r="U112" s="152">
        <v>0</v>
      </c>
      <c r="V112" s="152">
        <v>1</v>
      </c>
      <c r="W112" s="158" t="e">
        <f t="shared" si="69"/>
        <v>#VALUE!</v>
      </c>
      <c r="X112" s="158" t="e">
        <f t="shared" si="70"/>
        <v>#VALUE!</v>
      </c>
      <c r="Y112" s="70"/>
      <c r="Z112" s="162" t="str">
        <f>_xll.BDH(C112,$Z$12,$D$1,$D$1)</f>
        <v>#N/A Requesting Data...</v>
      </c>
      <c r="AA112" s="162" t="e">
        <f t="shared" si="71"/>
        <v>#VALUE!</v>
      </c>
      <c r="AB112" s="163" t="e">
        <f t="shared" si="72"/>
        <v>#VALUE!</v>
      </c>
      <c r="AC112" s="164">
        <v>0</v>
      </c>
      <c r="AD112" s="165">
        <f>IF(D112 = D897,1,_xll.BDP(K112,$AD$12)*L112)</f>
        <v>1</v>
      </c>
      <c r="AE112" s="400" t="e">
        <f>AA112*AC112*T112/AD112 / AF897</f>
        <v>#VALUE!</v>
      </c>
      <c r="AF112" s="73"/>
      <c r="AG112" s="69"/>
      <c r="AH112" s="61"/>
    </row>
    <row r="113" spans="2:34" x14ac:dyDescent="0.2">
      <c r="B113" s="152">
        <v>4317</v>
      </c>
      <c r="C113" s="152" t="s">
        <v>164</v>
      </c>
      <c r="D113" s="152" t="str">
        <f>_xll.BDP(C113,$D$12)</f>
        <v>EUR</v>
      </c>
      <c r="E113" s="152" t="s">
        <v>311</v>
      </c>
      <c r="F113" s="153">
        <f>_xll.BDP(C113,$F$12)</f>
        <v>16.100000000000001</v>
      </c>
      <c r="G113" s="153" t="str">
        <f>_xll.BDP(C113,$G$12)</f>
        <v>#N/A Requesting Data...</v>
      </c>
      <c r="H113" s="154" t="e">
        <f t="shared" si="62"/>
        <v>#VALUE!</v>
      </c>
      <c r="I113" s="155" t="e">
        <f t="shared" si="63"/>
        <v>#VALUE!</v>
      </c>
      <c r="J113" s="156">
        <v>0</v>
      </c>
      <c r="K113" s="152" t="str">
        <f>CONCATENATE(D897,D113, " Curncy")</f>
        <v>EUREUR Curncy</v>
      </c>
      <c r="L113" s="152">
        <f>IF(D113 = D897,1,_xll.BDP(K113,$L$12))</f>
        <v>1</v>
      </c>
      <c r="M113" s="394">
        <f>IF(D113 = D897,1,_xll.BDP(K113,$M$12)*L113)</f>
        <v>1</v>
      </c>
      <c r="N113" s="157" t="e">
        <f t="shared" si="64"/>
        <v>#VALUE!</v>
      </c>
      <c r="O113" s="396" t="e">
        <f>N113 / Y897</f>
        <v>#VALUE!</v>
      </c>
      <c r="P113" s="159">
        <f t="shared" si="65"/>
        <v>0</v>
      </c>
      <c r="Q113" s="398">
        <f>P113 / Y897*100</f>
        <v>0</v>
      </c>
      <c r="R113" s="160">
        <f t="shared" si="66"/>
        <v>0</v>
      </c>
      <c r="S113" s="398">
        <f t="shared" si="67"/>
        <v>0</v>
      </c>
      <c r="T113" s="152">
        <f t="shared" si="68"/>
        <v>1</v>
      </c>
      <c r="U113" s="152">
        <v>0</v>
      </c>
      <c r="V113" s="152">
        <v>1</v>
      </c>
      <c r="W113" s="158" t="e">
        <f t="shared" si="69"/>
        <v>#VALUE!</v>
      </c>
      <c r="X113" s="158" t="e">
        <f t="shared" si="70"/>
        <v>#VALUE!</v>
      </c>
      <c r="Y113" s="70"/>
      <c r="Z113" s="162">
        <f>_xll.BDH(C113,$Z$12,$D$1,$D$1)</f>
        <v>16.03</v>
      </c>
      <c r="AA113" s="162">
        <f t="shared" si="71"/>
        <v>7.0000000000000284E-2</v>
      </c>
      <c r="AB113" s="163">
        <f t="shared" si="72"/>
        <v>0.43668122270742527</v>
      </c>
      <c r="AC113" s="164">
        <v>0</v>
      </c>
      <c r="AD113" s="165">
        <f>IF(D113 = D897,1,_xll.BDP(K113,$AD$12)*L113)</f>
        <v>1</v>
      </c>
      <c r="AE113" s="400">
        <f>AA113*AC113*T113/AD113 / AF897</f>
        <v>0</v>
      </c>
      <c r="AF113" s="73"/>
      <c r="AG113" s="69"/>
      <c r="AH113" s="61"/>
    </row>
    <row r="114" spans="2:34" x14ac:dyDescent="0.2">
      <c r="B114" s="152">
        <v>2184</v>
      </c>
      <c r="C114" s="152" t="s">
        <v>452</v>
      </c>
      <c r="D114" s="152" t="str">
        <f>_xll.BDP(C114,$D$12)</f>
        <v>EUR</v>
      </c>
      <c r="E114" s="152" t="s">
        <v>487</v>
      </c>
      <c r="F114" s="153">
        <f>_xll.BDP(C114,$F$12)</f>
        <v>487.25</v>
      </c>
      <c r="G114" s="153" t="str">
        <f>_xll.BDP(C114,$G$12)</f>
        <v>#N/A Requesting Data...</v>
      </c>
      <c r="H114" s="154" t="e">
        <f t="shared" si="62"/>
        <v>#VALUE!</v>
      </c>
      <c r="I114" s="155" t="e">
        <f t="shared" si="63"/>
        <v>#VALUE!</v>
      </c>
      <c r="J114" s="156">
        <v>-3690</v>
      </c>
      <c r="K114" s="152" t="str">
        <f>CONCATENATE(D897,D114, " Curncy")</f>
        <v>EUREUR Curncy</v>
      </c>
      <c r="L114" s="152">
        <f>IF(D114 = D897,1,_xll.BDP(K114,$L$12))</f>
        <v>1</v>
      </c>
      <c r="M114" s="394">
        <f>IF(D114 = D897,1,_xll.BDP(K114,$M$12)*L114)</f>
        <v>1</v>
      </c>
      <c r="N114" s="157" t="e">
        <f t="shared" si="64"/>
        <v>#VALUE!</v>
      </c>
      <c r="O114" s="396" t="e">
        <f>N114 / Y897</f>
        <v>#VALUE!</v>
      </c>
      <c r="P114" s="159" t="e">
        <f t="shared" si="65"/>
        <v>#VALUE!</v>
      </c>
      <c r="Q114" s="398" t="e">
        <f>P114 / Y897*100</f>
        <v>#VALUE!</v>
      </c>
      <c r="R114" s="160" t="e">
        <f t="shared" si="66"/>
        <v>#VALUE!</v>
      </c>
      <c r="S114" s="398" t="e">
        <f t="shared" si="67"/>
        <v>#VALUE!</v>
      </c>
      <c r="T114" s="152">
        <f t="shared" si="68"/>
        <v>1</v>
      </c>
      <c r="U114" s="152">
        <v>0</v>
      </c>
      <c r="V114" s="152">
        <v>1</v>
      </c>
      <c r="W114" s="158" t="e">
        <f t="shared" si="69"/>
        <v>#VALUE!</v>
      </c>
      <c r="X114" s="158" t="e">
        <f t="shared" si="70"/>
        <v>#VALUE!</v>
      </c>
      <c r="Y114" s="70"/>
      <c r="Z114" s="162">
        <f>_xll.BDH(C114,$Z$12,$D$1,$D$1)</f>
        <v>490.1</v>
      </c>
      <c r="AA114" s="162">
        <f t="shared" si="71"/>
        <v>-2.8500000000000227</v>
      </c>
      <c r="AB114" s="163">
        <f t="shared" si="72"/>
        <v>-0.5815139767394456</v>
      </c>
      <c r="AC114" s="164">
        <v>-3690</v>
      </c>
      <c r="AD114" s="165">
        <f>IF(D114 = D897,1,_xll.BDP(K114,$AD$12)*L114)</f>
        <v>1</v>
      </c>
      <c r="AE114" s="400">
        <f>AA114*AC114*T114/AD114 / AF897</f>
        <v>3.9195924662270214E-5</v>
      </c>
      <c r="AF114" s="73"/>
      <c r="AG114" s="69"/>
      <c r="AH114" s="61"/>
    </row>
    <row r="115" spans="2:34" x14ac:dyDescent="0.2">
      <c r="B115" s="152">
        <v>3349</v>
      </c>
      <c r="C115" s="152" t="s">
        <v>454</v>
      </c>
      <c r="D115" s="152" t="str">
        <f>_xll.BDP(C115,$D$12)</f>
        <v>EUR</v>
      </c>
      <c r="E115" s="152" t="s">
        <v>489</v>
      </c>
      <c r="F115" s="153">
        <f>_xll.BDP(C115,$F$12)</f>
        <v>16.809999999999999</v>
      </c>
      <c r="G115" s="153" t="str">
        <f>_xll.BDP(C115,$G$12)</f>
        <v>#N/A Requesting Data...</v>
      </c>
      <c r="H115" s="154" t="e">
        <f t="shared" si="62"/>
        <v>#VALUE!</v>
      </c>
      <c r="I115" s="155" t="e">
        <f t="shared" si="63"/>
        <v>#VALUE!</v>
      </c>
      <c r="J115" s="156">
        <v>0</v>
      </c>
      <c r="K115" s="152" t="str">
        <f>CONCATENATE(D897,D115, " Curncy")</f>
        <v>EUREUR Curncy</v>
      </c>
      <c r="L115" s="152">
        <f>IF(D115 = D897,1,_xll.BDP(K115,$L$12))</f>
        <v>1</v>
      </c>
      <c r="M115" s="394">
        <f>IF(D115 = D897,1,_xll.BDP(K115,$M$12)*L115)</f>
        <v>1</v>
      </c>
      <c r="N115" s="157" t="e">
        <f t="shared" si="64"/>
        <v>#VALUE!</v>
      </c>
      <c r="O115" s="396" t="e">
        <f>N115 / Y897</f>
        <v>#VALUE!</v>
      </c>
      <c r="P115" s="159">
        <f t="shared" si="65"/>
        <v>0</v>
      </c>
      <c r="Q115" s="398">
        <f>P115 / Y897*100</f>
        <v>0</v>
      </c>
      <c r="R115" s="160">
        <f t="shared" si="66"/>
        <v>0</v>
      </c>
      <c r="S115" s="398">
        <f t="shared" si="67"/>
        <v>0</v>
      </c>
      <c r="T115" s="152">
        <f t="shared" si="68"/>
        <v>1</v>
      </c>
      <c r="U115" s="152">
        <v>0</v>
      </c>
      <c r="V115" s="152">
        <v>1</v>
      </c>
      <c r="W115" s="158" t="e">
        <f t="shared" si="69"/>
        <v>#VALUE!</v>
      </c>
      <c r="X115" s="158" t="e">
        <f t="shared" si="70"/>
        <v>#VALUE!</v>
      </c>
      <c r="Y115" s="70"/>
      <c r="Z115" s="162" t="str">
        <f>_xll.BDH(C115,$Z$12,$D$1,$D$1)</f>
        <v>#N/A Requesting Data...</v>
      </c>
      <c r="AA115" s="162" t="e">
        <f t="shared" si="71"/>
        <v>#VALUE!</v>
      </c>
      <c r="AB115" s="163" t="e">
        <f t="shared" si="72"/>
        <v>#VALUE!</v>
      </c>
      <c r="AC115" s="164">
        <v>0</v>
      </c>
      <c r="AD115" s="165">
        <f>IF(D115 = D897,1,_xll.BDP(K115,$AD$12)*L115)</f>
        <v>1</v>
      </c>
      <c r="AE115" s="400" t="e">
        <f>AA115*AC115*T115/AD115 / AF897</f>
        <v>#VALUE!</v>
      </c>
      <c r="AF115" s="73"/>
      <c r="AG115" s="69"/>
      <c r="AH115" s="61"/>
    </row>
    <row r="116" spans="2:34" x14ac:dyDescent="0.2">
      <c r="B116" s="152">
        <v>2608</v>
      </c>
      <c r="C116" s="152" t="s">
        <v>455</v>
      </c>
      <c r="D116" s="152" t="str">
        <f>_xll.BDP(C116,$D$12)</f>
        <v>EUR</v>
      </c>
      <c r="E116" s="152" t="s">
        <v>490</v>
      </c>
      <c r="F116" s="153">
        <f>_xll.BDP(C116,$F$12)</f>
        <v>70.12</v>
      </c>
      <c r="G116" s="153" t="str">
        <f>_xll.BDP(C116,$G$12)</f>
        <v>#N/A Requesting Data...</v>
      </c>
      <c r="H116" s="154" t="e">
        <f t="shared" si="62"/>
        <v>#VALUE!</v>
      </c>
      <c r="I116" s="155" t="e">
        <f t="shared" si="63"/>
        <v>#VALUE!</v>
      </c>
      <c r="J116" s="156">
        <v>0</v>
      </c>
      <c r="K116" s="152" t="str">
        <f>CONCATENATE(D897,D116, " Curncy")</f>
        <v>EUREUR Curncy</v>
      </c>
      <c r="L116" s="152">
        <f>IF(D116 = D897,1,_xll.BDP(K116,$L$12))</f>
        <v>1</v>
      </c>
      <c r="M116" s="394">
        <f>IF(D116 = D897,1,_xll.BDP(K116,$M$12)*L116)</f>
        <v>1</v>
      </c>
      <c r="N116" s="157" t="e">
        <f t="shared" si="64"/>
        <v>#VALUE!</v>
      </c>
      <c r="O116" s="396" t="e">
        <f>N116 / Y897</f>
        <v>#VALUE!</v>
      </c>
      <c r="P116" s="159">
        <f t="shared" si="65"/>
        <v>0</v>
      </c>
      <c r="Q116" s="398">
        <f>P116 / Y897*100</f>
        <v>0</v>
      </c>
      <c r="R116" s="160">
        <f t="shared" si="66"/>
        <v>0</v>
      </c>
      <c r="S116" s="398">
        <f t="shared" si="67"/>
        <v>0</v>
      </c>
      <c r="T116" s="152">
        <f t="shared" si="68"/>
        <v>1</v>
      </c>
      <c r="U116" s="152">
        <v>0</v>
      </c>
      <c r="V116" s="152">
        <v>1</v>
      </c>
      <c r="W116" s="158" t="e">
        <f t="shared" si="69"/>
        <v>#VALUE!</v>
      </c>
      <c r="X116" s="158" t="e">
        <f t="shared" si="70"/>
        <v>#VALUE!</v>
      </c>
      <c r="Y116" s="70"/>
      <c r="Z116" s="162" t="str">
        <f>_xll.BDH(C116,$Z$12,$D$1,$D$1)</f>
        <v>#N/A Requesting Data...</v>
      </c>
      <c r="AA116" s="162" t="e">
        <f t="shared" si="71"/>
        <v>#VALUE!</v>
      </c>
      <c r="AB116" s="163" t="e">
        <f t="shared" si="72"/>
        <v>#VALUE!</v>
      </c>
      <c r="AC116" s="164">
        <v>0</v>
      </c>
      <c r="AD116" s="165">
        <f>IF(D116 = D897,1,_xll.BDP(K116,$AD$12)*L116)</f>
        <v>1</v>
      </c>
      <c r="AE116" s="400" t="e">
        <f>AA116*AC116*T116/AD116 / AF897</f>
        <v>#VALUE!</v>
      </c>
      <c r="AF116" s="73"/>
      <c r="AG116" s="69"/>
      <c r="AH116" s="61"/>
    </row>
    <row r="117" spans="2:34" x14ac:dyDescent="0.2">
      <c r="B117" s="152">
        <v>2183</v>
      </c>
      <c r="C117" s="152" t="s">
        <v>456</v>
      </c>
      <c r="D117" s="152" t="str">
        <f>_xll.BDP(C117,$D$12)</f>
        <v>EUR</v>
      </c>
      <c r="E117" s="152" t="s">
        <v>491</v>
      </c>
      <c r="F117" s="153">
        <f>_xll.BDP(C117,$F$12)</f>
        <v>329.4</v>
      </c>
      <c r="G117" s="153" t="str">
        <f>_xll.BDP(C117,$G$12)</f>
        <v>#N/A Requesting Data...</v>
      </c>
      <c r="H117" s="154" t="e">
        <f t="shared" si="62"/>
        <v>#VALUE!</v>
      </c>
      <c r="I117" s="155" t="e">
        <f t="shared" si="63"/>
        <v>#VALUE!</v>
      </c>
      <c r="J117" s="156">
        <v>0</v>
      </c>
      <c r="K117" s="152" t="str">
        <f>CONCATENATE(D897,D117, " Curncy")</f>
        <v>EUREUR Curncy</v>
      </c>
      <c r="L117" s="152">
        <f>IF(D117 = D897,1,_xll.BDP(K117,$L$12))</f>
        <v>1</v>
      </c>
      <c r="M117" s="394">
        <f>IF(D117 = D897,1,_xll.BDP(K117,$M$12)*L117)</f>
        <v>1</v>
      </c>
      <c r="N117" s="157" t="e">
        <f t="shared" si="64"/>
        <v>#VALUE!</v>
      </c>
      <c r="O117" s="396" t="e">
        <f>N117 / Y897</f>
        <v>#VALUE!</v>
      </c>
      <c r="P117" s="159">
        <f t="shared" si="65"/>
        <v>0</v>
      </c>
      <c r="Q117" s="398">
        <f>P117 / Y897*100</f>
        <v>0</v>
      </c>
      <c r="R117" s="160">
        <f t="shared" si="66"/>
        <v>0</v>
      </c>
      <c r="S117" s="398">
        <f t="shared" si="67"/>
        <v>0</v>
      </c>
      <c r="T117" s="152">
        <f t="shared" si="68"/>
        <v>1</v>
      </c>
      <c r="U117" s="152">
        <v>0</v>
      </c>
      <c r="V117" s="152">
        <v>1</v>
      </c>
      <c r="W117" s="158" t="e">
        <f t="shared" si="69"/>
        <v>#VALUE!</v>
      </c>
      <c r="X117" s="158" t="e">
        <f t="shared" si="70"/>
        <v>#VALUE!</v>
      </c>
      <c r="Y117" s="70"/>
      <c r="Z117" s="162">
        <f>_xll.BDH(C117,$Z$12,$D$1,$D$1)</f>
        <v>329.3</v>
      </c>
      <c r="AA117" s="162">
        <f t="shared" si="71"/>
        <v>9.9999999999965894E-2</v>
      </c>
      <c r="AB117" s="163">
        <f t="shared" si="72"/>
        <v>3.036744609777282E-2</v>
      </c>
      <c r="AC117" s="164">
        <v>0</v>
      </c>
      <c r="AD117" s="165">
        <f>IF(D117 = D897,1,_xll.BDP(K117,$AD$12)*L117)</f>
        <v>1</v>
      </c>
      <c r="AE117" s="400">
        <f>AA117*AC117*T117/AD117 / AF897</f>
        <v>0</v>
      </c>
      <c r="AF117" s="73"/>
      <c r="AG117" s="69"/>
      <c r="AH117" s="61"/>
    </row>
    <row r="118" spans="2:34" x14ac:dyDescent="0.2">
      <c r="B118" s="152">
        <v>2291</v>
      </c>
      <c r="C118" s="152" t="s">
        <v>453</v>
      </c>
      <c r="D118" s="152" t="str">
        <f>_xll.BDP(C118,$D$12)</f>
        <v>EUR</v>
      </c>
      <c r="E118" s="152" t="s">
        <v>488</v>
      </c>
      <c r="F118" s="153">
        <f>_xll.BDP(C118,$F$12)</f>
        <v>580</v>
      </c>
      <c r="G118" s="153" t="str">
        <f>_xll.BDP(C118,$G$12)</f>
        <v>#N/A Requesting Data...</v>
      </c>
      <c r="H118" s="154" t="e">
        <f t="shared" ref="H118:H143" si="73">IF(OR(OR(G118="#N/A N/A",G118="#N/A Real Time"),OR(F118="#N/A N/A",F118="#N/A Real Time")),0,  G118 - F118)</f>
        <v>#VALUE!</v>
      </c>
      <c r="I118" s="155" t="e">
        <f t="shared" ref="I118:I143" si="74">IF(OR(F118=0,F118="#N/A N/A"),0,H118 / F118*100)</f>
        <v>#VALUE!</v>
      </c>
      <c r="J118" s="156">
        <v>-6476</v>
      </c>
      <c r="K118" s="152" t="str">
        <f>CONCATENATE(D897,D118, " Curncy")</f>
        <v>EUREUR Curncy</v>
      </c>
      <c r="L118" s="152">
        <f>IF(D118 = D897,1,_xll.BDP(K118,$L$12))</f>
        <v>1</v>
      </c>
      <c r="M118" s="394">
        <f>IF(D118 = D897,1,_xll.BDP(K118,$M$12)*L118)</f>
        <v>1</v>
      </c>
      <c r="N118" s="157" t="e">
        <f t="shared" ref="N118:N143" si="75">H118*J118*T118/M118</f>
        <v>#VALUE!</v>
      </c>
      <c r="O118" s="396" t="e">
        <f>N118 / Y897</f>
        <v>#VALUE!</v>
      </c>
      <c r="P118" s="159" t="e">
        <f t="shared" ref="P118:P143" si="76">IF(OR(OR(J118=0,G118 = "#N/A N/A"),G118="#N/A Real Time"),0,G118*J118*T118/M118)</f>
        <v>#VALUE!</v>
      </c>
      <c r="Q118" s="398" t="e">
        <f>P118 / Y897*100</f>
        <v>#VALUE!</v>
      </c>
      <c r="R118" s="160" t="e">
        <f t="shared" ref="R118:R143" si="77">IF(Q118&lt;0,Q118,0)</f>
        <v>#VALUE!</v>
      </c>
      <c r="S118" s="398" t="e">
        <f t="shared" ref="S118:S143" si="78">IF(Q118&gt;0,Q118,0)</f>
        <v>#VALUE!</v>
      </c>
      <c r="T118" s="152">
        <f t="shared" ref="T118:T143" si="79">IF(EXACT(D118,UPPER(D118)),1,0.01)/V118</f>
        <v>1</v>
      </c>
      <c r="U118" s="152">
        <v>0</v>
      </c>
      <c r="V118" s="152">
        <v>1</v>
      </c>
      <c r="W118" s="158" t="e">
        <f t="shared" ref="W118:W143" si="80">IF(AND(Q118&lt;0,O118&gt;0),O118,0)</f>
        <v>#VALUE!</v>
      </c>
      <c r="X118" s="158" t="e">
        <f t="shared" ref="X118:X143" si="81">IF(AND(Q118&gt;0,O118&gt;0),O118,0)</f>
        <v>#VALUE!</v>
      </c>
      <c r="Y118" s="70"/>
      <c r="Z118" s="162">
        <f>_xll.BDH(C118,$Z$12,$D$1,$D$1)</f>
        <v>581.70000000000005</v>
      </c>
      <c r="AA118" s="162">
        <f t="shared" ref="AA118:AA143" si="82">IF(OR(OR(F118="#N/A N/A",F118="#N/A Real Time"),OR(Z118="#N/A N/A",Z118="#N/A Real Time")),0,  F118 - Z118)</f>
        <v>-1.7000000000000455</v>
      </c>
      <c r="AB118" s="163">
        <f t="shared" ref="AB118:AB143" si="83">IF(OR(Z118=0,Z118="#N/A N/A"),0,AA118 / Z118*100)</f>
        <v>-0.29224686264398231</v>
      </c>
      <c r="AC118" s="164">
        <v>-6476</v>
      </c>
      <c r="AD118" s="165">
        <f>IF(D118 = D897,1,_xll.BDP(K118,$AD$12)*L118)</f>
        <v>1</v>
      </c>
      <c r="AE118" s="400">
        <f>AA118*AC118*T118/AD118 / AF897</f>
        <v>4.1032261093697846E-5</v>
      </c>
      <c r="AF118" s="73"/>
      <c r="AG118" s="69"/>
      <c r="AH118" s="61"/>
    </row>
    <row r="119" spans="2:34" x14ac:dyDescent="0.2">
      <c r="B119" s="152">
        <v>719</v>
      </c>
      <c r="C119" s="152" t="s">
        <v>163</v>
      </c>
      <c r="D119" s="152" t="str">
        <f>_xll.BDP(C119,$D$12)</f>
        <v>EUR</v>
      </c>
      <c r="E119" s="152" t="s">
        <v>310</v>
      </c>
      <c r="F119" s="153">
        <f>_xll.BDP(C119,$F$12)</f>
        <v>11.28</v>
      </c>
      <c r="G119" s="153" t="str">
        <f>_xll.BDP(C119,$G$12)</f>
        <v>#N/A Requesting Data...</v>
      </c>
      <c r="H119" s="154" t="e">
        <f t="shared" si="73"/>
        <v>#VALUE!</v>
      </c>
      <c r="I119" s="155" t="e">
        <f t="shared" si="74"/>
        <v>#VALUE!</v>
      </c>
      <c r="J119" s="156">
        <v>0</v>
      </c>
      <c r="K119" s="152" t="str">
        <f>CONCATENATE(D897,D119, " Curncy")</f>
        <v>EUREUR Curncy</v>
      </c>
      <c r="L119" s="152">
        <f>IF(D119 = D897,1,_xll.BDP(K119,$L$12))</f>
        <v>1</v>
      </c>
      <c r="M119" s="394">
        <f>IF(D119 = D897,1,_xll.BDP(K119,$M$12)*L119)</f>
        <v>1</v>
      </c>
      <c r="N119" s="157" t="e">
        <f t="shared" si="75"/>
        <v>#VALUE!</v>
      </c>
      <c r="O119" s="396" t="e">
        <f>N119 / Y897</f>
        <v>#VALUE!</v>
      </c>
      <c r="P119" s="159">
        <f t="shared" si="76"/>
        <v>0</v>
      </c>
      <c r="Q119" s="398">
        <f>P119 / Y897*100</f>
        <v>0</v>
      </c>
      <c r="R119" s="160">
        <f t="shared" si="77"/>
        <v>0</v>
      </c>
      <c r="S119" s="398">
        <f t="shared" si="78"/>
        <v>0</v>
      </c>
      <c r="T119" s="152">
        <f t="shared" si="79"/>
        <v>1</v>
      </c>
      <c r="U119" s="152">
        <v>0</v>
      </c>
      <c r="V119" s="152">
        <v>1</v>
      </c>
      <c r="W119" s="158" t="e">
        <f t="shared" si="80"/>
        <v>#VALUE!</v>
      </c>
      <c r="X119" s="158" t="e">
        <f t="shared" si="81"/>
        <v>#VALUE!</v>
      </c>
      <c r="Y119" s="70"/>
      <c r="Z119" s="162">
        <f>_xll.BDH(C119,$Z$12,$D$1,$D$1)</f>
        <v>11.22</v>
      </c>
      <c r="AA119" s="162">
        <f t="shared" si="82"/>
        <v>5.9999999999998721E-2</v>
      </c>
      <c r="AB119" s="163">
        <f t="shared" si="83"/>
        <v>0.53475935828875865</v>
      </c>
      <c r="AC119" s="164">
        <v>0</v>
      </c>
      <c r="AD119" s="165">
        <f>IF(D119 = D897,1,_xll.BDP(K119,$AD$12)*L119)</f>
        <v>1</v>
      </c>
      <c r="AE119" s="400">
        <f>AA119*AC119*T119/AD119 / AF897</f>
        <v>0</v>
      </c>
      <c r="AF119" s="73"/>
      <c r="AG119" s="69"/>
      <c r="AH119" s="61"/>
    </row>
    <row r="120" spans="2:34" x14ac:dyDescent="0.2">
      <c r="B120" s="152">
        <v>2397</v>
      </c>
      <c r="C120" s="152" t="s">
        <v>458</v>
      </c>
      <c r="D120" s="152" t="str">
        <f>_xll.BDP(C120,$D$12)</f>
        <v>EUR</v>
      </c>
      <c r="E120" s="152" t="s">
        <v>493</v>
      </c>
      <c r="F120" s="153">
        <f>_xll.BDP(C120,$F$12)</f>
        <v>175.25</v>
      </c>
      <c r="G120" s="153" t="str">
        <f>_xll.BDP(C120,$G$12)</f>
        <v>#N/A Requesting Data...</v>
      </c>
      <c r="H120" s="154" t="e">
        <f t="shared" si="73"/>
        <v>#VALUE!</v>
      </c>
      <c r="I120" s="155" t="e">
        <f t="shared" si="74"/>
        <v>#VALUE!</v>
      </c>
      <c r="J120" s="156">
        <v>0</v>
      </c>
      <c r="K120" s="152" t="str">
        <f>CONCATENATE(D897,D120, " Curncy")</f>
        <v>EUREUR Curncy</v>
      </c>
      <c r="L120" s="152">
        <f>IF(D120 = D897,1,_xll.BDP(K120,$L$12))</f>
        <v>1</v>
      </c>
      <c r="M120" s="394">
        <f>IF(D120 = D897,1,_xll.BDP(K120,$M$12)*L120)</f>
        <v>1</v>
      </c>
      <c r="N120" s="157" t="e">
        <f t="shared" si="75"/>
        <v>#VALUE!</v>
      </c>
      <c r="O120" s="396" t="e">
        <f>N120 / Y897</f>
        <v>#VALUE!</v>
      </c>
      <c r="P120" s="159">
        <f t="shared" si="76"/>
        <v>0</v>
      </c>
      <c r="Q120" s="398">
        <f>P120 / Y897*100</f>
        <v>0</v>
      </c>
      <c r="R120" s="160">
        <f t="shared" si="77"/>
        <v>0</v>
      </c>
      <c r="S120" s="398">
        <f t="shared" si="78"/>
        <v>0</v>
      </c>
      <c r="T120" s="152">
        <f t="shared" si="79"/>
        <v>1</v>
      </c>
      <c r="U120" s="152">
        <v>0</v>
      </c>
      <c r="V120" s="152">
        <v>1</v>
      </c>
      <c r="W120" s="158" t="e">
        <f t="shared" si="80"/>
        <v>#VALUE!</v>
      </c>
      <c r="X120" s="158" t="e">
        <f t="shared" si="81"/>
        <v>#VALUE!</v>
      </c>
      <c r="Y120" s="70"/>
      <c r="Z120" s="162">
        <f>_xll.BDH(C120,$Z$12,$D$1,$D$1)</f>
        <v>175.3</v>
      </c>
      <c r="AA120" s="162">
        <f t="shared" si="82"/>
        <v>-5.0000000000011369E-2</v>
      </c>
      <c r="AB120" s="163">
        <f t="shared" si="83"/>
        <v>-2.8522532800919202E-2</v>
      </c>
      <c r="AC120" s="164">
        <v>0</v>
      </c>
      <c r="AD120" s="165">
        <f>IF(D120 = D897,1,_xll.BDP(K120,$AD$12)*L120)</f>
        <v>1</v>
      </c>
      <c r="AE120" s="400">
        <f>AA120*AC120*T120/AD120 / AF897</f>
        <v>0</v>
      </c>
      <c r="AF120" s="73"/>
      <c r="AG120" s="69"/>
      <c r="AH120" s="61"/>
    </row>
    <row r="121" spans="2:34" x14ac:dyDescent="0.2">
      <c r="B121" s="152">
        <v>7168</v>
      </c>
      <c r="C121" s="152" t="s">
        <v>162</v>
      </c>
      <c r="D121" s="152" t="str">
        <f>_xll.BDP(C121,$D$12)</f>
        <v>EUR</v>
      </c>
      <c r="E121" s="152" t="s">
        <v>309</v>
      </c>
      <c r="F121" s="153">
        <f>_xll.BDP(C121,$F$12)</f>
        <v>167.5</v>
      </c>
      <c r="G121" s="153" t="str">
        <f>_xll.BDP(C121,$G$12)</f>
        <v>#N/A Requesting Data...</v>
      </c>
      <c r="H121" s="154" t="e">
        <f t="shared" si="73"/>
        <v>#VALUE!</v>
      </c>
      <c r="I121" s="155" t="e">
        <f t="shared" si="74"/>
        <v>#VALUE!</v>
      </c>
      <c r="J121" s="156">
        <v>0</v>
      </c>
      <c r="K121" s="152" t="str">
        <f>CONCATENATE(D897,D121, " Curncy")</f>
        <v>EUREUR Curncy</v>
      </c>
      <c r="L121" s="152">
        <f>IF(D121 = D897,1,_xll.BDP(K121,$L$12))</f>
        <v>1</v>
      </c>
      <c r="M121" s="394">
        <f>IF(D121 = D897,1,_xll.BDP(K121,$M$12)*L121)</f>
        <v>1</v>
      </c>
      <c r="N121" s="157" t="e">
        <f t="shared" si="75"/>
        <v>#VALUE!</v>
      </c>
      <c r="O121" s="396" t="e">
        <f>N121 / Y897</f>
        <v>#VALUE!</v>
      </c>
      <c r="P121" s="159">
        <f t="shared" si="76"/>
        <v>0</v>
      </c>
      <c r="Q121" s="398">
        <f>P121 / Y897*100</f>
        <v>0</v>
      </c>
      <c r="R121" s="160">
        <f t="shared" si="77"/>
        <v>0</v>
      </c>
      <c r="S121" s="398">
        <f t="shared" si="78"/>
        <v>0</v>
      </c>
      <c r="T121" s="152">
        <f t="shared" si="79"/>
        <v>1</v>
      </c>
      <c r="U121" s="152">
        <v>0</v>
      </c>
      <c r="V121" s="152">
        <v>1</v>
      </c>
      <c r="W121" s="158" t="e">
        <f t="shared" si="80"/>
        <v>#VALUE!</v>
      </c>
      <c r="X121" s="158" t="e">
        <f t="shared" si="81"/>
        <v>#VALUE!</v>
      </c>
      <c r="Y121" s="70"/>
      <c r="Z121" s="162" t="str">
        <f>_xll.BDH(C121,$Z$12,$D$1,$D$1)</f>
        <v>#N/A Requesting Data...</v>
      </c>
      <c r="AA121" s="162" t="e">
        <f t="shared" si="82"/>
        <v>#VALUE!</v>
      </c>
      <c r="AB121" s="163" t="e">
        <f t="shared" si="83"/>
        <v>#VALUE!</v>
      </c>
      <c r="AC121" s="164">
        <v>0</v>
      </c>
      <c r="AD121" s="165">
        <f>IF(D121 = D897,1,_xll.BDP(K121,$AD$12)*L121)</f>
        <v>1</v>
      </c>
      <c r="AE121" s="400" t="e">
        <f>AA121*AC121*T121/AD121 / AF897</f>
        <v>#VALUE!</v>
      </c>
      <c r="AF121" s="73"/>
      <c r="AG121" s="69"/>
      <c r="AH121" s="61"/>
    </row>
    <row r="122" spans="2:34" x14ac:dyDescent="0.2">
      <c r="B122" s="152">
        <v>348</v>
      </c>
      <c r="C122" s="152" t="s">
        <v>459</v>
      </c>
      <c r="D122" s="152" t="str">
        <f>_xll.BDP(C122,$D$12)</f>
        <v>EUR</v>
      </c>
      <c r="E122" s="152" t="s">
        <v>494</v>
      </c>
      <c r="F122" s="153">
        <f>_xll.BDP(C122,$F$12)</f>
        <v>24.355</v>
      </c>
      <c r="G122" s="153" t="str">
        <f>_xll.BDP(C122,$G$12)</f>
        <v>#N/A Requesting Data...</v>
      </c>
      <c r="H122" s="154" t="e">
        <f t="shared" si="73"/>
        <v>#VALUE!</v>
      </c>
      <c r="I122" s="155" t="e">
        <f t="shared" si="74"/>
        <v>#VALUE!</v>
      </c>
      <c r="J122" s="156">
        <v>0</v>
      </c>
      <c r="K122" s="152" t="str">
        <f>CONCATENATE(D897,D122, " Curncy")</f>
        <v>EUREUR Curncy</v>
      </c>
      <c r="L122" s="152">
        <f>IF(D122 = D897,1,_xll.BDP(K122,$L$12))</f>
        <v>1</v>
      </c>
      <c r="M122" s="394">
        <f>IF(D122 = D897,1,_xll.BDP(K122,$M$12)*L122)</f>
        <v>1</v>
      </c>
      <c r="N122" s="157" t="e">
        <f t="shared" si="75"/>
        <v>#VALUE!</v>
      </c>
      <c r="O122" s="396" t="e">
        <f>N122 / Y897</f>
        <v>#VALUE!</v>
      </c>
      <c r="P122" s="159">
        <f t="shared" si="76"/>
        <v>0</v>
      </c>
      <c r="Q122" s="398">
        <f>P122 / Y897*100</f>
        <v>0</v>
      </c>
      <c r="R122" s="160">
        <f t="shared" si="77"/>
        <v>0</v>
      </c>
      <c r="S122" s="398">
        <f t="shared" si="78"/>
        <v>0</v>
      </c>
      <c r="T122" s="152">
        <f t="shared" si="79"/>
        <v>1</v>
      </c>
      <c r="U122" s="152">
        <v>0</v>
      </c>
      <c r="V122" s="152">
        <v>1</v>
      </c>
      <c r="W122" s="158" t="e">
        <f t="shared" si="80"/>
        <v>#VALUE!</v>
      </c>
      <c r="X122" s="158" t="e">
        <f t="shared" si="81"/>
        <v>#VALUE!</v>
      </c>
      <c r="Y122" s="70"/>
      <c r="Z122" s="162">
        <f>_xll.BDH(C122,$Z$12,$D$1,$D$1)</f>
        <v>23.79</v>
      </c>
      <c r="AA122" s="162">
        <f t="shared" si="82"/>
        <v>0.56500000000000128</v>
      </c>
      <c r="AB122" s="163">
        <f t="shared" si="83"/>
        <v>2.3749474569146756</v>
      </c>
      <c r="AC122" s="164">
        <v>0</v>
      </c>
      <c r="AD122" s="165">
        <f>IF(D122 = D897,1,_xll.BDP(K122,$AD$12)*L122)</f>
        <v>1</v>
      </c>
      <c r="AE122" s="400">
        <f>AA122*AC122*T122/AD122 / AF897</f>
        <v>0</v>
      </c>
      <c r="AF122" s="73"/>
      <c r="AG122" s="69"/>
      <c r="AH122" s="61"/>
    </row>
    <row r="123" spans="2:34" x14ac:dyDescent="0.2">
      <c r="B123" s="152">
        <v>2548</v>
      </c>
      <c r="C123" s="152" t="s">
        <v>460</v>
      </c>
      <c r="D123" s="152" t="str">
        <f>_xll.BDP(C123,$D$12)</f>
        <v>EUR</v>
      </c>
      <c r="E123" s="152" t="s">
        <v>495</v>
      </c>
      <c r="F123" s="153">
        <f>_xll.BDP(C123,$F$12)</f>
        <v>14.484999999999999</v>
      </c>
      <c r="G123" s="153" t="str">
        <f>_xll.BDP(C123,$G$12)</f>
        <v>#N/A Requesting Data...</v>
      </c>
      <c r="H123" s="154" t="e">
        <f t="shared" si="73"/>
        <v>#VALUE!</v>
      </c>
      <c r="I123" s="155" t="e">
        <f t="shared" si="74"/>
        <v>#VALUE!</v>
      </c>
      <c r="J123" s="156">
        <v>0</v>
      </c>
      <c r="K123" s="152" t="str">
        <f>CONCATENATE(D897,D123, " Curncy")</f>
        <v>EUREUR Curncy</v>
      </c>
      <c r="L123" s="152">
        <f>IF(D123 = D897,1,_xll.BDP(K123,$L$12))</f>
        <v>1</v>
      </c>
      <c r="M123" s="394">
        <f>IF(D123 = D897,1,_xll.BDP(K123,$M$12)*L123)</f>
        <v>1</v>
      </c>
      <c r="N123" s="157" t="e">
        <f t="shared" si="75"/>
        <v>#VALUE!</v>
      </c>
      <c r="O123" s="396" t="e">
        <f>N123 / Y897</f>
        <v>#VALUE!</v>
      </c>
      <c r="P123" s="159">
        <f t="shared" si="76"/>
        <v>0</v>
      </c>
      <c r="Q123" s="398">
        <f>P123 / Y897*100</f>
        <v>0</v>
      </c>
      <c r="R123" s="160">
        <f t="shared" si="77"/>
        <v>0</v>
      </c>
      <c r="S123" s="398">
        <f t="shared" si="78"/>
        <v>0</v>
      </c>
      <c r="T123" s="152">
        <f t="shared" si="79"/>
        <v>1</v>
      </c>
      <c r="U123" s="152">
        <v>0</v>
      </c>
      <c r="V123" s="152">
        <v>1</v>
      </c>
      <c r="W123" s="158" t="e">
        <f t="shared" si="80"/>
        <v>#VALUE!</v>
      </c>
      <c r="X123" s="158" t="e">
        <f t="shared" si="81"/>
        <v>#VALUE!</v>
      </c>
      <c r="Y123" s="70"/>
      <c r="Z123" s="162">
        <f>_xll.BDH(C123,$Z$12,$D$1,$D$1)</f>
        <v>14.675000000000001</v>
      </c>
      <c r="AA123" s="162">
        <f t="shared" si="82"/>
        <v>-0.19000000000000128</v>
      </c>
      <c r="AB123" s="163">
        <f t="shared" si="83"/>
        <v>-1.2947189097104006</v>
      </c>
      <c r="AC123" s="164">
        <v>0</v>
      </c>
      <c r="AD123" s="165">
        <f>IF(D123 = D897,1,_xll.BDP(K123,$AD$12)*L123)</f>
        <v>1</v>
      </c>
      <c r="AE123" s="400">
        <f>AA123*AC123*T123/AD123 / AF897</f>
        <v>0</v>
      </c>
      <c r="AF123" s="73"/>
      <c r="AG123" s="69"/>
      <c r="AH123" s="61"/>
    </row>
    <row r="124" spans="2:34" x14ac:dyDescent="0.2">
      <c r="B124" s="152">
        <v>3918</v>
      </c>
      <c r="C124" s="152" t="s">
        <v>462</v>
      </c>
      <c r="D124" s="152" t="str">
        <f>_xll.BDP(C124,$D$12)</f>
        <v>EUR</v>
      </c>
      <c r="E124" s="152" t="s">
        <v>497</v>
      </c>
      <c r="F124" s="153">
        <f>_xll.BDP(C124,$F$12)</f>
        <v>97.52</v>
      </c>
      <c r="G124" s="153" t="str">
        <f>_xll.BDP(C124,$G$12)</f>
        <v>#N/A Requesting Data...</v>
      </c>
      <c r="H124" s="154" t="e">
        <f t="shared" si="73"/>
        <v>#VALUE!</v>
      </c>
      <c r="I124" s="155" t="e">
        <f t="shared" si="74"/>
        <v>#VALUE!</v>
      </c>
      <c r="J124" s="156">
        <v>0</v>
      </c>
      <c r="K124" s="152" t="str">
        <f>CONCATENATE(D897,D124, " Curncy")</f>
        <v>EUREUR Curncy</v>
      </c>
      <c r="L124" s="152">
        <f>IF(D124 = D897,1,_xll.BDP(K124,$L$12))</f>
        <v>1</v>
      </c>
      <c r="M124" s="394">
        <f>IF(D124 = D897,1,_xll.BDP(K124,$M$12)*L124)</f>
        <v>1</v>
      </c>
      <c r="N124" s="157" t="e">
        <f t="shared" si="75"/>
        <v>#VALUE!</v>
      </c>
      <c r="O124" s="396" t="e">
        <f>N124 / Y897</f>
        <v>#VALUE!</v>
      </c>
      <c r="P124" s="159">
        <f t="shared" si="76"/>
        <v>0</v>
      </c>
      <c r="Q124" s="398">
        <f>P124 / Y897*100</f>
        <v>0</v>
      </c>
      <c r="R124" s="160">
        <f t="shared" si="77"/>
        <v>0</v>
      </c>
      <c r="S124" s="398">
        <f t="shared" si="78"/>
        <v>0</v>
      </c>
      <c r="T124" s="152">
        <f t="shared" si="79"/>
        <v>1</v>
      </c>
      <c r="U124" s="152">
        <v>0</v>
      </c>
      <c r="V124" s="152">
        <v>1</v>
      </c>
      <c r="W124" s="158" t="e">
        <f t="shared" si="80"/>
        <v>#VALUE!</v>
      </c>
      <c r="X124" s="158" t="e">
        <f t="shared" si="81"/>
        <v>#VALUE!</v>
      </c>
      <c r="Y124" s="70"/>
      <c r="Z124" s="162">
        <f>_xll.BDH(C124,$Z$12,$D$1,$D$1)</f>
        <v>96.34</v>
      </c>
      <c r="AA124" s="162">
        <f t="shared" si="82"/>
        <v>1.1799999999999926</v>
      </c>
      <c r="AB124" s="163">
        <f t="shared" si="83"/>
        <v>1.2248287315756616</v>
      </c>
      <c r="AC124" s="164">
        <v>0</v>
      </c>
      <c r="AD124" s="165">
        <f>IF(D124 = D897,1,_xll.BDP(K124,$AD$12)*L124)</f>
        <v>1</v>
      </c>
      <c r="AE124" s="400">
        <f>AA124*AC124*T124/AD124 / AF897</f>
        <v>0</v>
      </c>
      <c r="AF124" s="73"/>
      <c r="AG124" s="69"/>
      <c r="AH124" s="61"/>
    </row>
    <row r="125" spans="2:34" x14ac:dyDescent="0.2">
      <c r="B125" s="152">
        <v>1575</v>
      </c>
      <c r="C125" s="152" t="s">
        <v>161</v>
      </c>
      <c r="D125" s="152" t="str">
        <f>_xll.BDP(C125,$D$12)</f>
        <v>EUR</v>
      </c>
      <c r="E125" s="152" t="s">
        <v>308</v>
      </c>
      <c r="F125" s="153">
        <f>_xll.BDP(C125,$F$12)</f>
        <v>60</v>
      </c>
      <c r="G125" s="153" t="str">
        <f>_xll.BDP(C125,$G$12)</f>
        <v>#N/A Requesting Data...</v>
      </c>
      <c r="H125" s="154" t="e">
        <f t="shared" si="73"/>
        <v>#VALUE!</v>
      </c>
      <c r="I125" s="155" t="e">
        <f t="shared" si="74"/>
        <v>#VALUE!</v>
      </c>
      <c r="J125" s="156">
        <v>12708</v>
      </c>
      <c r="K125" s="152" t="str">
        <f>CONCATENATE(D897,D125, " Curncy")</f>
        <v>EUREUR Curncy</v>
      </c>
      <c r="L125" s="152">
        <f>IF(D125 = D897,1,_xll.BDP(K125,$L$12))</f>
        <v>1</v>
      </c>
      <c r="M125" s="394">
        <f>IF(D125 = D897,1,_xll.BDP(K125,$M$12)*L125)</f>
        <v>1</v>
      </c>
      <c r="N125" s="157" t="e">
        <f t="shared" si="75"/>
        <v>#VALUE!</v>
      </c>
      <c r="O125" s="396" t="e">
        <f>N125 / Y897</f>
        <v>#VALUE!</v>
      </c>
      <c r="P125" s="159" t="e">
        <f t="shared" si="76"/>
        <v>#VALUE!</v>
      </c>
      <c r="Q125" s="398" t="e">
        <f>P125 / Y897*100</f>
        <v>#VALUE!</v>
      </c>
      <c r="R125" s="160" t="e">
        <f t="shared" si="77"/>
        <v>#VALUE!</v>
      </c>
      <c r="S125" s="398" t="e">
        <f t="shared" si="78"/>
        <v>#VALUE!</v>
      </c>
      <c r="T125" s="152">
        <f t="shared" si="79"/>
        <v>1</v>
      </c>
      <c r="U125" s="152">
        <v>0</v>
      </c>
      <c r="V125" s="152">
        <v>1</v>
      </c>
      <c r="W125" s="158" t="e">
        <f t="shared" si="80"/>
        <v>#VALUE!</v>
      </c>
      <c r="X125" s="158" t="e">
        <f t="shared" si="81"/>
        <v>#VALUE!</v>
      </c>
      <c r="Y125" s="70"/>
      <c r="Z125" s="162" t="str">
        <f>_xll.BDH(C125,$Z$12,$D$1,$D$1)</f>
        <v>#N/A Requesting Data...</v>
      </c>
      <c r="AA125" s="162" t="e">
        <f t="shared" si="82"/>
        <v>#VALUE!</v>
      </c>
      <c r="AB125" s="163" t="e">
        <f t="shared" si="83"/>
        <v>#VALUE!</v>
      </c>
      <c r="AC125" s="164">
        <v>12708</v>
      </c>
      <c r="AD125" s="165">
        <f>IF(D125 = D897,1,_xll.BDP(K125,$AD$12)*L125)</f>
        <v>1</v>
      </c>
      <c r="AE125" s="400" t="e">
        <f>AA125*AC125*T125/AD125 / AF897</f>
        <v>#VALUE!</v>
      </c>
      <c r="AF125" s="73"/>
      <c r="AG125" s="69"/>
      <c r="AH125" s="61"/>
    </row>
    <row r="126" spans="2:34" x14ac:dyDescent="0.2">
      <c r="B126" s="152">
        <v>1880</v>
      </c>
      <c r="C126" s="152" t="s">
        <v>463</v>
      </c>
      <c r="D126" s="152" t="str">
        <f>_xll.BDP(C126,$D$12)</f>
        <v>EUR</v>
      </c>
      <c r="E126" s="152" t="s">
        <v>498</v>
      </c>
      <c r="F126" s="153">
        <f>_xll.BDP(C126,$F$12)</f>
        <v>111.26</v>
      </c>
      <c r="G126" s="153" t="str">
        <f>_xll.BDP(C126,$G$12)</f>
        <v>#N/A Requesting Data...</v>
      </c>
      <c r="H126" s="154" t="e">
        <f t="shared" si="73"/>
        <v>#VALUE!</v>
      </c>
      <c r="I126" s="155" t="e">
        <f t="shared" si="74"/>
        <v>#VALUE!</v>
      </c>
      <c r="J126" s="156">
        <v>0</v>
      </c>
      <c r="K126" s="152" t="str">
        <f>CONCATENATE(D897,D126, " Curncy")</f>
        <v>EUREUR Curncy</v>
      </c>
      <c r="L126" s="152">
        <f>IF(D126 = D897,1,_xll.BDP(K126,$L$12))</f>
        <v>1</v>
      </c>
      <c r="M126" s="394">
        <f>IF(D126 = D897,1,_xll.BDP(K126,$M$12)*L126)</f>
        <v>1</v>
      </c>
      <c r="N126" s="157" t="e">
        <f t="shared" si="75"/>
        <v>#VALUE!</v>
      </c>
      <c r="O126" s="396" t="e">
        <f>N126 / Y897</f>
        <v>#VALUE!</v>
      </c>
      <c r="P126" s="159">
        <f t="shared" si="76"/>
        <v>0</v>
      </c>
      <c r="Q126" s="398">
        <f>P126 / Y897*100</f>
        <v>0</v>
      </c>
      <c r="R126" s="160">
        <f t="shared" si="77"/>
        <v>0</v>
      </c>
      <c r="S126" s="398">
        <f t="shared" si="78"/>
        <v>0</v>
      </c>
      <c r="T126" s="152">
        <f t="shared" si="79"/>
        <v>1</v>
      </c>
      <c r="U126" s="152">
        <v>0</v>
      </c>
      <c r="V126" s="152">
        <v>1</v>
      </c>
      <c r="W126" s="158" t="e">
        <f t="shared" si="80"/>
        <v>#VALUE!</v>
      </c>
      <c r="X126" s="158" t="e">
        <f t="shared" si="81"/>
        <v>#VALUE!</v>
      </c>
      <c r="Y126" s="70"/>
      <c r="Z126" s="162" t="str">
        <f>_xll.BDH(C126,$Z$12,$D$1,$D$1)</f>
        <v>#N/A Requesting Data...</v>
      </c>
      <c r="AA126" s="162" t="e">
        <f t="shared" si="82"/>
        <v>#VALUE!</v>
      </c>
      <c r="AB126" s="163" t="e">
        <f t="shared" si="83"/>
        <v>#VALUE!</v>
      </c>
      <c r="AC126" s="164">
        <v>0</v>
      </c>
      <c r="AD126" s="165">
        <f>IF(D126 = D897,1,_xll.BDP(K126,$AD$12)*L126)</f>
        <v>1</v>
      </c>
      <c r="AE126" s="400" t="e">
        <f>AA126*AC126*T126/AD126 / AF897</f>
        <v>#VALUE!</v>
      </c>
      <c r="AF126" s="73"/>
      <c r="AG126" s="69"/>
      <c r="AH126" s="61"/>
    </row>
    <row r="127" spans="2:34" x14ac:dyDescent="0.2">
      <c r="B127" s="152">
        <v>1416</v>
      </c>
      <c r="C127" s="152" t="s">
        <v>464</v>
      </c>
      <c r="D127" s="152" t="str">
        <f>_xll.BDP(C127,$D$12)</f>
        <v>EUR</v>
      </c>
      <c r="E127" s="152" t="s">
        <v>499</v>
      </c>
      <c r="F127" s="153">
        <f>_xll.BDP(C127,$F$12)</f>
        <v>20.6</v>
      </c>
      <c r="G127" s="153" t="str">
        <f>_xll.BDP(C127,$G$12)</f>
        <v>#N/A Requesting Data...</v>
      </c>
      <c r="H127" s="154" t="e">
        <f t="shared" si="73"/>
        <v>#VALUE!</v>
      </c>
      <c r="I127" s="155" t="e">
        <f t="shared" si="74"/>
        <v>#VALUE!</v>
      </c>
      <c r="J127" s="156">
        <v>0</v>
      </c>
      <c r="K127" s="152" t="str">
        <f>CONCATENATE(D897,D127, " Curncy")</f>
        <v>EUREUR Curncy</v>
      </c>
      <c r="L127" s="152">
        <f>IF(D127 = D897,1,_xll.BDP(K127,$L$12))</f>
        <v>1</v>
      </c>
      <c r="M127" s="394">
        <f>IF(D127 = D897,1,_xll.BDP(K127,$M$12)*L127)</f>
        <v>1</v>
      </c>
      <c r="N127" s="157" t="e">
        <f t="shared" si="75"/>
        <v>#VALUE!</v>
      </c>
      <c r="O127" s="396" t="e">
        <f>N127 / Y897</f>
        <v>#VALUE!</v>
      </c>
      <c r="P127" s="159">
        <f t="shared" si="76"/>
        <v>0</v>
      </c>
      <c r="Q127" s="398">
        <f>P127 / Y897*100</f>
        <v>0</v>
      </c>
      <c r="R127" s="160">
        <f t="shared" si="77"/>
        <v>0</v>
      </c>
      <c r="S127" s="398">
        <f t="shared" si="78"/>
        <v>0</v>
      </c>
      <c r="T127" s="152">
        <f t="shared" si="79"/>
        <v>1</v>
      </c>
      <c r="U127" s="152">
        <v>0</v>
      </c>
      <c r="V127" s="152">
        <v>1</v>
      </c>
      <c r="W127" s="158" t="e">
        <f t="shared" si="80"/>
        <v>#VALUE!</v>
      </c>
      <c r="X127" s="158" t="e">
        <f t="shared" si="81"/>
        <v>#VALUE!</v>
      </c>
      <c r="Y127" s="70"/>
      <c r="Z127" s="162" t="str">
        <f>_xll.BDH(C127,$Z$12,$D$1,$D$1)</f>
        <v>#N/A Requesting Data...</v>
      </c>
      <c r="AA127" s="162" t="e">
        <f t="shared" si="82"/>
        <v>#VALUE!</v>
      </c>
      <c r="AB127" s="163" t="e">
        <f t="shared" si="83"/>
        <v>#VALUE!</v>
      </c>
      <c r="AC127" s="164">
        <v>0</v>
      </c>
      <c r="AD127" s="165">
        <f>IF(D127 = D897,1,_xll.BDP(K127,$AD$12)*L127)</f>
        <v>1</v>
      </c>
      <c r="AE127" s="400" t="e">
        <f>AA127*AC127*T127/AD127 / AF897</f>
        <v>#VALUE!</v>
      </c>
      <c r="AF127" s="73"/>
      <c r="AG127" s="69"/>
      <c r="AH127" s="61"/>
    </row>
    <row r="128" spans="2:34" x14ac:dyDescent="0.2">
      <c r="B128" s="152">
        <v>26084</v>
      </c>
      <c r="C128" s="152" t="s">
        <v>750</v>
      </c>
      <c r="D128" s="152" t="str">
        <f>_xll.BDP(C128,$D$12)</f>
        <v>EUR</v>
      </c>
      <c r="E128" s="152" t="s">
        <v>779</v>
      </c>
      <c r="F128" s="153">
        <f>_xll.BDP(C128,$F$12)</f>
        <v>91.8</v>
      </c>
      <c r="G128" s="153" t="str">
        <f>_xll.BDP(C128,$G$12)</f>
        <v>#N/A Requesting Data...</v>
      </c>
      <c r="H128" s="154" t="e">
        <f t="shared" si="73"/>
        <v>#VALUE!</v>
      </c>
      <c r="I128" s="155" t="e">
        <f t="shared" si="74"/>
        <v>#VALUE!</v>
      </c>
      <c r="J128" s="156">
        <v>0</v>
      </c>
      <c r="K128" s="152" t="str">
        <f>CONCATENATE(D897,D128, " Curncy")</f>
        <v>EUREUR Curncy</v>
      </c>
      <c r="L128" s="152">
        <f>IF(D128 = D897,1,_xll.BDP(K128,$L$12))</f>
        <v>1</v>
      </c>
      <c r="M128" s="394">
        <f>IF(D128 = D897,1,_xll.BDP(K128,$M$12)*L128)</f>
        <v>1</v>
      </c>
      <c r="N128" s="157" t="e">
        <f t="shared" si="75"/>
        <v>#VALUE!</v>
      </c>
      <c r="O128" s="396" t="e">
        <f>N128 / Y897</f>
        <v>#VALUE!</v>
      </c>
      <c r="P128" s="159">
        <f t="shared" si="76"/>
        <v>0</v>
      </c>
      <c r="Q128" s="398">
        <f>P128 / Y897*100</f>
        <v>0</v>
      </c>
      <c r="R128" s="160">
        <f t="shared" si="77"/>
        <v>0</v>
      </c>
      <c r="S128" s="398">
        <f t="shared" si="78"/>
        <v>0</v>
      </c>
      <c r="T128" s="152">
        <f t="shared" si="79"/>
        <v>1</v>
      </c>
      <c r="U128" s="152">
        <v>0</v>
      </c>
      <c r="V128" s="152">
        <v>1</v>
      </c>
      <c r="W128" s="158" t="e">
        <f t="shared" si="80"/>
        <v>#VALUE!</v>
      </c>
      <c r="X128" s="158" t="e">
        <f t="shared" si="81"/>
        <v>#VALUE!</v>
      </c>
      <c r="Y128" s="70"/>
      <c r="Z128" s="162">
        <f>_xll.BDH(C128,$Z$12,$D$1,$D$1)</f>
        <v>91.55</v>
      </c>
      <c r="AA128" s="162">
        <f t="shared" si="82"/>
        <v>0.25</v>
      </c>
      <c r="AB128" s="163">
        <f t="shared" si="83"/>
        <v>0.27307482250136539</v>
      </c>
      <c r="AC128" s="164">
        <v>0</v>
      </c>
      <c r="AD128" s="165">
        <f>IF(D128 = D897,1,_xll.BDP(K128,$AD$12)*L128)</f>
        <v>1</v>
      </c>
      <c r="AE128" s="400">
        <f>AA128*AC128*T128/AD128 / AF897</f>
        <v>0</v>
      </c>
      <c r="AF128" s="73"/>
      <c r="AG128" s="69"/>
      <c r="AH128" s="61"/>
    </row>
    <row r="129" spans="1:34" x14ac:dyDescent="0.2">
      <c r="B129" s="152">
        <v>7003</v>
      </c>
      <c r="C129" s="152" t="s">
        <v>160</v>
      </c>
      <c r="D129" s="152" t="str">
        <f>_xll.BDP(C129,$D$12)</f>
        <v>EUR</v>
      </c>
      <c r="E129" s="152" t="s">
        <v>228</v>
      </c>
      <c r="F129" s="153">
        <f>_xll.BDP(C129,$F$12)</f>
        <v>8.3539999999999992</v>
      </c>
      <c r="G129" s="153" t="str">
        <f>_xll.BDP(C129,$G$12)</f>
        <v>#N/A Requesting Data...</v>
      </c>
      <c r="H129" s="154" t="e">
        <f t="shared" si="73"/>
        <v>#VALUE!</v>
      </c>
      <c r="I129" s="155" t="e">
        <f t="shared" si="74"/>
        <v>#VALUE!</v>
      </c>
      <c r="J129" s="156">
        <v>0</v>
      </c>
      <c r="K129" s="152" t="str">
        <f>CONCATENATE(D897,D129, " Curncy")</f>
        <v>EUREUR Curncy</v>
      </c>
      <c r="L129" s="152">
        <f>IF(D129 = D897,1,_xll.BDP(K129,$L$12))</f>
        <v>1</v>
      </c>
      <c r="M129" s="394">
        <f>IF(D129 = D897,1,_xll.BDP(K129,$M$12)*L129)</f>
        <v>1</v>
      </c>
      <c r="N129" s="157" t="e">
        <f t="shared" si="75"/>
        <v>#VALUE!</v>
      </c>
      <c r="O129" s="396" t="e">
        <f>N129 / Y897</f>
        <v>#VALUE!</v>
      </c>
      <c r="P129" s="159">
        <f t="shared" si="76"/>
        <v>0</v>
      </c>
      <c r="Q129" s="398">
        <f>P129 / Y897*100</f>
        <v>0</v>
      </c>
      <c r="R129" s="160">
        <f t="shared" si="77"/>
        <v>0</v>
      </c>
      <c r="S129" s="398">
        <f t="shared" si="78"/>
        <v>0</v>
      </c>
      <c r="T129" s="152">
        <f t="shared" si="79"/>
        <v>1</v>
      </c>
      <c r="U129" s="152">
        <v>0</v>
      </c>
      <c r="V129" s="152">
        <v>1</v>
      </c>
      <c r="W129" s="158" t="e">
        <f t="shared" si="80"/>
        <v>#VALUE!</v>
      </c>
      <c r="X129" s="158" t="e">
        <f t="shared" si="81"/>
        <v>#VALUE!</v>
      </c>
      <c r="Y129" s="70"/>
      <c r="Z129" s="162">
        <f>_xll.BDH(C129,$Z$12,$D$1,$D$1)</f>
        <v>8.3420000000000005</v>
      </c>
      <c r="AA129" s="162">
        <f t="shared" si="82"/>
        <v>1.1999999999998678E-2</v>
      </c>
      <c r="AB129" s="163">
        <f t="shared" si="83"/>
        <v>0.14385039558857202</v>
      </c>
      <c r="AC129" s="164">
        <v>0</v>
      </c>
      <c r="AD129" s="165">
        <f>IF(D129 = D897,1,_xll.BDP(K129,$AD$12)*L129)</f>
        <v>1</v>
      </c>
      <c r="AE129" s="400">
        <f>AA129*AC129*T129/AD129 / AF897</f>
        <v>0</v>
      </c>
      <c r="AF129" s="73"/>
      <c r="AG129" s="69"/>
      <c r="AH129" s="61"/>
    </row>
    <row r="130" spans="1:34" x14ac:dyDescent="0.2">
      <c r="B130" s="152">
        <v>25712</v>
      </c>
      <c r="C130" s="152" t="s">
        <v>159</v>
      </c>
      <c r="D130" s="152" t="str">
        <f>_xll.BDP(C130,$D$12)</f>
        <v>EUR</v>
      </c>
      <c r="E130" s="152" t="s">
        <v>307</v>
      </c>
      <c r="F130" s="153">
        <f>_xll.BDP(C130,$F$12)</f>
        <v>52.15</v>
      </c>
      <c r="G130" s="153" t="str">
        <f>_xll.BDP(C130,$G$12)</f>
        <v>#N/A Requesting Data...</v>
      </c>
      <c r="H130" s="154" t="e">
        <f t="shared" si="73"/>
        <v>#VALUE!</v>
      </c>
      <c r="I130" s="155" t="e">
        <f t="shared" si="74"/>
        <v>#VALUE!</v>
      </c>
      <c r="J130" s="156">
        <v>0</v>
      </c>
      <c r="K130" s="152" t="str">
        <f>CONCATENATE(D897,D130, " Curncy")</f>
        <v>EUREUR Curncy</v>
      </c>
      <c r="L130" s="152">
        <f>IF(D130 = D897,1,_xll.BDP(K130,$L$12))</f>
        <v>1</v>
      </c>
      <c r="M130" s="394">
        <f>IF(D130 = D897,1,_xll.BDP(K130,$M$12)*L130)</f>
        <v>1</v>
      </c>
      <c r="N130" s="157" t="e">
        <f t="shared" si="75"/>
        <v>#VALUE!</v>
      </c>
      <c r="O130" s="396" t="e">
        <f>N130 / Y897</f>
        <v>#VALUE!</v>
      </c>
      <c r="P130" s="159">
        <f t="shared" si="76"/>
        <v>0</v>
      </c>
      <c r="Q130" s="398">
        <f>P130 / Y897*100</f>
        <v>0</v>
      </c>
      <c r="R130" s="160">
        <f t="shared" si="77"/>
        <v>0</v>
      </c>
      <c r="S130" s="398">
        <f t="shared" si="78"/>
        <v>0</v>
      </c>
      <c r="T130" s="152">
        <f t="shared" si="79"/>
        <v>1</v>
      </c>
      <c r="U130" s="152">
        <v>0</v>
      </c>
      <c r="V130" s="152">
        <v>1</v>
      </c>
      <c r="W130" s="158" t="e">
        <f t="shared" si="80"/>
        <v>#VALUE!</v>
      </c>
      <c r="X130" s="158" t="e">
        <f t="shared" si="81"/>
        <v>#VALUE!</v>
      </c>
      <c r="Y130" s="70"/>
      <c r="Z130" s="162">
        <f>_xll.BDH(C130,$Z$12,$D$1,$D$1)</f>
        <v>52.2</v>
      </c>
      <c r="AA130" s="162">
        <f t="shared" si="82"/>
        <v>-5.0000000000004263E-2</v>
      </c>
      <c r="AB130" s="163">
        <f t="shared" si="83"/>
        <v>-9.5785440613034983E-2</v>
      </c>
      <c r="AC130" s="164">
        <v>0</v>
      </c>
      <c r="AD130" s="165">
        <f>IF(D130 = D897,1,_xll.BDP(K130,$AD$12)*L130)</f>
        <v>1</v>
      </c>
      <c r="AE130" s="400">
        <f>AA130*AC130*T130/AD130 / AF897</f>
        <v>0</v>
      </c>
      <c r="AF130" s="73"/>
      <c r="AG130" s="69"/>
      <c r="AH130" s="61"/>
    </row>
    <row r="131" spans="1:34" x14ac:dyDescent="0.2">
      <c r="B131" s="152">
        <v>2878</v>
      </c>
      <c r="C131" s="152" t="s">
        <v>465</v>
      </c>
      <c r="D131" s="152" t="str">
        <f>_xll.BDP(C131,$D$12)</f>
        <v>EUR</v>
      </c>
      <c r="E131" s="152" t="s">
        <v>500</v>
      </c>
      <c r="F131" s="153">
        <f>_xll.BDP(C131,$F$12)</f>
        <v>20.805</v>
      </c>
      <c r="G131" s="153" t="str">
        <f>_xll.BDP(C131,$G$12)</f>
        <v>#N/A Requesting Data...</v>
      </c>
      <c r="H131" s="154" t="e">
        <f t="shared" si="73"/>
        <v>#VALUE!</v>
      </c>
      <c r="I131" s="155" t="e">
        <f t="shared" si="74"/>
        <v>#VALUE!</v>
      </c>
      <c r="J131" s="156">
        <v>0</v>
      </c>
      <c r="K131" s="152" t="str">
        <f>CONCATENATE(D897,D131, " Curncy")</f>
        <v>EUREUR Curncy</v>
      </c>
      <c r="L131" s="152">
        <f>IF(D131 = D897,1,_xll.BDP(K131,$L$12))</f>
        <v>1</v>
      </c>
      <c r="M131" s="394">
        <f>IF(D131 = D897,1,_xll.BDP(K131,$M$12)*L131)</f>
        <v>1</v>
      </c>
      <c r="N131" s="157" t="e">
        <f t="shared" si="75"/>
        <v>#VALUE!</v>
      </c>
      <c r="O131" s="396" t="e">
        <f>N131 / Y897</f>
        <v>#VALUE!</v>
      </c>
      <c r="P131" s="159">
        <f t="shared" si="76"/>
        <v>0</v>
      </c>
      <c r="Q131" s="398">
        <f>P131 / Y897*100</f>
        <v>0</v>
      </c>
      <c r="R131" s="160">
        <f t="shared" si="77"/>
        <v>0</v>
      </c>
      <c r="S131" s="398">
        <f t="shared" si="78"/>
        <v>0</v>
      </c>
      <c r="T131" s="152">
        <f t="shared" si="79"/>
        <v>1</v>
      </c>
      <c r="U131" s="152">
        <v>0</v>
      </c>
      <c r="V131" s="152">
        <v>1</v>
      </c>
      <c r="W131" s="158" t="e">
        <f t="shared" si="80"/>
        <v>#VALUE!</v>
      </c>
      <c r="X131" s="158" t="e">
        <f t="shared" si="81"/>
        <v>#VALUE!</v>
      </c>
      <c r="Y131" s="70"/>
      <c r="Z131" s="162" t="str">
        <f>_xll.BDH(C131,$Z$12,$D$1,$D$1)</f>
        <v>#N/A Requesting Data...</v>
      </c>
      <c r="AA131" s="162" t="e">
        <f t="shared" si="82"/>
        <v>#VALUE!</v>
      </c>
      <c r="AB131" s="163" t="e">
        <f t="shared" si="83"/>
        <v>#VALUE!</v>
      </c>
      <c r="AC131" s="164">
        <v>0</v>
      </c>
      <c r="AD131" s="165">
        <f>IF(D131 = D897,1,_xll.BDP(K131,$AD$12)*L131)</f>
        <v>1</v>
      </c>
      <c r="AE131" s="400" t="e">
        <f>AA131*AC131*T131/AD131 / AF897</f>
        <v>#VALUE!</v>
      </c>
      <c r="AF131" s="73"/>
      <c r="AG131" s="69"/>
      <c r="AH131" s="61"/>
    </row>
    <row r="132" spans="1:34" x14ac:dyDescent="0.2">
      <c r="B132" s="152">
        <v>300</v>
      </c>
      <c r="C132" s="152" t="s">
        <v>466</v>
      </c>
      <c r="D132" s="152" t="str">
        <f>_xll.BDP(C132,$D$12)</f>
        <v>EUR</v>
      </c>
      <c r="E132" s="152" t="s">
        <v>501</v>
      </c>
      <c r="F132" s="153">
        <f>_xll.BDP(C132,$F$12)</f>
        <v>69.78</v>
      </c>
      <c r="G132" s="153" t="str">
        <f>_xll.BDP(C132,$G$12)</f>
        <v>#N/A Requesting Data...</v>
      </c>
      <c r="H132" s="154" t="e">
        <f t="shared" si="73"/>
        <v>#VALUE!</v>
      </c>
      <c r="I132" s="155" t="e">
        <f t="shared" si="74"/>
        <v>#VALUE!</v>
      </c>
      <c r="J132" s="156">
        <v>0</v>
      </c>
      <c r="K132" s="152" t="str">
        <f>CONCATENATE(D897,D132, " Curncy")</f>
        <v>EUREUR Curncy</v>
      </c>
      <c r="L132" s="152">
        <f>IF(D132 = D897,1,_xll.BDP(K132,$L$12))</f>
        <v>1</v>
      </c>
      <c r="M132" s="394">
        <f>IF(D132 = D897,1,_xll.BDP(K132,$M$12)*L132)</f>
        <v>1</v>
      </c>
      <c r="N132" s="157" t="e">
        <f t="shared" si="75"/>
        <v>#VALUE!</v>
      </c>
      <c r="O132" s="396" t="e">
        <f>N132 / Y897</f>
        <v>#VALUE!</v>
      </c>
      <c r="P132" s="159">
        <f t="shared" si="76"/>
        <v>0</v>
      </c>
      <c r="Q132" s="398">
        <f>P132 / Y897*100</f>
        <v>0</v>
      </c>
      <c r="R132" s="160">
        <f t="shared" si="77"/>
        <v>0</v>
      </c>
      <c r="S132" s="398">
        <f t="shared" si="78"/>
        <v>0</v>
      </c>
      <c r="T132" s="152">
        <f t="shared" si="79"/>
        <v>1</v>
      </c>
      <c r="U132" s="152">
        <v>0</v>
      </c>
      <c r="V132" s="152">
        <v>1</v>
      </c>
      <c r="W132" s="158" t="e">
        <f t="shared" si="80"/>
        <v>#VALUE!</v>
      </c>
      <c r="X132" s="158" t="e">
        <f t="shared" si="81"/>
        <v>#VALUE!</v>
      </c>
      <c r="Y132" s="70"/>
      <c r="Z132" s="162" t="str">
        <f>_xll.BDH(C132,$Z$12,$D$1,$D$1)</f>
        <v>#N/A Requesting Data...</v>
      </c>
      <c r="AA132" s="162" t="e">
        <f t="shared" si="82"/>
        <v>#VALUE!</v>
      </c>
      <c r="AB132" s="163" t="e">
        <f t="shared" si="83"/>
        <v>#VALUE!</v>
      </c>
      <c r="AC132" s="164">
        <v>0</v>
      </c>
      <c r="AD132" s="165">
        <f>IF(D132 = D897,1,_xll.BDP(K132,$AD$12)*L132)</f>
        <v>1</v>
      </c>
      <c r="AE132" s="400" t="e">
        <f>AA132*AC132*T132/AD132 / AF897</f>
        <v>#VALUE!</v>
      </c>
      <c r="AF132" s="73"/>
      <c r="AG132" s="69"/>
      <c r="AH132" s="61"/>
    </row>
    <row r="133" spans="1:34" x14ac:dyDescent="0.2">
      <c r="B133" s="152">
        <v>378</v>
      </c>
      <c r="C133" s="152" t="s">
        <v>467</v>
      </c>
      <c r="D133" s="152" t="str">
        <f>_xll.BDP(C133,$D$12)</f>
        <v>EUR</v>
      </c>
      <c r="E133" s="152" t="s">
        <v>502</v>
      </c>
      <c r="F133" s="153">
        <f>_xll.BDP(C133,$F$12)</f>
        <v>29.1</v>
      </c>
      <c r="G133" s="153" t="str">
        <f>_xll.BDP(C133,$G$12)</f>
        <v>#N/A Requesting Data...</v>
      </c>
      <c r="H133" s="154" t="e">
        <f t="shared" si="73"/>
        <v>#VALUE!</v>
      </c>
      <c r="I133" s="155" t="e">
        <f t="shared" si="74"/>
        <v>#VALUE!</v>
      </c>
      <c r="J133" s="156">
        <v>0</v>
      </c>
      <c r="K133" s="152" t="str">
        <f>CONCATENATE(D897,D133, " Curncy")</f>
        <v>EUREUR Curncy</v>
      </c>
      <c r="L133" s="152">
        <f>IF(D133 = D897,1,_xll.BDP(K133,$L$12))</f>
        <v>1</v>
      </c>
      <c r="M133" s="394">
        <f>IF(D133 = D897,1,_xll.BDP(K133,$M$12)*L133)</f>
        <v>1</v>
      </c>
      <c r="N133" s="157" t="e">
        <f t="shared" si="75"/>
        <v>#VALUE!</v>
      </c>
      <c r="O133" s="396" t="e">
        <f>N133 / Y897</f>
        <v>#VALUE!</v>
      </c>
      <c r="P133" s="159">
        <f t="shared" si="76"/>
        <v>0</v>
      </c>
      <c r="Q133" s="398">
        <f>P133 / Y897*100</f>
        <v>0</v>
      </c>
      <c r="R133" s="160">
        <f t="shared" si="77"/>
        <v>0</v>
      </c>
      <c r="S133" s="398">
        <f t="shared" si="78"/>
        <v>0</v>
      </c>
      <c r="T133" s="152">
        <f t="shared" si="79"/>
        <v>1</v>
      </c>
      <c r="U133" s="152">
        <v>0</v>
      </c>
      <c r="V133" s="152">
        <v>1</v>
      </c>
      <c r="W133" s="158" t="e">
        <f t="shared" si="80"/>
        <v>#VALUE!</v>
      </c>
      <c r="X133" s="158" t="e">
        <f t="shared" si="81"/>
        <v>#VALUE!</v>
      </c>
      <c r="Y133" s="70"/>
      <c r="Z133" s="162" t="str">
        <f>_xll.BDH(C133,$Z$12,$D$1,$D$1)</f>
        <v>#N/A Requesting Data...</v>
      </c>
      <c r="AA133" s="162" t="e">
        <f t="shared" si="82"/>
        <v>#VALUE!</v>
      </c>
      <c r="AB133" s="163" t="e">
        <f t="shared" si="83"/>
        <v>#VALUE!</v>
      </c>
      <c r="AC133" s="164">
        <v>0</v>
      </c>
      <c r="AD133" s="165">
        <f>IF(D133 = D897,1,_xll.BDP(K133,$AD$12)*L133)</f>
        <v>1</v>
      </c>
      <c r="AE133" s="400" t="e">
        <f>AA133*AC133*T133/AD133 / AF897</f>
        <v>#VALUE!</v>
      </c>
      <c r="AF133" s="73"/>
      <c r="AG133" s="69"/>
      <c r="AH133" s="61"/>
    </row>
    <row r="134" spans="1:34" x14ac:dyDescent="0.2">
      <c r="B134" s="152">
        <v>1309</v>
      </c>
      <c r="C134" s="152" t="s">
        <v>468</v>
      </c>
      <c r="D134" s="152" t="str">
        <f>_xll.BDP(C134,$D$12)</f>
        <v>EUR</v>
      </c>
      <c r="E134" s="152" t="s">
        <v>503</v>
      </c>
      <c r="F134" s="153">
        <f>_xll.BDP(C134,$F$12)</f>
        <v>6.8049999999999997</v>
      </c>
      <c r="G134" s="153" t="str">
        <f>_xll.BDP(C134,$G$12)</f>
        <v>#N/A Requesting Data...</v>
      </c>
      <c r="H134" s="154" t="e">
        <f t="shared" si="73"/>
        <v>#VALUE!</v>
      </c>
      <c r="I134" s="155" t="e">
        <f t="shared" si="74"/>
        <v>#VALUE!</v>
      </c>
      <c r="J134" s="156">
        <v>0</v>
      </c>
      <c r="K134" s="152" t="str">
        <f>CONCATENATE(D897,D134, " Curncy")</f>
        <v>EUREUR Curncy</v>
      </c>
      <c r="L134" s="152">
        <f>IF(D134 = D897,1,_xll.BDP(K134,$L$12))</f>
        <v>1</v>
      </c>
      <c r="M134" s="394">
        <f>IF(D134 = D897,1,_xll.BDP(K134,$M$12)*L134)</f>
        <v>1</v>
      </c>
      <c r="N134" s="157" t="e">
        <f t="shared" si="75"/>
        <v>#VALUE!</v>
      </c>
      <c r="O134" s="396" t="e">
        <f>N134 / Y897</f>
        <v>#VALUE!</v>
      </c>
      <c r="P134" s="159">
        <f t="shared" si="76"/>
        <v>0</v>
      </c>
      <c r="Q134" s="398">
        <f>P134 / Y897*100</f>
        <v>0</v>
      </c>
      <c r="R134" s="160">
        <f t="shared" si="77"/>
        <v>0</v>
      </c>
      <c r="S134" s="398">
        <f t="shared" si="78"/>
        <v>0</v>
      </c>
      <c r="T134" s="152">
        <f t="shared" si="79"/>
        <v>1</v>
      </c>
      <c r="U134" s="152">
        <v>0</v>
      </c>
      <c r="V134" s="152">
        <v>1</v>
      </c>
      <c r="W134" s="158" t="e">
        <f t="shared" si="80"/>
        <v>#VALUE!</v>
      </c>
      <c r="X134" s="158" t="e">
        <f t="shared" si="81"/>
        <v>#VALUE!</v>
      </c>
      <c r="Y134" s="70"/>
      <c r="Z134" s="162" t="str">
        <f>_xll.BDH(C134,$Z$12,$D$1,$D$1)</f>
        <v>#N/A Requesting Data...</v>
      </c>
      <c r="AA134" s="162" t="e">
        <f t="shared" si="82"/>
        <v>#VALUE!</v>
      </c>
      <c r="AB134" s="163" t="e">
        <f t="shared" si="83"/>
        <v>#VALUE!</v>
      </c>
      <c r="AC134" s="164">
        <v>0</v>
      </c>
      <c r="AD134" s="165">
        <f>IF(D134 = D897,1,_xll.BDP(K134,$AD$12)*L134)</f>
        <v>1</v>
      </c>
      <c r="AE134" s="400" t="e">
        <f>AA134*AC134*T134/AD134 / AF897</f>
        <v>#VALUE!</v>
      </c>
      <c r="AF134" s="73"/>
      <c r="AG134" s="69"/>
      <c r="AH134" s="61"/>
    </row>
    <row r="135" spans="1:34" x14ac:dyDescent="0.2">
      <c r="B135" s="152">
        <v>934</v>
      </c>
      <c r="C135" s="152" t="s">
        <v>469</v>
      </c>
      <c r="D135" s="152" t="str">
        <f>_xll.BDP(C135,$D$12)</f>
        <v>EUR</v>
      </c>
      <c r="E135" s="152" t="s">
        <v>504</v>
      </c>
      <c r="F135" s="153">
        <f>_xll.BDP(C135,$F$12)</f>
        <v>120.15</v>
      </c>
      <c r="G135" s="153" t="str">
        <f>_xll.BDP(C135,$G$12)</f>
        <v>#N/A Requesting Data...</v>
      </c>
      <c r="H135" s="154" t="e">
        <f t="shared" si="73"/>
        <v>#VALUE!</v>
      </c>
      <c r="I135" s="155" t="e">
        <f t="shared" si="74"/>
        <v>#VALUE!</v>
      </c>
      <c r="J135" s="156">
        <v>0</v>
      </c>
      <c r="K135" s="152" t="str">
        <f>CONCATENATE(D897,D135, " Curncy")</f>
        <v>EUREUR Curncy</v>
      </c>
      <c r="L135" s="152">
        <f>IF(D135 = D897,1,_xll.BDP(K135,$L$12))</f>
        <v>1</v>
      </c>
      <c r="M135" s="394">
        <f>IF(D135 = D897,1,_xll.BDP(K135,$M$12)*L135)</f>
        <v>1</v>
      </c>
      <c r="N135" s="157" t="e">
        <f t="shared" si="75"/>
        <v>#VALUE!</v>
      </c>
      <c r="O135" s="396" t="e">
        <f>N135 / Y897</f>
        <v>#VALUE!</v>
      </c>
      <c r="P135" s="159">
        <f t="shared" si="76"/>
        <v>0</v>
      </c>
      <c r="Q135" s="398">
        <f>P135 / Y897*100</f>
        <v>0</v>
      </c>
      <c r="R135" s="160">
        <f t="shared" si="77"/>
        <v>0</v>
      </c>
      <c r="S135" s="398">
        <f t="shared" si="78"/>
        <v>0</v>
      </c>
      <c r="T135" s="152">
        <f t="shared" si="79"/>
        <v>1</v>
      </c>
      <c r="U135" s="152">
        <v>0</v>
      </c>
      <c r="V135" s="152">
        <v>1</v>
      </c>
      <c r="W135" s="158" t="e">
        <f t="shared" si="80"/>
        <v>#VALUE!</v>
      </c>
      <c r="X135" s="158" t="e">
        <f t="shared" si="81"/>
        <v>#VALUE!</v>
      </c>
      <c r="Y135" s="70"/>
      <c r="Z135" s="162">
        <f>_xll.BDH(C135,$Z$12,$D$1,$D$1)</f>
        <v>117.05</v>
      </c>
      <c r="AA135" s="162">
        <f t="shared" si="82"/>
        <v>3.1000000000000085</v>
      </c>
      <c r="AB135" s="163">
        <f t="shared" si="83"/>
        <v>2.6484408372490464</v>
      </c>
      <c r="AC135" s="164">
        <v>0</v>
      </c>
      <c r="AD135" s="165">
        <f>IF(D135 = D897,1,_xll.BDP(K135,$AD$12)*L135)</f>
        <v>1</v>
      </c>
      <c r="AE135" s="400">
        <f>AA135*AC135*T135/AD135 / AF897</f>
        <v>0</v>
      </c>
      <c r="AF135" s="73"/>
      <c r="AG135" s="69"/>
      <c r="AH135" s="61"/>
    </row>
    <row r="136" spans="1:34" x14ac:dyDescent="0.2">
      <c r="B136" s="152">
        <v>303</v>
      </c>
      <c r="C136" s="152" t="s">
        <v>1624</v>
      </c>
      <c r="D136" s="152" t="str">
        <f>_xll.BDP(C136,$D$12)</f>
        <v>EUR</v>
      </c>
      <c r="E136" s="152" t="s">
        <v>1625</v>
      </c>
      <c r="F136" s="153">
        <f>_xll.BDP(C136,$F$12)</f>
        <v>50.15</v>
      </c>
      <c r="G136" s="153" t="str">
        <f>_xll.BDP(C136,$G$12)</f>
        <v>#N/A Requesting Data...</v>
      </c>
      <c r="H136" s="154" t="e">
        <f t="shared" si="73"/>
        <v>#VALUE!</v>
      </c>
      <c r="I136" s="155" t="e">
        <f t="shared" si="74"/>
        <v>#VALUE!</v>
      </c>
      <c r="J136" s="156">
        <v>0</v>
      </c>
      <c r="K136" s="152" t="str">
        <f>CONCATENATE(D897,D136, " Curncy")</f>
        <v>EUREUR Curncy</v>
      </c>
      <c r="L136" s="152">
        <f>IF(D136 = D897,1,_xll.BDP(K136,$L$12))</f>
        <v>1</v>
      </c>
      <c r="M136" s="394">
        <f>IF(D136 = D897,1,_xll.BDP(K136,$M$12)*L136)</f>
        <v>1</v>
      </c>
      <c r="N136" s="157" t="e">
        <f t="shared" si="75"/>
        <v>#VALUE!</v>
      </c>
      <c r="O136" s="396" t="e">
        <f>N136 / Y897</f>
        <v>#VALUE!</v>
      </c>
      <c r="P136" s="159">
        <f t="shared" si="76"/>
        <v>0</v>
      </c>
      <c r="Q136" s="398">
        <f>P136 / Y897*100</f>
        <v>0</v>
      </c>
      <c r="R136" s="160">
        <f t="shared" si="77"/>
        <v>0</v>
      </c>
      <c r="S136" s="398">
        <f t="shared" si="78"/>
        <v>0</v>
      </c>
      <c r="T136" s="152">
        <f t="shared" si="79"/>
        <v>1</v>
      </c>
      <c r="U136" s="152">
        <v>0</v>
      </c>
      <c r="V136" s="152">
        <v>1</v>
      </c>
      <c r="W136" s="158" t="e">
        <f t="shared" si="80"/>
        <v>#VALUE!</v>
      </c>
      <c r="X136" s="158" t="e">
        <f t="shared" si="81"/>
        <v>#VALUE!</v>
      </c>
      <c r="Y136" s="70"/>
      <c r="Z136" s="162">
        <f>_xll.BDH(C136,$Z$12,$D$1,$D$1)</f>
        <v>50.37</v>
      </c>
      <c r="AA136" s="162">
        <f t="shared" si="82"/>
        <v>-0.21999999999999886</v>
      </c>
      <c r="AB136" s="163">
        <f t="shared" si="83"/>
        <v>-0.43676791741115517</v>
      </c>
      <c r="AC136" s="164">
        <v>0</v>
      </c>
      <c r="AD136" s="165">
        <f>IF(D136 = D897,1,_xll.BDP(K136,$AD$12)*L136)</f>
        <v>1</v>
      </c>
      <c r="AE136" s="400">
        <f>AA136*AC136*T136/AD136 / AF897</f>
        <v>0</v>
      </c>
      <c r="AF136" s="73"/>
      <c r="AG136" s="69"/>
      <c r="AH136" s="61"/>
    </row>
    <row r="137" spans="1:34" x14ac:dyDescent="0.2">
      <c r="B137" s="152">
        <v>1965</v>
      </c>
      <c r="C137" s="152" t="s">
        <v>470</v>
      </c>
      <c r="D137" s="152" t="str">
        <f>_xll.BDP(C137,$D$12)</f>
        <v>EUR</v>
      </c>
      <c r="E137" s="152" t="s">
        <v>505</v>
      </c>
      <c r="F137" s="153">
        <f>_xll.BDP(C137,$F$12)</f>
        <v>42.33</v>
      </c>
      <c r="G137" s="153" t="str">
        <f>_xll.BDP(C137,$G$12)</f>
        <v>#N/A Requesting Data...</v>
      </c>
      <c r="H137" s="154" t="e">
        <f t="shared" si="73"/>
        <v>#VALUE!</v>
      </c>
      <c r="I137" s="155" t="e">
        <f t="shared" si="74"/>
        <v>#VALUE!</v>
      </c>
      <c r="J137" s="156">
        <v>0</v>
      </c>
      <c r="K137" s="152" t="str">
        <f>CONCATENATE(D897,D137, " Curncy")</f>
        <v>EUREUR Curncy</v>
      </c>
      <c r="L137" s="152">
        <f>IF(D137 = D897,1,_xll.BDP(K137,$L$12))</f>
        <v>1</v>
      </c>
      <c r="M137" s="394">
        <f>IF(D137 = D897,1,_xll.BDP(K137,$M$12)*L137)</f>
        <v>1</v>
      </c>
      <c r="N137" s="157" t="e">
        <f t="shared" si="75"/>
        <v>#VALUE!</v>
      </c>
      <c r="O137" s="396" t="e">
        <f>N137 / Y897</f>
        <v>#VALUE!</v>
      </c>
      <c r="P137" s="159">
        <f t="shared" si="76"/>
        <v>0</v>
      </c>
      <c r="Q137" s="398">
        <f>P137 / Y897*100</f>
        <v>0</v>
      </c>
      <c r="R137" s="160">
        <f t="shared" si="77"/>
        <v>0</v>
      </c>
      <c r="S137" s="398">
        <f t="shared" si="78"/>
        <v>0</v>
      </c>
      <c r="T137" s="152">
        <f t="shared" si="79"/>
        <v>1</v>
      </c>
      <c r="U137" s="152">
        <v>0</v>
      </c>
      <c r="V137" s="152">
        <v>1</v>
      </c>
      <c r="W137" s="158" t="e">
        <f t="shared" si="80"/>
        <v>#VALUE!</v>
      </c>
      <c r="X137" s="158" t="e">
        <f t="shared" si="81"/>
        <v>#VALUE!</v>
      </c>
      <c r="Y137" s="70"/>
      <c r="Z137" s="162">
        <f>_xll.BDH(C137,$Z$12,$D$1,$D$1)</f>
        <v>41.9</v>
      </c>
      <c r="AA137" s="162">
        <f t="shared" si="82"/>
        <v>0.42999999999999972</v>
      </c>
      <c r="AB137" s="163">
        <f t="shared" si="83"/>
        <v>1.0262529832935554</v>
      </c>
      <c r="AC137" s="164">
        <v>0</v>
      </c>
      <c r="AD137" s="165">
        <f>IF(D137 = D897,1,_xll.BDP(K137,$AD$12)*L137)</f>
        <v>1</v>
      </c>
      <c r="AE137" s="400">
        <f>AA137*AC137*T137/AD137 / AF897</f>
        <v>0</v>
      </c>
      <c r="AF137" s="73"/>
      <c r="AG137" s="69"/>
      <c r="AH137" s="61"/>
    </row>
    <row r="138" spans="1:34" x14ac:dyDescent="0.2">
      <c r="B138" s="152">
        <v>299</v>
      </c>
      <c r="C138" s="152" t="s">
        <v>158</v>
      </c>
      <c r="D138" s="152" t="str">
        <f>_xll.BDP(C138,$D$12)</f>
        <v>EUR</v>
      </c>
      <c r="E138" s="152" t="s">
        <v>306</v>
      </c>
      <c r="F138" s="153">
        <f>_xll.BDP(C138,$F$12)</f>
        <v>18.635000000000002</v>
      </c>
      <c r="G138" s="153" t="str">
        <f>_xll.BDP(C138,$G$12)</f>
        <v>#N/A Requesting Data...</v>
      </c>
      <c r="H138" s="154" t="e">
        <f t="shared" si="73"/>
        <v>#VALUE!</v>
      </c>
      <c r="I138" s="155" t="e">
        <f t="shared" si="74"/>
        <v>#VALUE!</v>
      </c>
      <c r="J138" s="156">
        <v>0</v>
      </c>
      <c r="K138" s="152" t="str">
        <f>CONCATENATE(D897,D138, " Curncy")</f>
        <v>EUREUR Curncy</v>
      </c>
      <c r="L138" s="152">
        <f>IF(D138 = D897,1,_xll.BDP(K138,$L$12))</f>
        <v>1</v>
      </c>
      <c r="M138" s="394">
        <f>IF(D138 = D897,1,_xll.BDP(K138,$M$12)*L138)</f>
        <v>1</v>
      </c>
      <c r="N138" s="157" t="e">
        <f t="shared" si="75"/>
        <v>#VALUE!</v>
      </c>
      <c r="O138" s="396" t="e">
        <f>N138 / Y897</f>
        <v>#VALUE!</v>
      </c>
      <c r="P138" s="159">
        <f t="shared" si="76"/>
        <v>0</v>
      </c>
      <c r="Q138" s="398">
        <f>P138 / Y897*100</f>
        <v>0</v>
      </c>
      <c r="R138" s="160">
        <f t="shared" si="77"/>
        <v>0</v>
      </c>
      <c r="S138" s="398">
        <f t="shared" si="78"/>
        <v>0</v>
      </c>
      <c r="T138" s="152">
        <f t="shared" si="79"/>
        <v>1</v>
      </c>
      <c r="U138" s="152">
        <v>0</v>
      </c>
      <c r="V138" s="152">
        <v>1</v>
      </c>
      <c r="W138" s="158" t="e">
        <f t="shared" si="80"/>
        <v>#VALUE!</v>
      </c>
      <c r="X138" s="158" t="e">
        <f t="shared" si="81"/>
        <v>#VALUE!</v>
      </c>
      <c r="Y138" s="70"/>
      <c r="Z138" s="162" t="str">
        <f>_xll.BDH(C138,$Z$12,$D$1,$D$1)</f>
        <v>#N/A Requesting Data...</v>
      </c>
      <c r="AA138" s="162" t="e">
        <f t="shared" si="82"/>
        <v>#VALUE!</v>
      </c>
      <c r="AB138" s="163" t="e">
        <f t="shared" si="83"/>
        <v>#VALUE!</v>
      </c>
      <c r="AC138" s="164">
        <v>0</v>
      </c>
      <c r="AD138" s="165">
        <f>IF(D138 = D897,1,_xll.BDP(K138,$AD$12)*L138)</f>
        <v>1</v>
      </c>
      <c r="AE138" s="400" t="e">
        <f>AA138*AC138*T138/AD138 / AF897</f>
        <v>#VALUE!</v>
      </c>
      <c r="AF138" s="73"/>
      <c r="AG138" s="69"/>
      <c r="AH138" s="61"/>
    </row>
    <row r="139" spans="1:34" x14ac:dyDescent="0.2">
      <c r="B139" s="152">
        <v>3999</v>
      </c>
      <c r="C139" s="152" t="s">
        <v>157</v>
      </c>
      <c r="D139" s="152" t="str">
        <f>_xll.BDP(C139,$D$12)</f>
        <v>EUR</v>
      </c>
      <c r="E139" s="152" t="s">
        <v>305</v>
      </c>
      <c r="F139" s="153">
        <f>_xll.BDP(C139,$F$12)</f>
        <v>10.37</v>
      </c>
      <c r="G139" s="153" t="str">
        <f>_xll.BDP(C139,$G$12)</f>
        <v>#N/A Requesting Data...</v>
      </c>
      <c r="H139" s="154" t="e">
        <f t="shared" si="73"/>
        <v>#VALUE!</v>
      </c>
      <c r="I139" s="155" t="e">
        <f t="shared" si="74"/>
        <v>#VALUE!</v>
      </c>
      <c r="J139" s="156">
        <v>0</v>
      </c>
      <c r="K139" s="152" t="str">
        <f>CONCATENATE(D897,D139, " Curncy")</f>
        <v>EUREUR Curncy</v>
      </c>
      <c r="L139" s="152">
        <f>IF(D139 = D897,1,_xll.BDP(K139,$L$12))</f>
        <v>1</v>
      </c>
      <c r="M139" s="394">
        <f>IF(D139 = D897,1,_xll.BDP(K139,$M$12)*L139)</f>
        <v>1</v>
      </c>
      <c r="N139" s="157" t="e">
        <f t="shared" si="75"/>
        <v>#VALUE!</v>
      </c>
      <c r="O139" s="396" t="e">
        <f>N139 / Y897</f>
        <v>#VALUE!</v>
      </c>
      <c r="P139" s="159">
        <f t="shared" si="76"/>
        <v>0</v>
      </c>
      <c r="Q139" s="398">
        <f>P139 / Y897*100</f>
        <v>0</v>
      </c>
      <c r="R139" s="160">
        <f t="shared" si="77"/>
        <v>0</v>
      </c>
      <c r="S139" s="398">
        <f t="shared" si="78"/>
        <v>0</v>
      </c>
      <c r="T139" s="152">
        <f t="shared" si="79"/>
        <v>1</v>
      </c>
      <c r="U139" s="152">
        <v>0</v>
      </c>
      <c r="V139" s="152">
        <v>1</v>
      </c>
      <c r="W139" s="158" t="e">
        <f t="shared" si="80"/>
        <v>#VALUE!</v>
      </c>
      <c r="X139" s="158" t="e">
        <f t="shared" si="81"/>
        <v>#VALUE!</v>
      </c>
      <c r="Y139" s="70"/>
      <c r="Z139" s="162">
        <f>_xll.BDH(C139,$Z$12,$D$1,$D$1)</f>
        <v>11.385</v>
      </c>
      <c r="AA139" s="162">
        <f t="shared" si="82"/>
        <v>-1.0150000000000006</v>
      </c>
      <c r="AB139" s="163">
        <f t="shared" si="83"/>
        <v>-8.9152393500219631</v>
      </c>
      <c r="AC139" s="164">
        <v>0</v>
      </c>
      <c r="AD139" s="165">
        <f>IF(D139 = D897,1,_xll.BDP(K139,$AD$12)*L139)</f>
        <v>1</v>
      </c>
      <c r="AE139" s="400">
        <f>AA139*AC139*T139/AD139 / AF897</f>
        <v>0</v>
      </c>
      <c r="AF139" s="73"/>
      <c r="AG139" s="69"/>
      <c r="AH139" s="61"/>
    </row>
    <row r="140" spans="1:34" x14ac:dyDescent="0.2">
      <c r="B140" s="152">
        <v>2098</v>
      </c>
      <c r="C140" s="152" t="s">
        <v>471</v>
      </c>
      <c r="D140" s="152" t="str">
        <f>_xll.BDP(C140,$D$12)</f>
        <v>EUR</v>
      </c>
      <c r="E140" s="152" t="s">
        <v>506</v>
      </c>
      <c r="F140" s="153">
        <f>_xll.BDP(C140,$F$12)</f>
        <v>23.62</v>
      </c>
      <c r="G140" s="153" t="str">
        <f>_xll.BDP(C140,$G$12)</f>
        <v>#N/A Requesting Data...</v>
      </c>
      <c r="H140" s="154" t="e">
        <f t="shared" si="73"/>
        <v>#VALUE!</v>
      </c>
      <c r="I140" s="155" t="e">
        <f t="shared" si="74"/>
        <v>#VALUE!</v>
      </c>
      <c r="J140" s="156">
        <v>0</v>
      </c>
      <c r="K140" s="152" t="str">
        <f>CONCATENATE(D897,D140, " Curncy")</f>
        <v>EUREUR Curncy</v>
      </c>
      <c r="L140" s="152">
        <f>IF(D140 = D897,1,_xll.BDP(K140,$L$12))</f>
        <v>1</v>
      </c>
      <c r="M140" s="394">
        <f>IF(D140 = D897,1,_xll.BDP(K140,$M$12)*L140)</f>
        <v>1</v>
      </c>
      <c r="N140" s="157" t="e">
        <f t="shared" si="75"/>
        <v>#VALUE!</v>
      </c>
      <c r="O140" s="396" t="e">
        <f>N140 / Y897</f>
        <v>#VALUE!</v>
      </c>
      <c r="P140" s="159">
        <f t="shared" si="76"/>
        <v>0</v>
      </c>
      <c r="Q140" s="398">
        <f>P140 / Y897*100</f>
        <v>0</v>
      </c>
      <c r="R140" s="160">
        <f t="shared" si="77"/>
        <v>0</v>
      </c>
      <c r="S140" s="398">
        <f t="shared" si="78"/>
        <v>0</v>
      </c>
      <c r="T140" s="152">
        <f t="shared" si="79"/>
        <v>1</v>
      </c>
      <c r="U140" s="152">
        <v>0</v>
      </c>
      <c r="V140" s="152">
        <v>1</v>
      </c>
      <c r="W140" s="158" t="e">
        <f t="shared" si="80"/>
        <v>#VALUE!</v>
      </c>
      <c r="X140" s="158" t="e">
        <f t="shared" si="81"/>
        <v>#VALUE!</v>
      </c>
      <c r="Y140" s="70"/>
      <c r="Z140" s="162" t="str">
        <f>_xll.BDH(C140,$Z$12,$D$1,$D$1)</f>
        <v>#N/A Requesting Data...</v>
      </c>
      <c r="AA140" s="162" t="e">
        <f t="shared" si="82"/>
        <v>#VALUE!</v>
      </c>
      <c r="AB140" s="163" t="e">
        <f t="shared" si="83"/>
        <v>#VALUE!</v>
      </c>
      <c r="AC140" s="164">
        <v>0</v>
      </c>
      <c r="AD140" s="165">
        <f>IF(D140 = D897,1,_xll.BDP(K140,$AD$12)*L140)</f>
        <v>1</v>
      </c>
      <c r="AE140" s="400" t="e">
        <f>AA140*AC140*T140/AD140 / AF897</f>
        <v>#VALUE!</v>
      </c>
      <c r="AF140" s="73"/>
      <c r="AG140" s="69"/>
      <c r="AH140" s="61"/>
    </row>
    <row r="141" spans="1:34" x14ac:dyDescent="0.2">
      <c r="B141" s="152">
        <v>2055</v>
      </c>
      <c r="C141" s="152" t="s">
        <v>156</v>
      </c>
      <c r="D141" s="152" t="str">
        <f>_xll.BDP(C141,$D$12)</f>
        <v>EUR</v>
      </c>
      <c r="E141" s="152" t="s">
        <v>304</v>
      </c>
      <c r="F141" s="153">
        <f>_xll.BDP(C141,$F$12)</f>
        <v>85.85</v>
      </c>
      <c r="G141" s="153" t="str">
        <f>_xll.BDP(C141,$G$12)</f>
        <v>#N/A Requesting Data...</v>
      </c>
      <c r="H141" s="154" t="e">
        <f t="shared" si="73"/>
        <v>#VALUE!</v>
      </c>
      <c r="I141" s="155" t="e">
        <f t="shared" si="74"/>
        <v>#VALUE!</v>
      </c>
      <c r="J141" s="156">
        <v>0</v>
      </c>
      <c r="K141" s="152" t="str">
        <f>CONCATENATE(D897,D141, " Curncy")</f>
        <v>EUREUR Curncy</v>
      </c>
      <c r="L141" s="152">
        <f>IF(D141 = D897,1,_xll.BDP(K141,$L$12))</f>
        <v>1</v>
      </c>
      <c r="M141" s="394">
        <f>IF(D141 = D897,1,_xll.BDP(K141,$M$12)*L141)</f>
        <v>1</v>
      </c>
      <c r="N141" s="157" t="e">
        <f t="shared" si="75"/>
        <v>#VALUE!</v>
      </c>
      <c r="O141" s="396" t="e">
        <f>N141 / Y897</f>
        <v>#VALUE!</v>
      </c>
      <c r="P141" s="159">
        <f t="shared" si="76"/>
        <v>0</v>
      </c>
      <c r="Q141" s="398">
        <f>P141 / Y897*100</f>
        <v>0</v>
      </c>
      <c r="R141" s="160">
        <f t="shared" si="77"/>
        <v>0</v>
      </c>
      <c r="S141" s="398">
        <f t="shared" si="78"/>
        <v>0</v>
      </c>
      <c r="T141" s="152">
        <f t="shared" si="79"/>
        <v>1</v>
      </c>
      <c r="U141" s="152">
        <v>0</v>
      </c>
      <c r="V141" s="152">
        <v>1</v>
      </c>
      <c r="W141" s="158" t="e">
        <f t="shared" si="80"/>
        <v>#VALUE!</v>
      </c>
      <c r="X141" s="158" t="e">
        <f t="shared" si="81"/>
        <v>#VALUE!</v>
      </c>
      <c r="Y141" s="70"/>
      <c r="Z141" s="162">
        <f>_xll.BDH(C141,$Z$12,$D$1,$D$1)</f>
        <v>84.96</v>
      </c>
      <c r="AA141" s="162">
        <f t="shared" si="82"/>
        <v>0.89000000000000057</v>
      </c>
      <c r="AB141" s="163">
        <f t="shared" si="83"/>
        <v>1.0475517890772135</v>
      </c>
      <c r="AC141" s="164">
        <v>0</v>
      </c>
      <c r="AD141" s="165">
        <f>IF(D141 = D897,1,_xll.BDP(K141,$AD$12)*L141)</f>
        <v>1</v>
      </c>
      <c r="AE141" s="400">
        <f>AA141*AC141*T141/AD141 / AF897</f>
        <v>0</v>
      </c>
      <c r="AF141" s="73"/>
      <c r="AG141" s="69"/>
      <c r="AH141" s="61"/>
    </row>
    <row r="142" spans="1:34" x14ac:dyDescent="0.2">
      <c r="B142" s="152">
        <v>3988</v>
      </c>
      <c r="C142" s="152" t="s">
        <v>155</v>
      </c>
      <c r="D142" s="152" t="str">
        <f>_xll.BDP(C142,$D$12)</f>
        <v>EUR</v>
      </c>
      <c r="E142" s="152" t="s">
        <v>303</v>
      </c>
      <c r="F142" s="153">
        <f>_xll.BDP(C142,$F$12)</f>
        <v>9.5679999999999996</v>
      </c>
      <c r="G142" s="153" t="str">
        <f>_xll.BDP(C142,$G$12)</f>
        <v>#N/A Requesting Data...</v>
      </c>
      <c r="H142" s="154" t="e">
        <f t="shared" si="73"/>
        <v>#VALUE!</v>
      </c>
      <c r="I142" s="155" t="e">
        <f t="shared" si="74"/>
        <v>#VALUE!</v>
      </c>
      <c r="J142" s="156">
        <v>0</v>
      </c>
      <c r="K142" s="152" t="str">
        <f>CONCATENATE(D897,D142, " Curncy")</f>
        <v>EUREUR Curncy</v>
      </c>
      <c r="L142" s="152">
        <f>IF(D142 = D897,1,_xll.BDP(K142,$L$12))</f>
        <v>1</v>
      </c>
      <c r="M142" s="394">
        <f>IF(D142 = D897,1,_xll.BDP(K142,$M$12)*L142)</f>
        <v>1</v>
      </c>
      <c r="N142" s="157" t="e">
        <f t="shared" si="75"/>
        <v>#VALUE!</v>
      </c>
      <c r="O142" s="396" t="e">
        <f>N142 / Y897</f>
        <v>#VALUE!</v>
      </c>
      <c r="P142" s="159">
        <f t="shared" si="76"/>
        <v>0</v>
      </c>
      <c r="Q142" s="398">
        <f>P142 / Y897*100</f>
        <v>0</v>
      </c>
      <c r="R142" s="160">
        <f t="shared" si="77"/>
        <v>0</v>
      </c>
      <c r="S142" s="398">
        <f t="shared" si="78"/>
        <v>0</v>
      </c>
      <c r="T142" s="152">
        <f t="shared" si="79"/>
        <v>1</v>
      </c>
      <c r="U142" s="152">
        <v>0</v>
      </c>
      <c r="V142" s="152">
        <v>1</v>
      </c>
      <c r="W142" s="158" t="e">
        <f t="shared" si="80"/>
        <v>#VALUE!</v>
      </c>
      <c r="X142" s="158" t="e">
        <f t="shared" si="81"/>
        <v>#VALUE!</v>
      </c>
      <c r="Y142" s="70"/>
      <c r="Z142" s="162">
        <f>_xll.BDH(C142,$Z$12,$D$1,$D$1)</f>
        <v>9.6959999999999997</v>
      </c>
      <c r="AA142" s="162">
        <f t="shared" si="82"/>
        <v>-0.12800000000000011</v>
      </c>
      <c r="AB142" s="163">
        <f t="shared" si="83"/>
        <v>-1.3201320132013215</v>
      </c>
      <c r="AC142" s="164">
        <v>0</v>
      </c>
      <c r="AD142" s="165">
        <f>IF(D142 = D897,1,_xll.BDP(K142,$AD$12)*L142)</f>
        <v>1</v>
      </c>
      <c r="AE142" s="400">
        <f>AA142*AC142*T142/AD142 / AF897</f>
        <v>0</v>
      </c>
      <c r="AF142" s="73"/>
      <c r="AG142" s="69"/>
      <c r="AH142" s="61"/>
    </row>
    <row r="143" spans="1:34" x14ac:dyDescent="0.2">
      <c r="A143" s="110"/>
      <c r="B143" s="152">
        <v>28923</v>
      </c>
      <c r="C143" s="152" t="s">
        <v>1305</v>
      </c>
      <c r="D143" s="152" t="str">
        <f>_xll.BDP(C143,$D$12)</f>
        <v>EUR</v>
      </c>
      <c r="E143" s="152" t="s">
        <v>1306</v>
      </c>
      <c r="F143" s="153">
        <f>_xll.BDP(C143,$F$12)</f>
        <v>35.46</v>
      </c>
      <c r="G143" s="153" t="str">
        <f>_xll.BDP(C143,$G$12)</f>
        <v>#N/A Requesting Data...</v>
      </c>
      <c r="H143" s="154" t="e">
        <f t="shared" si="73"/>
        <v>#VALUE!</v>
      </c>
      <c r="I143" s="155" t="e">
        <f t="shared" si="74"/>
        <v>#VALUE!</v>
      </c>
      <c r="J143" s="156">
        <v>-131641</v>
      </c>
      <c r="K143" s="152" t="str">
        <f>CONCATENATE(D897,D143, " Curncy")</f>
        <v>EUREUR Curncy</v>
      </c>
      <c r="L143" s="152">
        <f>IF(D143 = D897,1,_xll.BDP(K143,$L$12))</f>
        <v>1</v>
      </c>
      <c r="M143" s="394">
        <f>IF(D143 = D897,1,_xll.BDP(K143,$M$12)*L143)</f>
        <v>1</v>
      </c>
      <c r="N143" s="157" t="e">
        <f t="shared" si="75"/>
        <v>#VALUE!</v>
      </c>
      <c r="O143" s="396" t="e">
        <f>N143 / Y897</f>
        <v>#VALUE!</v>
      </c>
      <c r="P143" s="159" t="e">
        <f t="shared" si="76"/>
        <v>#VALUE!</v>
      </c>
      <c r="Q143" s="398" t="e">
        <f>P143 / Y897*100</f>
        <v>#VALUE!</v>
      </c>
      <c r="R143" s="160" t="e">
        <f t="shared" si="77"/>
        <v>#VALUE!</v>
      </c>
      <c r="S143" s="398" t="e">
        <f t="shared" si="78"/>
        <v>#VALUE!</v>
      </c>
      <c r="T143" s="152">
        <f t="shared" si="79"/>
        <v>1</v>
      </c>
      <c r="U143" s="152">
        <v>0</v>
      </c>
      <c r="V143" s="152">
        <v>1</v>
      </c>
      <c r="W143" s="158" t="e">
        <f t="shared" si="80"/>
        <v>#VALUE!</v>
      </c>
      <c r="X143" s="158" t="e">
        <f t="shared" si="81"/>
        <v>#VALUE!</v>
      </c>
      <c r="Y143" s="110"/>
      <c r="Z143" s="162" t="str">
        <f>_xll.BDH(C143,$Z$12,$D$1,$D$1)</f>
        <v>#N/A Requesting Data...</v>
      </c>
      <c r="AA143" s="162" t="e">
        <f t="shared" si="82"/>
        <v>#VALUE!</v>
      </c>
      <c r="AB143" s="163" t="e">
        <f t="shared" si="83"/>
        <v>#VALUE!</v>
      </c>
      <c r="AC143" s="164">
        <v>-131641</v>
      </c>
      <c r="AD143" s="165">
        <f>IF(D143 = D897,1,_xll.BDP(K143,$AD$12)*L143)</f>
        <v>1</v>
      </c>
      <c r="AE143" s="400" t="e">
        <f>AA143*AC143*T143/AD143 / AF897</f>
        <v>#VALUE!</v>
      </c>
      <c r="AF143" s="123"/>
      <c r="AG143" s="69"/>
      <c r="AH143" s="61"/>
    </row>
    <row r="144" spans="1:34" x14ac:dyDescent="0.2">
      <c r="A144" s="287" t="s">
        <v>1497</v>
      </c>
      <c r="B144" s="287"/>
      <c r="C144" s="287"/>
      <c r="D144" s="287"/>
      <c r="E144" s="287" t="s">
        <v>154</v>
      </c>
      <c r="F144" s="288"/>
      <c r="G144" s="288"/>
      <c r="H144" s="289"/>
      <c r="I144" s="290"/>
      <c r="J144" s="291"/>
      <c r="K144" s="287"/>
      <c r="L144" s="287"/>
      <c r="M144" s="374"/>
      <c r="N144" s="292" t="e">
        <f t="shared" ref="N144:S144" si="84" xml:space="preserve"> SUM(N84:N143)</f>
        <v>#VALUE!</v>
      </c>
      <c r="O144" s="380" t="e">
        <f t="shared" si="84"/>
        <v>#VALUE!</v>
      </c>
      <c r="P144" s="293" t="e">
        <f t="shared" si="84"/>
        <v>#VALUE!</v>
      </c>
      <c r="Q144" s="385" t="e">
        <f t="shared" si="84"/>
        <v>#VALUE!</v>
      </c>
      <c r="R144" s="356" t="e">
        <f t="shared" si="84"/>
        <v>#VALUE!</v>
      </c>
      <c r="S144" s="385" t="e">
        <f t="shared" si="84"/>
        <v>#VALUE!</v>
      </c>
      <c r="T144" s="287"/>
      <c r="U144" s="287"/>
      <c r="V144" s="287"/>
      <c r="W144" s="357" t="e">
        <f xml:space="preserve"> SUM(W84:W143)</f>
        <v>#VALUE!</v>
      </c>
      <c r="X144" s="357" t="e">
        <f xml:space="preserve"> SUM(X84:X143)</f>
        <v>#VALUE!</v>
      </c>
      <c r="Y144" s="287"/>
      <c r="Z144" s="294"/>
      <c r="AA144" s="294"/>
      <c r="AB144" s="295"/>
      <c r="AC144" s="296"/>
      <c r="AD144" s="297"/>
      <c r="AE144" s="390" t="e">
        <f xml:space="preserve"> SUM(AE84:AE143)</f>
        <v>#VALUE!</v>
      </c>
      <c r="AF144" s="369"/>
      <c r="AG144" s="69"/>
      <c r="AH144" s="61"/>
    </row>
    <row r="145" spans="2:34" x14ac:dyDescent="0.2">
      <c r="B145" s="31"/>
      <c r="C145" s="47"/>
      <c r="F145" s="36"/>
      <c r="G145" s="36"/>
      <c r="H145" s="37"/>
      <c r="I145" s="40"/>
      <c r="J145" s="17"/>
      <c r="K145" s="31"/>
      <c r="L145" s="31"/>
      <c r="M145" s="413"/>
      <c r="N145" s="93"/>
      <c r="O145" s="421"/>
      <c r="P145" s="38"/>
      <c r="Q145" s="426"/>
      <c r="R145" s="94"/>
      <c r="S145" s="435"/>
      <c r="T145" s="23"/>
      <c r="W145" s="49"/>
      <c r="X145" s="49"/>
      <c r="Y145" s="70"/>
      <c r="Z145" s="64"/>
      <c r="AA145" s="63"/>
      <c r="AB145" s="56"/>
      <c r="AC145" s="55"/>
      <c r="AD145" s="57"/>
      <c r="AE145" s="437"/>
      <c r="AF145" s="73"/>
      <c r="AG145" s="69"/>
      <c r="AH145" s="61"/>
    </row>
    <row r="146" spans="2:34" x14ac:dyDescent="0.2">
      <c r="B146" s="152"/>
      <c r="C146" s="152" t="s">
        <v>507</v>
      </c>
      <c r="D146" s="152" t="str">
        <f>_xll.BDP(C146,$D$12)</f>
        <v>EUR</v>
      </c>
      <c r="E146" s="152" t="str">
        <f>_xll.BDP(C146,$E$12)</f>
        <v>DAX INDEX FUTURE  Sep22</v>
      </c>
      <c r="F146" s="153">
        <f>_xll.BDP(C146,$F$12)</f>
        <v>12780</v>
      </c>
      <c r="G146" s="153" t="str">
        <f>_xll.BDP(C146,$G$12)</f>
        <v>#N/A Requesting Data...</v>
      </c>
      <c r="H146" s="154" t="e">
        <f t="shared" ref="H146:H175" si="85">IF(OR(OR(G146="#N/A N/A",G146="#N/A Real Time"),OR(F146="#N/A N/A",F146="#N/A Real Time")),0,  G146 - F146)</f>
        <v>#VALUE!</v>
      </c>
      <c r="I146" s="155" t="e">
        <f t="shared" ref="I146:I175" si="86">IF(OR(F146=0,F146="#N/A N/A"),0,H146 / F146*100)</f>
        <v>#VALUE!</v>
      </c>
      <c r="J146" s="156">
        <v>0</v>
      </c>
      <c r="K146" s="152" t="str">
        <f>CONCATENATE(D897,D146, " Curncy")</f>
        <v>EUREUR Curncy</v>
      </c>
      <c r="L146" s="152">
        <f>IF(D146 = D897,1,_xll.BDP(K146,$L$12))</f>
        <v>1</v>
      </c>
      <c r="M146" s="394">
        <f>IF(D146 = D897,1,_xll.BDP(K146,$M$12)*L146)</f>
        <v>1</v>
      </c>
      <c r="N146" s="157" t="e">
        <f t="shared" ref="N146:N175" si="87">H146*J146*T146/M146</f>
        <v>#VALUE!</v>
      </c>
      <c r="O146" s="396" t="e">
        <f>N146 / Y897</f>
        <v>#VALUE!</v>
      </c>
      <c r="P146" s="159">
        <f t="shared" ref="P146:P175" si="88">IF(OR(OR(J146=0,G146 = "#N/A N/A"),G146="#N/A Real Time"),0,G146*J146*T146/M146)</f>
        <v>0</v>
      </c>
      <c r="Q146" s="398">
        <f>P146 / Y897*100</f>
        <v>0</v>
      </c>
      <c r="R146" s="160">
        <f t="shared" ref="R146:R175" si="89">IF(Q146&lt;0,Q146,0)</f>
        <v>0</v>
      </c>
      <c r="S146" s="398">
        <f t="shared" ref="S146:S175" si="90">IF(Q146&gt;0,Q146,0)</f>
        <v>0</v>
      </c>
      <c r="T146" s="152">
        <f t="shared" ref="T146:T175" si="91">IF(EXACT(D146,UPPER(D146)),1,0.01)/V146</f>
        <v>1</v>
      </c>
      <c r="U146" s="152">
        <v>3</v>
      </c>
      <c r="V146" s="152">
        <v>1</v>
      </c>
      <c r="W146" s="158" t="e">
        <f t="shared" ref="W146:W175" si="92">IF(AND(Q146&lt;0,O146&gt;0),O146,0)</f>
        <v>#VALUE!</v>
      </c>
      <c r="X146" s="158" t="e">
        <f t="shared" ref="X146:X175" si="93">IF(AND(Q146&gt;0,O146&gt;0),O146,0)</f>
        <v>#VALUE!</v>
      </c>
      <c r="Y146" s="70"/>
      <c r="Z146" s="162" t="str">
        <f>_xll.BDH(C146,$Z$12,$D$1,$D$1)</f>
        <v>#N/A Requesting Data...</v>
      </c>
      <c r="AA146" s="162" t="e">
        <f t="shared" ref="AA146:AA175" si="94">IF(OR(OR(F146="#N/A N/A",F146="#N/A Real Time"),OR(Z146="#N/A N/A",Z146="#N/A Real Time")),0,  F146 - Z146)</f>
        <v>#VALUE!</v>
      </c>
      <c r="AB146" s="163" t="e">
        <f t="shared" ref="AB146:AB175" si="95">IF(OR(Z146=0,Z146="#N/A N/A"),0,AA146 / Z146*100)</f>
        <v>#VALUE!</v>
      </c>
      <c r="AC146" s="164">
        <v>0</v>
      </c>
      <c r="AD146" s="165">
        <f>IF(D146 = D897,1,_xll.BDP(K146,$AD$12)*L146)</f>
        <v>1</v>
      </c>
      <c r="AE146" s="400" t="e">
        <f>AA146*AC146*T146/AD146 / AF897</f>
        <v>#VALUE!</v>
      </c>
      <c r="AF146" s="73"/>
      <c r="AG146" s="69"/>
      <c r="AH146" s="61"/>
    </row>
    <row r="147" spans="2:34" x14ac:dyDescent="0.2">
      <c r="B147" s="152">
        <v>2245</v>
      </c>
      <c r="C147" s="152" t="s">
        <v>546</v>
      </c>
      <c r="D147" s="152" t="str">
        <f>_xll.BDP(C147,$D$12)</f>
        <v>EUR</v>
      </c>
      <c r="E147" s="152" t="s">
        <v>576</v>
      </c>
      <c r="F147" s="153">
        <f>_xll.BDP(C147,$F$12)</f>
        <v>167.64</v>
      </c>
      <c r="G147" s="153" t="str">
        <f>_xll.BDP(C147,$G$12)</f>
        <v>#N/A Requesting Data...</v>
      </c>
      <c r="H147" s="154" t="e">
        <f t="shared" si="85"/>
        <v>#VALUE!</v>
      </c>
      <c r="I147" s="155" t="e">
        <f t="shared" si="86"/>
        <v>#VALUE!</v>
      </c>
      <c r="J147" s="156">
        <v>0</v>
      </c>
      <c r="K147" s="152" t="str">
        <f>CONCATENATE(D897,D147, " Curncy")</f>
        <v>EUREUR Curncy</v>
      </c>
      <c r="L147" s="152">
        <f>IF(D147 = D897,1,_xll.BDP(K147,$L$12))</f>
        <v>1</v>
      </c>
      <c r="M147" s="394">
        <f>IF(D147 = D897,1,_xll.BDP(K147,$M$12)*L147)</f>
        <v>1</v>
      </c>
      <c r="N147" s="157" t="e">
        <f t="shared" si="87"/>
        <v>#VALUE!</v>
      </c>
      <c r="O147" s="396" t="e">
        <f>N147 / Y897</f>
        <v>#VALUE!</v>
      </c>
      <c r="P147" s="159">
        <f t="shared" si="88"/>
        <v>0</v>
      </c>
      <c r="Q147" s="398">
        <f>P147 / Y897*100</f>
        <v>0</v>
      </c>
      <c r="R147" s="160">
        <f t="shared" si="89"/>
        <v>0</v>
      </c>
      <c r="S147" s="398">
        <f t="shared" si="90"/>
        <v>0</v>
      </c>
      <c r="T147" s="152">
        <f t="shared" si="91"/>
        <v>1</v>
      </c>
      <c r="U147" s="152">
        <v>0</v>
      </c>
      <c r="V147" s="152">
        <v>1</v>
      </c>
      <c r="W147" s="158" t="e">
        <f t="shared" si="92"/>
        <v>#VALUE!</v>
      </c>
      <c r="X147" s="158" t="e">
        <f t="shared" si="93"/>
        <v>#VALUE!</v>
      </c>
      <c r="Y147" s="70"/>
      <c r="Z147" s="162">
        <f>_xll.BDH(C147,$Z$12,$D$1,$D$1)</f>
        <v>168.76</v>
      </c>
      <c r="AA147" s="162">
        <f t="shared" si="94"/>
        <v>-1.1200000000000045</v>
      </c>
      <c r="AB147" s="163">
        <f t="shared" si="95"/>
        <v>-0.66366437544442092</v>
      </c>
      <c r="AC147" s="164">
        <v>0</v>
      </c>
      <c r="AD147" s="165">
        <f>IF(D147 = D897,1,_xll.BDP(K147,$AD$12)*L147)</f>
        <v>1</v>
      </c>
      <c r="AE147" s="400">
        <f>AA147*AC147*T147/AD147 / AF897</f>
        <v>0</v>
      </c>
      <c r="AF147" s="73"/>
      <c r="AG147" s="69"/>
      <c r="AH147" s="61"/>
    </row>
    <row r="148" spans="2:34" x14ac:dyDescent="0.2">
      <c r="B148" s="152">
        <v>2756</v>
      </c>
      <c r="C148" s="152" t="s">
        <v>547</v>
      </c>
      <c r="D148" s="152" t="str">
        <f>_xll.BDP(C148,$D$12)</f>
        <v>EUR</v>
      </c>
      <c r="E148" s="152" t="s">
        <v>577</v>
      </c>
      <c r="F148" s="153">
        <f>_xll.BDP(C148,$F$12)</f>
        <v>22.67</v>
      </c>
      <c r="G148" s="153" t="str">
        <f>_xll.BDP(C148,$G$12)</f>
        <v>#N/A Requesting Data...</v>
      </c>
      <c r="H148" s="154" t="e">
        <f t="shared" si="85"/>
        <v>#VALUE!</v>
      </c>
      <c r="I148" s="155" t="e">
        <f t="shared" si="86"/>
        <v>#VALUE!</v>
      </c>
      <c r="J148" s="156">
        <v>0</v>
      </c>
      <c r="K148" s="152" t="str">
        <f>CONCATENATE(D897,D148, " Curncy")</f>
        <v>EUREUR Curncy</v>
      </c>
      <c r="L148" s="152">
        <f>IF(D148 = D897,1,_xll.BDP(K148,$L$12))</f>
        <v>1</v>
      </c>
      <c r="M148" s="394">
        <f>IF(D148 = D897,1,_xll.BDP(K148,$M$12)*L148)</f>
        <v>1</v>
      </c>
      <c r="N148" s="157" t="e">
        <f t="shared" si="87"/>
        <v>#VALUE!</v>
      </c>
      <c r="O148" s="396" t="e">
        <f>N148 / Y897</f>
        <v>#VALUE!</v>
      </c>
      <c r="P148" s="159">
        <f t="shared" si="88"/>
        <v>0</v>
      </c>
      <c r="Q148" s="398">
        <f>P148 / Y897*100</f>
        <v>0</v>
      </c>
      <c r="R148" s="160">
        <f t="shared" si="89"/>
        <v>0</v>
      </c>
      <c r="S148" s="398">
        <f t="shared" si="90"/>
        <v>0</v>
      </c>
      <c r="T148" s="152">
        <f t="shared" si="91"/>
        <v>1</v>
      </c>
      <c r="U148" s="152">
        <v>0</v>
      </c>
      <c r="V148" s="152">
        <v>1</v>
      </c>
      <c r="W148" s="158" t="e">
        <f t="shared" si="92"/>
        <v>#VALUE!</v>
      </c>
      <c r="X148" s="158" t="e">
        <f t="shared" si="93"/>
        <v>#VALUE!</v>
      </c>
      <c r="Y148" s="70"/>
      <c r="Z148" s="162" t="str">
        <f>_xll.BDH(C148,$Z$12,$D$1,$D$1)</f>
        <v>#N/A Requesting Data...</v>
      </c>
      <c r="AA148" s="162" t="e">
        <f t="shared" si="94"/>
        <v>#VALUE!</v>
      </c>
      <c r="AB148" s="163" t="e">
        <f t="shared" si="95"/>
        <v>#VALUE!</v>
      </c>
      <c r="AC148" s="164">
        <v>0</v>
      </c>
      <c r="AD148" s="165">
        <f>IF(D148 = D897,1,_xll.BDP(K148,$AD$12)*L148)</f>
        <v>1</v>
      </c>
      <c r="AE148" s="400" t="e">
        <f>AA148*AC148*T148/AD148 / AF897</f>
        <v>#VALUE!</v>
      </c>
      <c r="AF148" s="73"/>
      <c r="AG148" s="69"/>
      <c r="AH148" s="61"/>
    </row>
    <row r="149" spans="2:34" x14ac:dyDescent="0.2">
      <c r="B149" s="152">
        <v>282</v>
      </c>
      <c r="C149" s="152" t="s">
        <v>548</v>
      </c>
      <c r="D149" s="152" t="str">
        <f>_xll.BDP(C149,$D$12)</f>
        <v>EUR</v>
      </c>
      <c r="E149" s="152" t="s">
        <v>578</v>
      </c>
      <c r="F149" s="153">
        <f>_xll.BDP(C149,$F$12)</f>
        <v>182</v>
      </c>
      <c r="G149" s="153" t="str">
        <f>_xll.BDP(C149,$G$12)</f>
        <v>#N/A Requesting Data...</v>
      </c>
      <c r="H149" s="154" t="e">
        <f t="shared" si="85"/>
        <v>#VALUE!</v>
      </c>
      <c r="I149" s="155" t="e">
        <f t="shared" si="86"/>
        <v>#VALUE!</v>
      </c>
      <c r="J149" s="156">
        <v>0</v>
      </c>
      <c r="K149" s="152" t="str">
        <f>CONCATENATE(D897,D149, " Curncy")</f>
        <v>EUREUR Curncy</v>
      </c>
      <c r="L149" s="152">
        <f>IF(D149 = D897,1,_xll.BDP(K149,$L$12))</f>
        <v>1</v>
      </c>
      <c r="M149" s="394">
        <f>IF(D149 = D897,1,_xll.BDP(K149,$M$12)*L149)</f>
        <v>1</v>
      </c>
      <c r="N149" s="157" t="e">
        <f t="shared" si="87"/>
        <v>#VALUE!</v>
      </c>
      <c r="O149" s="396" t="e">
        <f>N149 / Y897</f>
        <v>#VALUE!</v>
      </c>
      <c r="P149" s="159">
        <f t="shared" si="88"/>
        <v>0</v>
      </c>
      <c r="Q149" s="398">
        <f>P149 / Y897*100</f>
        <v>0</v>
      </c>
      <c r="R149" s="160">
        <f t="shared" si="89"/>
        <v>0</v>
      </c>
      <c r="S149" s="398">
        <f t="shared" si="90"/>
        <v>0</v>
      </c>
      <c r="T149" s="152">
        <f t="shared" si="91"/>
        <v>1</v>
      </c>
      <c r="U149" s="152">
        <v>0</v>
      </c>
      <c r="V149" s="152">
        <v>1</v>
      </c>
      <c r="W149" s="158" t="e">
        <f t="shared" si="92"/>
        <v>#VALUE!</v>
      </c>
      <c r="X149" s="158" t="e">
        <f t="shared" si="93"/>
        <v>#VALUE!</v>
      </c>
      <c r="Y149" s="70"/>
      <c r="Z149" s="162" t="str">
        <f>_xll.BDH(C149,$Z$12,$D$1,$D$1)</f>
        <v>#N/A Requesting Data...</v>
      </c>
      <c r="AA149" s="162" t="e">
        <f t="shared" si="94"/>
        <v>#VALUE!</v>
      </c>
      <c r="AB149" s="163" t="e">
        <f t="shared" si="95"/>
        <v>#VALUE!</v>
      </c>
      <c r="AC149" s="164">
        <v>0</v>
      </c>
      <c r="AD149" s="165">
        <f>IF(D149 = D897,1,_xll.BDP(K149,$AD$12)*L149)</f>
        <v>1</v>
      </c>
      <c r="AE149" s="400" t="e">
        <f>AA149*AC149*T149/AD149 / AF897</f>
        <v>#VALUE!</v>
      </c>
      <c r="AF149" s="73"/>
      <c r="AG149" s="69"/>
      <c r="AH149" s="61"/>
    </row>
    <row r="150" spans="2:34" x14ac:dyDescent="0.2">
      <c r="B150" s="152">
        <v>13</v>
      </c>
      <c r="C150" s="152" t="s">
        <v>153</v>
      </c>
      <c r="D150" s="152" t="str">
        <f>_xll.BDP(C150,$D$12)</f>
        <v>EUR</v>
      </c>
      <c r="E150" s="152" t="s">
        <v>338</v>
      </c>
      <c r="F150" s="153">
        <f>_xll.BDP(C150,$F$12)</f>
        <v>6.7</v>
      </c>
      <c r="G150" s="153" t="str">
        <f>_xll.BDP(C150,$G$12)</f>
        <v>#N/A Requesting Data...</v>
      </c>
      <c r="H150" s="154" t="e">
        <f t="shared" si="85"/>
        <v>#VALUE!</v>
      </c>
      <c r="I150" s="155" t="e">
        <f t="shared" si="86"/>
        <v>#VALUE!</v>
      </c>
      <c r="J150" s="156">
        <v>0</v>
      </c>
      <c r="K150" s="152" t="str">
        <f>CONCATENATE(D897,D150, " Curncy")</f>
        <v>EUREUR Curncy</v>
      </c>
      <c r="L150" s="152">
        <f>IF(D150 = D897,1,_xll.BDP(K150,$L$12))</f>
        <v>1</v>
      </c>
      <c r="M150" s="394">
        <f>IF(D150 = D897,1,_xll.BDP(K150,$M$12)*L150)</f>
        <v>1</v>
      </c>
      <c r="N150" s="157" t="e">
        <f t="shared" si="87"/>
        <v>#VALUE!</v>
      </c>
      <c r="O150" s="396" t="e">
        <f>N150 / Y897</f>
        <v>#VALUE!</v>
      </c>
      <c r="P150" s="159">
        <f t="shared" si="88"/>
        <v>0</v>
      </c>
      <c r="Q150" s="398">
        <f>P150 / Y897*100</f>
        <v>0</v>
      </c>
      <c r="R150" s="160">
        <f t="shared" si="89"/>
        <v>0</v>
      </c>
      <c r="S150" s="398">
        <f t="shared" si="90"/>
        <v>0</v>
      </c>
      <c r="T150" s="152">
        <f t="shared" si="91"/>
        <v>1</v>
      </c>
      <c r="U150" s="152">
        <v>0</v>
      </c>
      <c r="V150" s="152">
        <v>1</v>
      </c>
      <c r="W150" s="158" t="e">
        <f t="shared" si="92"/>
        <v>#VALUE!</v>
      </c>
      <c r="X150" s="158" t="e">
        <f t="shared" si="93"/>
        <v>#VALUE!</v>
      </c>
      <c r="Y150" s="70"/>
      <c r="Z150" s="162" t="str">
        <f>_xll.BDH(C150,$Z$12,$D$1,$D$1)</f>
        <v>#N/A Requesting Data...</v>
      </c>
      <c r="AA150" s="162" t="e">
        <f t="shared" si="94"/>
        <v>#VALUE!</v>
      </c>
      <c r="AB150" s="163" t="e">
        <f t="shared" si="95"/>
        <v>#VALUE!</v>
      </c>
      <c r="AC150" s="164">
        <v>0</v>
      </c>
      <c r="AD150" s="165">
        <f>IF(D150 = D897,1,_xll.BDP(K150,$AD$12)*L150)</f>
        <v>1</v>
      </c>
      <c r="AE150" s="400" t="e">
        <f>AA150*AC150*T150/AD150 / AF897</f>
        <v>#VALUE!</v>
      </c>
      <c r="AF150" s="73"/>
      <c r="AG150" s="69"/>
      <c r="AH150" s="61"/>
    </row>
    <row r="151" spans="2:34" x14ac:dyDescent="0.2">
      <c r="B151" s="152">
        <v>2257</v>
      </c>
      <c r="C151" s="152" t="s">
        <v>549</v>
      </c>
      <c r="D151" s="152" t="str">
        <f>_xll.BDP(C151,$D$12)</f>
        <v>EUR</v>
      </c>
      <c r="E151" s="152" t="s">
        <v>579</v>
      </c>
      <c r="F151" s="153">
        <f>_xll.BDP(C151,$F$12)</f>
        <v>41.27</v>
      </c>
      <c r="G151" s="153" t="str">
        <f>_xll.BDP(C151,$G$12)</f>
        <v>#N/A Requesting Data...</v>
      </c>
      <c r="H151" s="154" t="e">
        <f t="shared" si="85"/>
        <v>#VALUE!</v>
      </c>
      <c r="I151" s="155" t="e">
        <f t="shared" si="86"/>
        <v>#VALUE!</v>
      </c>
      <c r="J151" s="156">
        <v>0</v>
      </c>
      <c r="K151" s="152" t="str">
        <f>CONCATENATE(D897,D151, " Curncy")</f>
        <v>EUREUR Curncy</v>
      </c>
      <c r="L151" s="152">
        <f>IF(D151 = D897,1,_xll.BDP(K151,$L$12))</f>
        <v>1</v>
      </c>
      <c r="M151" s="394">
        <f>IF(D151 = D897,1,_xll.BDP(K151,$M$12)*L151)</f>
        <v>1</v>
      </c>
      <c r="N151" s="157" t="e">
        <f t="shared" si="87"/>
        <v>#VALUE!</v>
      </c>
      <c r="O151" s="396" t="e">
        <f>N151 / Y897</f>
        <v>#VALUE!</v>
      </c>
      <c r="P151" s="159">
        <f t="shared" si="88"/>
        <v>0</v>
      </c>
      <c r="Q151" s="398">
        <f>P151 / Y897*100</f>
        <v>0</v>
      </c>
      <c r="R151" s="160">
        <f t="shared" si="89"/>
        <v>0</v>
      </c>
      <c r="S151" s="398">
        <f t="shared" si="90"/>
        <v>0</v>
      </c>
      <c r="T151" s="152">
        <f t="shared" si="91"/>
        <v>1</v>
      </c>
      <c r="U151" s="152">
        <v>0</v>
      </c>
      <c r="V151" s="152">
        <v>1</v>
      </c>
      <c r="W151" s="158" t="e">
        <f t="shared" si="92"/>
        <v>#VALUE!</v>
      </c>
      <c r="X151" s="158" t="e">
        <f t="shared" si="93"/>
        <v>#VALUE!</v>
      </c>
      <c r="Y151" s="70"/>
      <c r="Z151" s="162" t="str">
        <f>_xll.BDH(C151,$Z$12,$D$1,$D$1)</f>
        <v>#N/A Requesting Data...</v>
      </c>
      <c r="AA151" s="162" t="e">
        <f t="shared" si="94"/>
        <v>#VALUE!</v>
      </c>
      <c r="AB151" s="163" t="e">
        <f t="shared" si="95"/>
        <v>#VALUE!</v>
      </c>
      <c r="AC151" s="164">
        <v>0</v>
      </c>
      <c r="AD151" s="165">
        <f>IF(D151 = D897,1,_xll.BDP(K151,$AD$12)*L151)</f>
        <v>1</v>
      </c>
      <c r="AE151" s="400" t="e">
        <f>AA151*AC151*T151/AD151 / AF897</f>
        <v>#VALUE!</v>
      </c>
      <c r="AF151" s="73"/>
      <c r="AG151" s="69"/>
      <c r="AH151" s="61"/>
    </row>
    <row r="152" spans="2:34" x14ac:dyDescent="0.2">
      <c r="B152" s="152">
        <v>1514</v>
      </c>
      <c r="C152" s="152" t="s">
        <v>551</v>
      </c>
      <c r="D152" s="152" t="str">
        <f>_xll.BDP(C152,$D$12)</f>
        <v>EUR</v>
      </c>
      <c r="E152" s="152" t="s">
        <v>581</v>
      </c>
      <c r="F152" s="153">
        <f>_xll.BDP(C152,$F$12)</f>
        <v>57.35</v>
      </c>
      <c r="G152" s="153" t="str">
        <f>_xll.BDP(C152,$G$12)</f>
        <v>#N/A Requesting Data...</v>
      </c>
      <c r="H152" s="154" t="e">
        <f t="shared" si="85"/>
        <v>#VALUE!</v>
      </c>
      <c r="I152" s="155" t="e">
        <f t="shared" si="86"/>
        <v>#VALUE!</v>
      </c>
      <c r="J152" s="156">
        <v>0</v>
      </c>
      <c r="K152" s="152" t="str">
        <f>CONCATENATE(D897,D152, " Curncy")</f>
        <v>EUREUR Curncy</v>
      </c>
      <c r="L152" s="152">
        <f>IF(D152 = D897,1,_xll.BDP(K152,$L$12))</f>
        <v>1</v>
      </c>
      <c r="M152" s="394">
        <f>IF(D152 = D897,1,_xll.BDP(K152,$M$12)*L152)</f>
        <v>1</v>
      </c>
      <c r="N152" s="157" t="e">
        <f t="shared" si="87"/>
        <v>#VALUE!</v>
      </c>
      <c r="O152" s="396" t="e">
        <f>N152 / Y897</f>
        <v>#VALUE!</v>
      </c>
      <c r="P152" s="159">
        <f t="shared" si="88"/>
        <v>0</v>
      </c>
      <c r="Q152" s="398">
        <f>P152 / Y897*100</f>
        <v>0</v>
      </c>
      <c r="R152" s="160">
        <f t="shared" si="89"/>
        <v>0</v>
      </c>
      <c r="S152" s="398">
        <f t="shared" si="90"/>
        <v>0</v>
      </c>
      <c r="T152" s="152">
        <f t="shared" si="91"/>
        <v>1</v>
      </c>
      <c r="U152" s="152">
        <v>0</v>
      </c>
      <c r="V152" s="152">
        <v>1</v>
      </c>
      <c r="W152" s="158" t="e">
        <f t="shared" si="92"/>
        <v>#VALUE!</v>
      </c>
      <c r="X152" s="158" t="e">
        <f t="shared" si="93"/>
        <v>#VALUE!</v>
      </c>
      <c r="Y152" s="70"/>
      <c r="Z152" s="162">
        <f>_xll.BDH(C152,$Z$12,$D$1,$D$1)</f>
        <v>56.72</v>
      </c>
      <c r="AA152" s="162">
        <f t="shared" si="94"/>
        <v>0.63000000000000256</v>
      </c>
      <c r="AB152" s="163">
        <f t="shared" si="95"/>
        <v>1.1107193229901315</v>
      </c>
      <c r="AC152" s="164">
        <v>0</v>
      </c>
      <c r="AD152" s="165">
        <f>IF(D152 = D897,1,_xll.BDP(K152,$AD$12)*L152)</f>
        <v>1</v>
      </c>
      <c r="AE152" s="400">
        <f>AA152*AC152*T152/AD152 / AF897</f>
        <v>0</v>
      </c>
      <c r="AF152" s="73"/>
      <c r="AG152" s="69"/>
      <c r="AH152" s="61"/>
    </row>
    <row r="153" spans="2:34" x14ac:dyDescent="0.2">
      <c r="B153" s="152">
        <v>1125</v>
      </c>
      <c r="C153" s="152" t="s">
        <v>550</v>
      </c>
      <c r="D153" s="152" t="str">
        <f>_xll.BDP(C153,$D$12)</f>
        <v>EUR</v>
      </c>
      <c r="E153" s="152" t="s">
        <v>580</v>
      </c>
      <c r="F153" s="153">
        <f>_xll.BDP(C153,$F$12)</f>
        <v>73.760000000000005</v>
      </c>
      <c r="G153" s="153" t="str">
        <f>_xll.BDP(C153,$G$12)</f>
        <v>#N/A Requesting Data...</v>
      </c>
      <c r="H153" s="154" t="e">
        <f t="shared" si="85"/>
        <v>#VALUE!</v>
      </c>
      <c r="I153" s="155" t="e">
        <f t="shared" si="86"/>
        <v>#VALUE!</v>
      </c>
      <c r="J153" s="156">
        <v>0</v>
      </c>
      <c r="K153" s="152" t="str">
        <f>CONCATENATE(D897,D153, " Curncy")</f>
        <v>EUREUR Curncy</v>
      </c>
      <c r="L153" s="152">
        <f>IF(D153 = D897,1,_xll.BDP(K153,$L$12))</f>
        <v>1</v>
      </c>
      <c r="M153" s="394">
        <f>IF(D153 = D897,1,_xll.BDP(K153,$M$12)*L153)</f>
        <v>1</v>
      </c>
      <c r="N153" s="157" t="e">
        <f t="shared" si="87"/>
        <v>#VALUE!</v>
      </c>
      <c r="O153" s="396" t="e">
        <f>N153 / Y897</f>
        <v>#VALUE!</v>
      </c>
      <c r="P153" s="159">
        <f t="shared" si="88"/>
        <v>0</v>
      </c>
      <c r="Q153" s="398">
        <f>P153 / Y897*100</f>
        <v>0</v>
      </c>
      <c r="R153" s="160">
        <f t="shared" si="89"/>
        <v>0</v>
      </c>
      <c r="S153" s="398">
        <f t="shared" si="90"/>
        <v>0</v>
      </c>
      <c r="T153" s="152">
        <f t="shared" si="91"/>
        <v>1</v>
      </c>
      <c r="U153" s="152">
        <v>0</v>
      </c>
      <c r="V153" s="152">
        <v>1</v>
      </c>
      <c r="W153" s="158" t="e">
        <f t="shared" si="92"/>
        <v>#VALUE!</v>
      </c>
      <c r="X153" s="158" t="e">
        <f t="shared" si="93"/>
        <v>#VALUE!</v>
      </c>
      <c r="Y153" s="70"/>
      <c r="Z153" s="162" t="str">
        <f>_xll.BDH(C153,$Z$12,$D$1,$D$1)</f>
        <v>#N/A Requesting Data...</v>
      </c>
      <c r="AA153" s="162" t="e">
        <f t="shared" si="94"/>
        <v>#VALUE!</v>
      </c>
      <c r="AB153" s="163" t="e">
        <f t="shared" si="95"/>
        <v>#VALUE!</v>
      </c>
      <c r="AC153" s="164">
        <v>0</v>
      </c>
      <c r="AD153" s="165">
        <f>IF(D153 = D897,1,_xll.BDP(K153,$AD$12)*L153)</f>
        <v>1</v>
      </c>
      <c r="AE153" s="400" t="e">
        <f>AA153*AC153*T153/AD153 / AF897</f>
        <v>#VALUE!</v>
      </c>
      <c r="AF153" s="73"/>
      <c r="AG153" s="69"/>
      <c r="AH153" s="61"/>
    </row>
    <row r="154" spans="2:34" x14ac:dyDescent="0.2">
      <c r="B154" s="152">
        <v>6266</v>
      </c>
      <c r="C154" s="152" t="s">
        <v>552</v>
      </c>
      <c r="D154" s="152" t="str">
        <f>_xll.BDP(C154,$D$12)</f>
        <v>EUR</v>
      </c>
      <c r="E154" s="152" t="s">
        <v>582</v>
      </c>
      <c r="F154" s="153">
        <f>_xll.BDP(C154,$F$12)</f>
        <v>98.3</v>
      </c>
      <c r="G154" s="153" t="str">
        <f>_xll.BDP(C154,$G$12)</f>
        <v>#N/A Requesting Data...</v>
      </c>
      <c r="H154" s="154" t="e">
        <f t="shared" si="85"/>
        <v>#VALUE!</v>
      </c>
      <c r="I154" s="155" t="e">
        <f t="shared" si="86"/>
        <v>#VALUE!</v>
      </c>
      <c r="J154" s="156">
        <v>0</v>
      </c>
      <c r="K154" s="152" t="str">
        <f>CONCATENATE(D897,D154, " Curncy")</f>
        <v>EUREUR Curncy</v>
      </c>
      <c r="L154" s="152">
        <f>IF(D154 = D897,1,_xll.BDP(K154,$L$12))</f>
        <v>1</v>
      </c>
      <c r="M154" s="394">
        <f>IF(D154 = D897,1,_xll.BDP(K154,$M$12)*L154)</f>
        <v>1</v>
      </c>
      <c r="N154" s="157" t="e">
        <f t="shared" si="87"/>
        <v>#VALUE!</v>
      </c>
      <c r="O154" s="396" t="e">
        <f>N154 / Y897</f>
        <v>#VALUE!</v>
      </c>
      <c r="P154" s="159">
        <f t="shared" si="88"/>
        <v>0</v>
      </c>
      <c r="Q154" s="398">
        <f>P154 / Y897*100</f>
        <v>0</v>
      </c>
      <c r="R154" s="160">
        <f t="shared" si="89"/>
        <v>0</v>
      </c>
      <c r="S154" s="398">
        <f t="shared" si="90"/>
        <v>0</v>
      </c>
      <c r="T154" s="152">
        <f t="shared" si="91"/>
        <v>1</v>
      </c>
      <c r="U154" s="152">
        <v>0</v>
      </c>
      <c r="V154" s="152">
        <v>1</v>
      </c>
      <c r="W154" s="158" t="e">
        <f t="shared" si="92"/>
        <v>#VALUE!</v>
      </c>
      <c r="X154" s="158" t="e">
        <f t="shared" si="93"/>
        <v>#VALUE!</v>
      </c>
      <c r="Y154" s="70"/>
      <c r="Z154" s="162" t="str">
        <f>_xll.BDH(C154,$Z$12,$D$1,$D$1)</f>
        <v>#N/A Requesting Data...</v>
      </c>
      <c r="AA154" s="162" t="e">
        <f t="shared" si="94"/>
        <v>#VALUE!</v>
      </c>
      <c r="AB154" s="163" t="e">
        <f t="shared" si="95"/>
        <v>#VALUE!</v>
      </c>
      <c r="AC154" s="164">
        <v>0</v>
      </c>
      <c r="AD154" s="165">
        <f>IF(D154 = D897,1,_xll.BDP(K154,$AD$12)*L154)</f>
        <v>1</v>
      </c>
      <c r="AE154" s="400" t="e">
        <f>AA154*AC154*T154/AD154 / AF897</f>
        <v>#VALUE!</v>
      </c>
      <c r="AF154" s="73"/>
      <c r="AG154" s="69"/>
      <c r="AH154" s="61"/>
    </row>
    <row r="155" spans="2:34" x14ac:dyDescent="0.2">
      <c r="B155" s="152">
        <v>947</v>
      </c>
      <c r="C155" s="152" t="s">
        <v>553</v>
      </c>
      <c r="D155" s="152" t="str">
        <f>_xll.BDP(C155,$D$12)</f>
        <v>EUR</v>
      </c>
      <c r="E155" s="152" t="s">
        <v>583</v>
      </c>
      <c r="F155" s="153">
        <f>_xll.BDP(C155,$F$12)</f>
        <v>29.04</v>
      </c>
      <c r="G155" s="153" t="str">
        <f>_xll.BDP(C155,$G$12)</f>
        <v>#N/A Requesting Data...</v>
      </c>
      <c r="H155" s="154" t="e">
        <f t="shared" si="85"/>
        <v>#VALUE!</v>
      </c>
      <c r="I155" s="155" t="e">
        <f t="shared" si="86"/>
        <v>#VALUE!</v>
      </c>
      <c r="J155" s="156">
        <v>0</v>
      </c>
      <c r="K155" s="152" t="str">
        <f>CONCATENATE(D897,D155, " Curncy")</f>
        <v>EUREUR Curncy</v>
      </c>
      <c r="L155" s="152">
        <f>IF(D155 = D897,1,_xll.BDP(K155,$L$12))</f>
        <v>1</v>
      </c>
      <c r="M155" s="394">
        <f>IF(D155 = D897,1,_xll.BDP(K155,$M$12)*L155)</f>
        <v>1</v>
      </c>
      <c r="N155" s="157" t="e">
        <f t="shared" si="87"/>
        <v>#VALUE!</v>
      </c>
      <c r="O155" s="396" t="e">
        <f>N155 / Y897</f>
        <v>#VALUE!</v>
      </c>
      <c r="P155" s="159">
        <f t="shared" si="88"/>
        <v>0</v>
      </c>
      <c r="Q155" s="398">
        <f>P155 / Y897*100</f>
        <v>0</v>
      </c>
      <c r="R155" s="160">
        <f t="shared" si="89"/>
        <v>0</v>
      </c>
      <c r="S155" s="398">
        <f t="shared" si="90"/>
        <v>0</v>
      </c>
      <c r="T155" s="152">
        <f t="shared" si="91"/>
        <v>1</v>
      </c>
      <c r="U155" s="152">
        <v>0</v>
      </c>
      <c r="V155" s="152">
        <v>1</v>
      </c>
      <c r="W155" s="158" t="e">
        <f t="shared" si="92"/>
        <v>#VALUE!</v>
      </c>
      <c r="X155" s="158" t="e">
        <f t="shared" si="93"/>
        <v>#VALUE!</v>
      </c>
      <c r="Y155" s="70"/>
      <c r="Z155" s="162">
        <f>_xll.BDH(C155,$Z$12,$D$1,$D$1)</f>
        <v>27.88</v>
      </c>
      <c r="AA155" s="162">
        <f t="shared" si="94"/>
        <v>1.1600000000000001</v>
      </c>
      <c r="AB155" s="163">
        <f t="shared" si="95"/>
        <v>4.1606886657101869</v>
      </c>
      <c r="AC155" s="164">
        <v>0</v>
      </c>
      <c r="AD155" s="165">
        <f>IF(D155 = D897,1,_xll.BDP(K155,$AD$12)*L155)</f>
        <v>1</v>
      </c>
      <c r="AE155" s="400">
        <f>AA155*AC155*T155/AD155 / AF897</f>
        <v>0</v>
      </c>
      <c r="AF155" s="73"/>
      <c r="AG155" s="69"/>
      <c r="AH155" s="61"/>
    </row>
    <row r="156" spans="2:34" x14ac:dyDescent="0.2">
      <c r="B156" s="152">
        <v>117</v>
      </c>
      <c r="C156" s="152" t="s">
        <v>554</v>
      </c>
      <c r="D156" s="152" t="str">
        <f>_xll.BDP(C156,$D$12)</f>
        <v>EUR</v>
      </c>
      <c r="E156" s="152" t="s">
        <v>584</v>
      </c>
      <c r="F156" s="153">
        <f>_xll.BDP(C156,$F$12)</f>
        <v>6.38</v>
      </c>
      <c r="G156" s="153" t="str">
        <f>_xll.BDP(C156,$G$12)</f>
        <v>#N/A Requesting Data...</v>
      </c>
      <c r="H156" s="154" t="e">
        <f t="shared" si="85"/>
        <v>#VALUE!</v>
      </c>
      <c r="I156" s="155" t="e">
        <f t="shared" si="86"/>
        <v>#VALUE!</v>
      </c>
      <c r="J156" s="156">
        <v>0</v>
      </c>
      <c r="K156" s="152" t="str">
        <f>CONCATENATE(D897,D156, " Curncy")</f>
        <v>EUREUR Curncy</v>
      </c>
      <c r="L156" s="152">
        <f>IF(D156 = D897,1,_xll.BDP(K156,$L$12))</f>
        <v>1</v>
      </c>
      <c r="M156" s="394">
        <f>IF(D156 = D897,1,_xll.BDP(K156,$M$12)*L156)</f>
        <v>1</v>
      </c>
      <c r="N156" s="157" t="e">
        <f t="shared" si="87"/>
        <v>#VALUE!</v>
      </c>
      <c r="O156" s="396" t="e">
        <f>N156 / Y897</f>
        <v>#VALUE!</v>
      </c>
      <c r="P156" s="159">
        <f t="shared" si="88"/>
        <v>0</v>
      </c>
      <c r="Q156" s="398">
        <f>P156 / Y897*100</f>
        <v>0</v>
      </c>
      <c r="R156" s="160">
        <f t="shared" si="89"/>
        <v>0</v>
      </c>
      <c r="S156" s="398">
        <f t="shared" si="90"/>
        <v>0</v>
      </c>
      <c r="T156" s="152">
        <f t="shared" si="91"/>
        <v>1</v>
      </c>
      <c r="U156" s="152">
        <v>0</v>
      </c>
      <c r="V156" s="152">
        <v>1</v>
      </c>
      <c r="W156" s="158" t="e">
        <f t="shared" si="92"/>
        <v>#VALUE!</v>
      </c>
      <c r="X156" s="158" t="e">
        <f t="shared" si="93"/>
        <v>#VALUE!</v>
      </c>
      <c r="Y156" s="70"/>
      <c r="Z156" s="162" t="str">
        <f>_xll.BDH(C156,$Z$12,$D$1,$D$1)</f>
        <v>#N/A Requesting Data...</v>
      </c>
      <c r="AA156" s="162" t="e">
        <f t="shared" si="94"/>
        <v>#VALUE!</v>
      </c>
      <c r="AB156" s="163" t="e">
        <f t="shared" si="95"/>
        <v>#VALUE!</v>
      </c>
      <c r="AC156" s="164">
        <v>0</v>
      </c>
      <c r="AD156" s="165">
        <f>IF(D156 = D897,1,_xll.BDP(K156,$AD$12)*L156)</f>
        <v>1</v>
      </c>
      <c r="AE156" s="400" t="e">
        <f>AA156*AC156*T156/AD156 / AF897</f>
        <v>#VALUE!</v>
      </c>
      <c r="AF156" s="73"/>
      <c r="AG156" s="69"/>
      <c r="AH156" s="61"/>
    </row>
    <row r="157" spans="2:34" x14ac:dyDescent="0.2">
      <c r="B157" s="152">
        <v>306</v>
      </c>
      <c r="C157" s="152" t="s">
        <v>1694</v>
      </c>
      <c r="D157" s="152" t="str">
        <f>_xll.BDP(C157,$D$12)</f>
        <v>EUR</v>
      </c>
      <c r="E157" s="152" t="s">
        <v>1695</v>
      </c>
      <c r="F157" s="153">
        <f>_xll.BDP(C157,$F$12)</f>
        <v>55</v>
      </c>
      <c r="G157" s="153" t="str">
        <f>_xll.BDP(C157,$G$12)</f>
        <v>#N/A Requesting Data...</v>
      </c>
      <c r="H157" s="154" t="e">
        <f t="shared" si="85"/>
        <v>#VALUE!</v>
      </c>
      <c r="I157" s="155" t="e">
        <f t="shared" si="86"/>
        <v>#VALUE!</v>
      </c>
      <c r="J157" s="156">
        <v>0</v>
      </c>
      <c r="K157" s="152" t="str">
        <f>CONCATENATE(D897,D157, " Curncy")</f>
        <v>EUREUR Curncy</v>
      </c>
      <c r="L157" s="152">
        <f>IF(D157 = D897,1,_xll.BDP(K157,$L$12))</f>
        <v>1</v>
      </c>
      <c r="M157" s="394">
        <f>IF(D157 = D897,1,_xll.BDP(K157,$M$12)*L157)</f>
        <v>1</v>
      </c>
      <c r="N157" s="157" t="e">
        <f t="shared" si="87"/>
        <v>#VALUE!</v>
      </c>
      <c r="O157" s="396" t="e">
        <f>N157 / Y897</f>
        <v>#VALUE!</v>
      </c>
      <c r="P157" s="159">
        <f t="shared" si="88"/>
        <v>0</v>
      </c>
      <c r="Q157" s="398">
        <f>P157 / Y897*100</f>
        <v>0</v>
      </c>
      <c r="R157" s="160">
        <f t="shared" si="89"/>
        <v>0</v>
      </c>
      <c r="S157" s="398">
        <f t="shared" si="90"/>
        <v>0</v>
      </c>
      <c r="T157" s="152">
        <f t="shared" si="91"/>
        <v>1</v>
      </c>
      <c r="U157" s="152">
        <v>0</v>
      </c>
      <c r="V157" s="152">
        <v>1</v>
      </c>
      <c r="W157" s="158" t="e">
        <f t="shared" si="92"/>
        <v>#VALUE!</v>
      </c>
      <c r="X157" s="158" t="e">
        <f t="shared" si="93"/>
        <v>#VALUE!</v>
      </c>
      <c r="Y157" s="70"/>
      <c r="Z157" s="162" t="str">
        <f>_xll.BDH(C157,$Z$12,$D$1,$D$1)</f>
        <v>#N/A Requesting Data...</v>
      </c>
      <c r="AA157" s="162" t="e">
        <f t="shared" si="94"/>
        <v>#VALUE!</v>
      </c>
      <c r="AB157" s="163" t="e">
        <f t="shared" si="95"/>
        <v>#VALUE!</v>
      </c>
      <c r="AC157" s="164">
        <v>0</v>
      </c>
      <c r="AD157" s="165">
        <f>IF(D157 = D897,1,_xll.BDP(K157,$AD$12)*L157)</f>
        <v>1</v>
      </c>
      <c r="AE157" s="400" t="e">
        <f>AA157*AC157*T157/AD157 / AF897</f>
        <v>#VALUE!</v>
      </c>
      <c r="AF157" s="73"/>
      <c r="AG157" s="69"/>
      <c r="AH157" s="61"/>
    </row>
    <row r="158" spans="2:34" x14ac:dyDescent="0.2">
      <c r="B158" s="152">
        <v>2362</v>
      </c>
      <c r="C158" s="152" t="s">
        <v>555</v>
      </c>
      <c r="D158" s="152" t="str">
        <f>_xll.BDP(C158,$D$12)</f>
        <v>EUR</v>
      </c>
      <c r="E158" s="152" t="s">
        <v>585</v>
      </c>
      <c r="F158" s="153">
        <f>_xll.BDP(C158,$F$12)</f>
        <v>8.0530000000000008</v>
      </c>
      <c r="G158" s="153" t="str">
        <f>_xll.BDP(C158,$G$12)</f>
        <v>#N/A Requesting Data...</v>
      </c>
      <c r="H158" s="154" t="e">
        <f t="shared" si="85"/>
        <v>#VALUE!</v>
      </c>
      <c r="I158" s="155" t="e">
        <f t="shared" si="86"/>
        <v>#VALUE!</v>
      </c>
      <c r="J158" s="156">
        <v>0</v>
      </c>
      <c r="K158" s="152" t="str">
        <f>CONCATENATE(D897,D158, " Curncy")</f>
        <v>EUREUR Curncy</v>
      </c>
      <c r="L158" s="152">
        <f>IF(D158 = D897,1,_xll.BDP(K158,$L$12))</f>
        <v>1</v>
      </c>
      <c r="M158" s="394">
        <f>IF(D158 = D897,1,_xll.BDP(K158,$M$12)*L158)</f>
        <v>1</v>
      </c>
      <c r="N158" s="157" t="e">
        <f t="shared" si="87"/>
        <v>#VALUE!</v>
      </c>
      <c r="O158" s="396" t="e">
        <f>N158 / Y897</f>
        <v>#VALUE!</v>
      </c>
      <c r="P158" s="159">
        <f t="shared" si="88"/>
        <v>0</v>
      </c>
      <c r="Q158" s="398">
        <f>P158 / Y897*100</f>
        <v>0</v>
      </c>
      <c r="R158" s="160">
        <f t="shared" si="89"/>
        <v>0</v>
      </c>
      <c r="S158" s="398">
        <f t="shared" si="90"/>
        <v>0</v>
      </c>
      <c r="T158" s="152">
        <f t="shared" si="91"/>
        <v>1</v>
      </c>
      <c r="U158" s="152">
        <v>0</v>
      </c>
      <c r="V158" s="152">
        <v>1</v>
      </c>
      <c r="W158" s="158" t="e">
        <f t="shared" si="92"/>
        <v>#VALUE!</v>
      </c>
      <c r="X158" s="158" t="e">
        <f t="shared" si="93"/>
        <v>#VALUE!</v>
      </c>
      <c r="Y158" s="70"/>
      <c r="Z158" s="162" t="str">
        <f>_xll.BDH(C158,$Z$12,$D$1,$D$1)</f>
        <v>#N/A Requesting Data...</v>
      </c>
      <c r="AA158" s="162" t="e">
        <f t="shared" si="94"/>
        <v>#VALUE!</v>
      </c>
      <c r="AB158" s="163" t="e">
        <f t="shared" si="95"/>
        <v>#VALUE!</v>
      </c>
      <c r="AC158" s="164">
        <v>0</v>
      </c>
      <c r="AD158" s="165">
        <f>IF(D158 = D897,1,_xll.BDP(K158,$AD$12)*L158)</f>
        <v>1</v>
      </c>
      <c r="AE158" s="400" t="e">
        <f>AA158*AC158*T158/AD158 / AF897</f>
        <v>#VALUE!</v>
      </c>
      <c r="AF158" s="73"/>
      <c r="AG158" s="69"/>
      <c r="AH158" s="61"/>
    </row>
    <row r="159" spans="2:34" x14ac:dyDescent="0.2">
      <c r="B159" s="152">
        <v>3982</v>
      </c>
      <c r="C159" s="152" t="s">
        <v>557</v>
      </c>
      <c r="D159" s="152" t="str">
        <f>_xll.BDP(C159,$D$12)</f>
        <v>EUR</v>
      </c>
      <c r="E159" s="152" t="s">
        <v>1292</v>
      </c>
      <c r="F159" s="153">
        <f>_xll.BDP(C159,$F$12)</f>
        <v>5.5659999999999998</v>
      </c>
      <c r="G159" s="153" t="str">
        <f>_xll.BDP(C159,$G$12)</f>
        <v>#N/A Requesting Data...</v>
      </c>
      <c r="H159" s="154" t="e">
        <f t="shared" si="85"/>
        <v>#VALUE!</v>
      </c>
      <c r="I159" s="155" t="e">
        <f t="shared" si="86"/>
        <v>#VALUE!</v>
      </c>
      <c r="J159" s="156">
        <v>0</v>
      </c>
      <c r="K159" s="152" t="str">
        <f>CONCATENATE(D897,D159, " Curncy")</f>
        <v>EUREUR Curncy</v>
      </c>
      <c r="L159" s="152">
        <f>IF(D159 = D897,1,_xll.BDP(K159,$L$12))</f>
        <v>1</v>
      </c>
      <c r="M159" s="394">
        <f>IF(D159 = D897,1,_xll.BDP(K159,$M$12)*L159)</f>
        <v>1</v>
      </c>
      <c r="N159" s="157" t="e">
        <f t="shared" si="87"/>
        <v>#VALUE!</v>
      </c>
      <c r="O159" s="396" t="e">
        <f>N159 / Y897</f>
        <v>#VALUE!</v>
      </c>
      <c r="P159" s="159">
        <f t="shared" si="88"/>
        <v>0</v>
      </c>
      <c r="Q159" s="398">
        <f>P159 / Y897*100</f>
        <v>0</v>
      </c>
      <c r="R159" s="160">
        <f t="shared" si="89"/>
        <v>0</v>
      </c>
      <c r="S159" s="398">
        <f t="shared" si="90"/>
        <v>0</v>
      </c>
      <c r="T159" s="152">
        <f t="shared" si="91"/>
        <v>1</v>
      </c>
      <c r="U159" s="152">
        <v>0</v>
      </c>
      <c r="V159" s="152">
        <v>1</v>
      </c>
      <c r="W159" s="158" t="e">
        <f t="shared" si="92"/>
        <v>#VALUE!</v>
      </c>
      <c r="X159" s="158" t="e">
        <f t="shared" si="93"/>
        <v>#VALUE!</v>
      </c>
      <c r="Y159" s="70"/>
      <c r="Z159" s="162">
        <f>_xll.BDH(C159,$Z$12,$D$1,$D$1)</f>
        <v>5.5640000000000001</v>
      </c>
      <c r="AA159" s="162">
        <f t="shared" si="94"/>
        <v>1.9999999999997797E-3</v>
      </c>
      <c r="AB159" s="163">
        <f t="shared" si="95"/>
        <v>3.5945363048162822E-2</v>
      </c>
      <c r="AC159" s="164">
        <v>0</v>
      </c>
      <c r="AD159" s="165">
        <f>IF(D159 = D897,1,_xll.BDP(K159,$AD$12)*L159)</f>
        <v>1</v>
      </c>
      <c r="AE159" s="400">
        <f>AA159*AC159*T159/AD159 / AF897</f>
        <v>0</v>
      </c>
      <c r="AF159" s="73"/>
      <c r="AG159" s="69"/>
      <c r="AH159" s="61"/>
    </row>
    <row r="160" spans="2:34" x14ac:dyDescent="0.2">
      <c r="B160" s="152">
        <v>445</v>
      </c>
      <c r="C160" s="152" t="s">
        <v>556</v>
      </c>
      <c r="D160" s="152" t="str">
        <f>_xll.BDP(C160,$D$12)</f>
        <v>EUR</v>
      </c>
      <c r="E160" s="152" t="s">
        <v>586</v>
      </c>
      <c r="F160" s="153">
        <f>_xll.BDP(C160,$F$12)</f>
        <v>35.85</v>
      </c>
      <c r="G160" s="153" t="str">
        <f>_xll.BDP(C160,$G$12)</f>
        <v>#N/A Requesting Data...</v>
      </c>
      <c r="H160" s="154" t="e">
        <f t="shared" si="85"/>
        <v>#VALUE!</v>
      </c>
      <c r="I160" s="155" t="e">
        <f t="shared" si="86"/>
        <v>#VALUE!</v>
      </c>
      <c r="J160" s="156">
        <v>0</v>
      </c>
      <c r="K160" s="152" t="str">
        <f>CONCATENATE(D897,D160, " Curncy")</f>
        <v>EUREUR Curncy</v>
      </c>
      <c r="L160" s="152">
        <f>IF(D160 = D897,1,_xll.BDP(K160,$L$12))</f>
        <v>1</v>
      </c>
      <c r="M160" s="394">
        <f>IF(D160 = D897,1,_xll.BDP(K160,$M$12)*L160)</f>
        <v>1</v>
      </c>
      <c r="N160" s="157" t="e">
        <f t="shared" si="87"/>
        <v>#VALUE!</v>
      </c>
      <c r="O160" s="396" t="e">
        <f>N160 / Y897</f>
        <v>#VALUE!</v>
      </c>
      <c r="P160" s="159">
        <f t="shared" si="88"/>
        <v>0</v>
      </c>
      <c r="Q160" s="398">
        <f>P160 / Y897*100</f>
        <v>0</v>
      </c>
      <c r="R160" s="160">
        <f t="shared" si="89"/>
        <v>0</v>
      </c>
      <c r="S160" s="398">
        <f t="shared" si="90"/>
        <v>0</v>
      </c>
      <c r="T160" s="152">
        <f t="shared" si="91"/>
        <v>1</v>
      </c>
      <c r="U160" s="152">
        <v>0</v>
      </c>
      <c r="V160" s="152">
        <v>1</v>
      </c>
      <c r="W160" s="158" t="e">
        <f t="shared" si="92"/>
        <v>#VALUE!</v>
      </c>
      <c r="X160" s="158" t="e">
        <f t="shared" si="93"/>
        <v>#VALUE!</v>
      </c>
      <c r="Y160" s="70"/>
      <c r="Z160" s="162">
        <f>_xll.BDH(C160,$Z$12,$D$1,$D$1)</f>
        <v>35.74</v>
      </c>
      <c r="AA160" s="162">
        <f t="shared" si="94"/>
        <v>0.10999999999999943</v>
      </c>
      <c r="AB160" s="163">
        <f t="shared" si="95"/>
        <v>0.30777839955232072</v>
      </c>
      <c r="AC160" s="164">
        <v>0</v>
      </c>
      <c r="AD160" s="165">
        <f>IF(D160 = D897,1,_xll.BDP(K160,$AD$12)*L160)</f>
        <v>1</v>
      </c>
      <c r="AE160" s="400">
        <f>AA160*AC160*T160/AD160 / AF897</f>
        <v>0</v>
      </c>
      <c r="AF160" s="73"/>
      <c r="AG160" s="69"/>
      <c r="AH160" s="61"/>
    </row>
    <row r="161" spans="1:34" x14ac:dyDescent="0.2">
      <c r="B161" s="152">
        <v>439</v>
      </c>
      <c r="C161" s="152" t="s">
        <v>558</v>
      </c>
      <c r="D161" s="152" t="str">
        <f>_xll.BDP(C161,$D$12)</f>
        <v>EUR</v>
      </c>
      <c r="E161" s="152" t="s">
        <v>587</v>
      </c>
      <c r="F161" s="153">
        <f>_xll.BDP(C161,$F$12)</f>
        <v>8.202</v>
      </c>
      <c r="G161" s="153" t="str">
        <f>_xll.BDP(C161,$G$12)</f>
        <v>#N/A Requesting Data...</v>
      </c>
      <c r="H161" s="154" t="e">
        <f t="shared" si="85"/>
        <v>#VALUE!</v>
      </c>
      <c r="I161" s="155" t="e">
        <f t="shared" si="86"/>
        <v>#VALUE!</v>
      </c>
      <c r="J161" s="156">
        <v>0</v>
      </c>
      <c r="K161" s="152" t="str">
        <f>CONCATENATE(D897,D161, " Curncy")</f>
        <v>EUREUR Curncy</v>
      </c>
      <c r="L161" s="152">
        <f>IF(D161 = D897,1,_xll.BDP(K161,$L$12))</f>
        <v>1</v>
      </c>
      <c r="M161" s="394">
        <f>IF(D161 = D897,1,_xll.BDP(K161,$M$12)*L161)</f>
        <v>1</v>
      </c>
      <c r="N161" s="157" t="e">
        <f t="shared" si="87"/>
        <v>#VALUE!</v>
      </c>
      <c r="O161" s="396" t="e">
        <f>N161 / Y897</f>
        <v>#VALUE!</v>
      </c>
      <c r="P161" s="159">
        <f t="shared" si="88"/>
        <v>0</v>
      </c>
      <c r="Q161" s="398">
        <f>P161 / Y897*100</f>
        <v>0</v>
      </c>
      <c r="R161" s="160">
        <f t="shared" si="89"/>
        <v>0</v>
      </c>
      <c r="S161" s="398">
        <f t="shared" si="90"/>
        <v>0</v>
      </c>
      <c r="T161" s="152">
        <f t="shared" si="91"/>
        <v>1</v>
      </c>
      <c r="U161" s="152">
        <v>0</v>
      </c>
      <c r="V161" s="152">
        <v>1</v>
      </c>
      <c r="W161" s="158" t="e">
        <f t="shared" si="92"/>
        <v>#VALUE!</v>
      </c>
      <c r="X161" s="158" t="e">
        <f t="shared" si="93"/>
        <v>#VALUE!</v>
      </c>
      <c r="Y161" s="70"/>
      <c r="Z161" s="162">
        <f>_xll.BDH(C161,$Z$12,$D$1,$D$1)</f>
        <v>8.0079999999999991</v>
      </c>
      <c r="AA161" s="162">
        <f t="shared" si="94"/>
        <v>0.19400000000000084</v>
      </c>
      <c r="AB161" s="163">
        <f t="shared" si="95"/>
        <v>2.422577422577433</v>
      </c>
      <c r="AC161" s="164">
        <v>0</v>
      </c>
      <c r="AD161" s="165">
        <f>IF(D161 = D897,1,_xll.BDP(K161,$AD$12)*L161)</f>
        <v>1</v>
      </c>
      <c r="AE161" s="400">
        <f>AA161*AC161*T161/AD161 / AF897</f>
        <v>0</v>
      </c>
      <c r="AF161" s="73"/>
      <c r="AG161" s="69"/>
      <c r="AH161" s="61"/>
    </row>
    <row r="162" spans="1:34" x14ac:dyDescent="0.2">
      <c r="B162" s="152">
        <v>23985</v>
      </c>
      <c r="C162" s="152" t="s">
        <v>152</v>
      </c>
      <c r="D162" s="152" t="str">
        <f>_xll.BDP(C162,$D$12)</f>
        <v>EUR</v>
      </c>
      <c r="E162" s="152" t="s">
        <v>243</v>
      </c>
      <c r="F162" s="153">
        <f>_xll.BDP(C162,$F$12)</f>
        <v>7.21</v>
      </c>
      <c r="G162" s="153" t="str">
        <f>_xll.BDP(C162,$G$12)</f>
        <v>#N/A Requesting Data...</v>
      </c>
      <c r="H162" s="154" t="e">
        <f t="shared" si="85"/>
        <v>#VALUE!</v>
      </c>
      <c r="I162" s="155" t="e">
        <f t="shared" si="86"/>
        <v>#VALUE!</v>
      </c>
      <c r="J162" s="156">
        <v>0</v>
      </c>
      <c r="K162" s="152" t="str">
        <f>CONCATENATE(D897,D162, " Curncy")</f>
        <v>EUREUR Curncy</v>
      </c>
      <c r="L162" s="152">
        <f>IF(D162 = D897,1,_xll.BDP(K162,$L$12))</f>
        <v>1</v>
      </c>
      <c r="M162" s="394">
        <f>IF(D162 = D897,1,_xll.BDP(K162,$M$12)*L162)</f>
        <v>1</v>
      </c>
      <c r="N162" s="157" t="e">
        <f t="shared" si="87"/>
        <v>#VALUE!</v>
      </c>
      <c r="O162" s="396" t="e">
        <f>N162 / Y897</f>
        <v>#VALUE!</v>
      </c>
      <c r="P162" s="159">
        <f t="shared" si="88"/>
        <v>0</v>
      </c>
      <c r="Q162" s="398">
        <f>P162 / Y897*100</f>
        <v>0</v>
      </c>
      <c r="R162" s="160">
        <f t="shared" si="89"/>
        <v>0</v>
      </c>
      <c r="S162" s="398">
        <f t="shared" si="90"/>
        <v>0</v>
      </c>
      <c r="T162" s="152">
        <f t="shared" si="91"/>
        <v>1</v>
      </c>
      <c r="U162" s="152">
        <v>0</v>
      </c>
      <c r="V162" s="152">
        <v>1</v>
      </c>
      <c r="W162" s="158" t="e">
        <f t="shared" si="92"/>
        <v>#VALUE!</v>
      </c>
      <c r="X162" s="158" t="e">
        <f t="shared" si="93"/>
        <v>#VALUE!</v>
      </c>
      <c r="Y162" s="70"/>
      <c r="Z162" s="162" t="str">
        <f>_xll.BDH(C162,$Z$12,$D$1,$D$1)</f>
        <v>#N/A Requesting Data...</v>
      </c>
      <c r="AA162" s="162" t="e">
        <f t="shared" si="94"/>
        <v>#VALUE!</v>
      </c>
      <c r="AB162" s="163" t="e">
        <f t="shared" si="95"/>
        <v>#VALUE!</v>
      </c>
      <c r="AC162" s="164">
        <v>0</v>
      </c>
      <c r="AD162" s="165">
        <f>IF(D162 = D897,1,_xll.BDP(K162,$AD$12)*L162)</f>
        <v>1</v>
      </c>
      <c r="AE162" s="400" t="e">
        <f>AA162*AC162*T162/AD162 / AF897</f>
        <v>#VALUE!</v>
      </c>
      <c r="AF162" s="73"/>
      <c r="AG162" s="69"/>
      <c r="AH162" s="61"/>
    </row>
    <row r="163" spans="1:34" x14ac:dyDescent="0.2">
      <c r="A163" s="110"/>
      <c r="B163" s="152">
        <v>24040</v>
      </c>
      <c r="C163" s="152" t="s">
        <v>1311</v>
      </c>
      <c r="D163" s="152" t="str">
        <f>_xll.BDP(C163,$D$12)</f>
        <v>EUR</v>
      </c>
      <c r="E163" s="152" t="s">
        <v>1312</v>
      </c>
      <c r="F163" s="153">
        <f>_xll.BDP(C163,$F$12)</f>
        <v>23.85</v>
      </c>
      <c r="G163" s="153" t="str">
        <f>_xll.BDP(C163,$G$12)</f>
        <v>#N/A Requesting Data...</v>
      </c>
      <c r="H163" s="154" t="e">
        <f t="shared" si="85"/>
        <v>#VALUE!</v>
      </c>
      <c r="I163" s="155" t="e">
        <f t="shared" si="86"/>
        <v>#VALUE!</v>
      </c>
      <c r="J163" s="156">
        <v>0</v>
      </c>
      <c r="K163" s="152" t="str">
        <f>CONCATENATE(D897,D163, " Curncy")</f>
        <v>EUREUR Curncy</v>
      </c>
      <c r="L163" s="152">
        <f>IF(D163 = D897,1,_xll.BDP(K163,$L$12))</f>
        <v>1</v>
      </c>
      <c r="M163" s="394">
        <f>IF(D163 = D897,1,_xll.BDP(K163,$M$12)*L163)</f>
        <v>1</v>
      </c>
      <c r="N163" s="157" t="e">
        <f t="shared" si="87"/>
        <v>#VALUE!</v>
      </c>
      <c r="O163" s="396" t="e">
        <f>N163 / Y897</f>
        <v>#VALUE!</v>
      </c>
      <c r="P163" s="159">
        <f t="shared" si="88"/>
        <v>0</v>
      </c>
      <c r="Q163" s="398">
        <f>P163 / Y897*100</f>
        <v>0</v>
      </c>
      <c r="R163" s="160">
        <f t="shared" si="89"/>
        <v>0</v>
      </c>
      <c r="S163" s="398">
        <f t="shared" si="90"/>
        <v>0</v>
      </c>
      <c r="T163" s="152">
        <f t="shared" si="91"/>
        <v>1</v>
      </c>
      <c r="U163" s="152">
        <v>0</v>
      </c>
      <c r="V163" s="152">
        <v>1</v>
      </c>
      <c r="W163" s="158" t="e">
        <f t="shared" si="92"/>
        <v>#VALUE!</v>
      </c>
      <c r="X163" s="158" t="e">
        <f t="shared" si="93"/>
        <v>#VALUE!</v>
      </c>
      <c r="Y163" s="110"/>
      <c r="Z163" s="162">
        <f>_xll.BDH(C163,$Z$12,$D$1,$D$1)</f>
        <v>23.67</v>
      </c>
      <c r="AA163" s="162">
        <f t="shared" si="94"/>
        <v>0.17999999999999972</v>
      </c>
      <c r="AB163" s="163">
        <f t="shared" si="95"/>
        <v>0.76045627376425728</v>
      </c>
      <c r="AC163" s="164">
        <v>0</v>
      </c>
      <c r="AD163" s="165">
        <f>IF(D163 = D897,1,_xll.BDP(K163,$AD$12)*L163)</f>
        <v>1</v>
      </c>
      <c r="AE163" s="400">
        <f>AA163*AC163*T163/AD163 / AF897</f>
        <v>0</v>
      </c>
      <c r="AF163" s="123"/>
      <c r="AG163" s="69"/>
      <c r="AH163" s="61"/>
    </row>
    <row r="164" spans="1:34" x14ac:dyDescent="0.2">
      <c r="B164" s="152">
        <v>19397</v>
      </c>
      <c r="C164" s="152" t="s">
        <v>559</v>
      </c>
      <c r="D164" s="152" t="str">
        <f>_xll.BDP(C164,$D$12)</f>
        <v>EUR</v>
      </c>
      <c r="E164" s="152" t="s">
        <v>588</v>
      </c>
      <c r="F164" s="153">
        <f>_xll.BDP(C164,$F$12)</f>
        <v>13.01</v>
      </c>
      <c r="G164" s="153" t="str">
        <f>_xll.BDP(C164,$G$12)</f>
        <v>#N/A Requesting Data...</v>
      </c>
      <c r="H164" s="154" t="e">
        <f t="shared" si="85"/>
        <v>#VALUE!</v>
      </c>
      <c r="I164" s="155" t="e">
        <f t="shared" si="86"/>
        <v>#VALUE!</v>
      </c>
      <c r="J164" s="156">
        <v>0</v>
      </c>
      <c r="K164" s="152" t="str">
        <f>CONCATENATE(D897,D164, " Curncy")</f>
        <v>EUREUR Curncy</v>
      </c>
      <c r="L164" s="152">
        <f>IF(D164 = D897,1,_xll.BDP(K164,$L$12))</f>
        <v>1</v>
      </c>
      <c r="M164" s="394">
        <f>IF(D164 = D897,1,_xll.BDP(K164,$M$12)*L164)</f>
        <v>1</v>
      </c>
      <c r="N164" s="157" t="e">
        <f t="shared" si="87"/>
        <v>#VALUE!</v>
      </c>
      <c r="O164" s="396" t="e">
        <f>N164 / Y897</f>
        <v>#VALUE!</v>
      </c>
      <c r="P164" s="159">
        <f t="shared" si="88"/>
        <v>0</v>
      </c>
      <c r="Q164" s="398">
        <f>P164 / Y897*100</f>
        <v>0</v>
      </c>
      <c r="R164" s="160">
        <f t="shared" si="89"/>
        <v>0</v>
      </c>
      <c r="S164" s="398">
        <f t="shared" si="90"/>
        <v>0</v>
      </c>
      <c r="T164" s="152">
        <f t="shared" si="91"/>
        <v>1</v>
      </c>
      <c r="U164" s="152">
        <v>0</v>
      </c>
      <c r="V164" s="152">
        <v>1</v>
      </c>
      <c r="W164" s="158" t="e">
        <f t="shared" si="92"/>
        <v>#VALUE!</v>
      </c>
      <c r="X164" s="158" t="e">
        <f t="shared" si="93"/>
        <v>#VALUE!</v>
      </c>
      <c r="Y164" s="70"/>
      <c r="Z164" s="162">
        <f>_xll.BDH(C164,$Z$12,$D$1,$D$1)</f>
        <v>12.88</v>
      </c>
      <c r="AA164" s="162">
        <f t="shared" si="94"/>
        <v>0.12999999999999901</v>
      </c>
      <c r="AB164" s="163">
        <f t="shared" si="95"/>
        <v>1.0093167701863277</v>
      </c>
      <c r="AC164" s="164">
        <v>0</v>
      </c>
      <c r="AD164" s="165">
        <f>IF(D164 = D897,1,_xll.BDP(K164,$AD$12)*L164)</f>
        <v>1</v>
      </c>
      <c r="AE164" s="400">
        <f>AA164*AC164*T164/AD164 / AF897</f>
        <v>0</v>
      </c>
      <c r="AF164" s="73"/>
      <c r="AG164" s="69"/>
      <c r="AH164" s="61"/>
    </row>
    <row r="165" spans="1:34" x14ac:dyDescent="0.2">
      <c r="A165" s="152"/>
      <c r="B165" s="152">
        <v>28604</v>
      </c>
      <c r="C165" s="152" t="s">
        <v>1273</v>
      </c>
      <c r="D165" s="152" t="str">
        <f>_xll.BDP(C165,$D$12)</f>
        <v>EUR</v>
      </c>
      <c r="E165" s="152" t="s">
        <v>1274</v>
      </c>
      <c r="F165" s="153">
        <f>_xll.BDP(C165,$F$12)</f>
        <v>24.38</v>
      </c>
      <c r="G165" s="153" t="str">
        <f>_xll.BDP(C165,$G$12)</f>
        <v>#N/A Requesting Data...</v>
      </c>
      <c r="H165" s="154" t="e">
        <f t="shared" si="85"/>
        <v>#VALUE!</v>
      </c>
      <c r="I165" s="155" t="e">
        <f t="shared" si="86"/>
        <v>#VALUE!</v>
      </c>
      <c r="J165" s="156">
        <v>0</v>
      </c>
      <c r="K165" s="152" t="str">
        <f>CONCATENATE(D897,D165, " Curncy")</f>
        <v>EUREUR Curncy</v>
      </c>
      <c r="L165" s="152">
        <f>IF(D165 = D897,1,_xll.BDP(K165,$L$12))</f>
        <v>1</v>
      </c>
      <c r="M165" s="394">
        <f>IF(D165 = D897,1,_xll.BDP(K165,$M$12)*L165)</f>
        <v>1</v>
      </c>
      <c r="N165" s="157" t="e">
        <f t="shared" si="87"/>
        <v>#VALUE!</v>
      </c>
      <c r="O165" s="396" t="e">
        <f>N165 / Y897</f>
        <v>#VALUE!</v>
      </c>
      <c r="P165" s="159">
        <f t="shared" si="88"/>
        <v>0</v>
      </c>
      <c r="Q165" s="398">
        <f>P165 / Y897*100</f>
        <v>0</v>
      </c>
      <c r="R165" s="160">
        <f t="shared" si="89"/>
        <v>0</v>
      </c>
      <c r="S165" s="398">
        <f t="shared" si="90"/>
        <v>0</v>
      </c>
      <c r="T165" s="152">
        <f t="shared" si="91"/>
        <v>1</v>
      </c>
      <c r="U165" s="152">
        <v>0</v>
      </c>
      <c r="V165" s="152">
        <v>1</v>
      </c>
      <c r="W165" s="158" t="e">
        <f t="shared" si="92"/>
        <v>#VALUE!</v>
      </c>
      <c r="X165" s="158" t="e">
        <f t="shared" si="93"/>
        <v>#VALUE!</v>
      </c>
      <c r="Y165" s="161"/>
      <c r="Z165" s="162" t="str">
        <f>_xll.BDH(C165,$Z$12,$D$1,$D$1)</f>
        <v>#N/A Requesting Data...</v>
      </c>
      <c r="AA165" s="162" t="e">
        <f t="shared" si="94"/>
        <v>#VALUE!</v>
      </c>
      <c r="AB165" s="163" t="e">
        <f t="shared" si="95"/>
        <v>#VALUE!</v>
      </c>
      <c r="AC165" s="164">
        <v>0</v>
      </c>
      <c r="AD165" s="165">
        <f>IF(D165 = D897,1,_xll.BDP(K165,$AD$12)*L165)</f>
        <v>1</v>
      </c>
      <c r="AE165" s="400" t="e">
        <f>AA165*AC165*T165/AD165 / AF897</f>
        <v>#VALUE!</v>
      </c>
      <c r="AF165" s="166"/>
      <c r="AG165" s="69"/>
      <c r="AH165" s="61"/>
    </row>
    <row r="166" spans="1:34" x14ac:dyDescent="0.2">
      <c r="B166" s="152">
        <v>26538</v>
      </c>
      <c r="C166" s="152" t="s">
        <v>560</v>
      </c>
      <c r="D166" s="152" t="str">
        <f>_xll.BDP(C166,$D$12)</f>
        <v>EUR</v>
      </c>
      <c r="E166" s="152" t="s">
        <v>589</v>
      </c>
      <c r="F166" s="153">
        <f>_xll.BDP(C166,$F$12)</f>
        <v>244.6</v>
      </c>
      <c r="G166" s="153" t="str">
        <f>_xll.BDP(C166,$G$12)</f>
        <v>#N/A Requesting Data...</v>
      </c>
      <c r="H166" s="154" t="e">
        <f t="shared" si="85"/>
        <v>#VALUE!</v>
      </c>
      <c r="I166" s="155" t="e">
        <f t="shared" si="86"/>
        <v>#VALUE!</v>
      </c>
      <c r="J166" s="156">
        <v>0</v>
      </c>
      <c r="K166" s="152" t="str">
        <f>CONCATENATE(D897,D166, " Curncy")</f>
        <v>EUREUR Curncy</v>
      </c>
      <c r="L166" s="152">
        <f>IF(D166 = D897,1,_xll.BDP(K166,$L$12))</f>
        <v>1</v>
      </c>
      <c r="M166" s="394">
        <f>IF(D166 = D897,1,_xll.BDP(K166,$M$12)*L166)</f>
        <v>1</v>
      </c>
      <c r="N166" s="157" t="e">
        <f t="shared" si="87"/>
        <v>#VALUE!</v>
      </c>
      <c r="O166" s="396" t="e">
        <f>N166 / Y897</f>
        <v>#VALUE!</v>
      </c>
      <c r="P166" s="159">
        <f t="shared" si="88"/>
        <v>0</v>
      </c>
      <c r="Q166" s="398">
        <f>P166 / Y897*100</f>
        <v>0</v>
      </c>
      <c r="R166" s="160">
        <f t="shared" si="89"/>
        <v>0</v>
      </c>
      <c r="S166" s="398">
        <f t="shared" si="90"/>
        <v>0</v>
      </c>
      <c r="T166" s="152">
        <f t="shared" si="91"/>
        <v>1</v>
      </c>
      <c r="U166" s="152">
        <v>0</v>
      </c>
      <c r="V166" s="152">
        <v>1</v>
      </c>
      <c r="W166" s="158" t="e">
        <f t="shared" si="92"/>
        <v>#VALUE!</v>
      </c>
      <c r="X166" s="158" t="e">
        <f t="shared" si="93"/>
        <v>#VALUE!</v>
      </c>
      <c r="Y166" s="70"/>
      <c r="Z166" s="162" t="str">
        <f>_xll.BDH(C166,$Z$12,$D$1,$D$1)</f>
        <v>#N/A Requesting Data...</v>
      </c>
      <c r="AA166" s="162" t="e">
        <f t="shared" si="94"/>
        <v>#VALUE!</v>
      </c>
      <c r="AB166" s="163" t="e">
        <f t="shared" si="95"/>
        <v>#VALUE!</v>
      </c>
      <c r="AC166" s="164">
        <v>0</v>
      </c>
      <c r="AD166" s="165">
        <f>IF(D166 = D897,1,_xll.BDP(K166,$AD$12)*L166)</f>
        <v>1</v>
      </c>
      <c r="AE166" s="400" t="e">
        <f>AA166*AC166*T166/AD166 / AF897</f>
        <v>#VALUE!</v>
      </c>
      <c r="AF166" s="73"/>
      <c r="AG166" s="69"/>
      <c r="AH166" s="61"/>
    </row>
    <row r="167" spans="1:34" x14ac:dyDescent="0.2">
      <c r="B167" s="152">
        <v>2559</v>
      </c>
      <c r="C167" s="152" t="s">
        <v>561</v>
      </c>
      <c r="D167" s="152" t="str">
        <f>_xll.BDP(C167,$D$12)</f>
        <v>EUR</v>
      </c>
      <c r="E167" s="152" t="s">
        <v>590</v>
      </c>
      <c r="F167" s="153">
        <f>_xll.BDP(C167,$F$12)</f>
        <v>45.88</v>
      </c>
      <c r="G167" s="153" t="str">
        <f>_xll.BDP(C167,$G$12)</f>
        <v>#N/A Requesting Data...</v>
      </c>
      <c r="H167" s="154" t="e">
        <f t="shared" si="85"/>
        <v>#VALUE!</v>
      </c>
      <c r="I167" s="155" t="e">
        <f t="shared" si="86"/>
        <v>#VALUE!</v>
      </c>
      <c r="J167" s="156">
        <v>0</v>
      </c>
      <c r="K167" s="152" t="str">
        <f>CONCATENATE(D897,D167, " Curncy")</f>
        <v>EUREUR Curncy</v>
      </c>
      <c r="L167" s="152">
        <f>IF(D167 = D897,1,_xll.BDP(K167,$L$12))</f>
        <v>1</v>
      </c>
      <c r="M167" s="394">
        <f>IF(D167 = D897,1,_xll.BDP(K167,$M$12)*L167)</f>
        <v>1</v>
      </c>
      <c r="N167" s="157" t="e">
        <f t="shared" si="87"/>
        <v>#VALUE!</v>
      </c>
      <c r="O167" s="396" t="e">
        <f>N167 / Y897</f>
        <v>#VALUE!</v>
      </c>
      <c r="P167" s="159">
        <f t="shared" si="88"/>
        <v>0</v>
      </c>
      <c r="Q167" s="398">
        <f>P167 / Y897*100</f>
        <v>0</v>
      </c>
      <c r="R167" s="160">
        <f t="shared" si="89"/>
        <v>0</v>
      </c>
      <c r="S167" s="398">
        <f t="shared" si="90"/>
        <v>0</v>
      </c>
      <c r="T167" s="152">
        <f t="shared" si="91"/>
        <v>1</v>
      </c>
      <c r="U167" s="152">
        <v>0</v>
      </c>
      <c r="V167" s="152">
        <v>1</v>
      </c>
      <c r="W167" s="158" t="e">
        <f t="shared" si="92"/>
        <v>#VALUE!</v>
      </c>
      <c r="X167" s="158" t="e">
        <f t="shared" si="93"/>
        <v>#VALUE!</v>
      </c>
      <c r="Y167" s="70"/>
      <c r="Z167" s="162">
        <f>_xll.BDH(C167,$Z$12,$D$1,$D$1)</f>
        <v>45.84</v>
      </c>
      <c r="AA167" s="162">
        <f t="shared" si="94"/>
        <v>3.9999999999999147E-2</v>
      </c>
      <c r="AB167" s="163">
        <f t="shared" si="95"/>
        <v>8.7260034904012101E-2</v>
      </c>
      <c r="AC167" s="164">
        <v>0</v>
      </c>
      <c r="AD167" s="165">
        <f>IF(D167 = D897,1,_xll.BDP(K167,$AD$12)*L167)</f>
        <v>1</v>
      </c>
      <c r="AE167" s="400">
        <f>AA167*AC167*T167/AD167 / AF897</f>
        <v>0</v>
      </c>
      <c r="AF167" s="73"/>
      <c r="AG167" s="69"/>
      <c r="AH167" s="61"/>
    </row>
    <row r="168" spans="1:34" x14ac:dyDescent="0.2">
      <c r="B168" s="152">
        <v>3015</v>
      </c>
      <c r="C168" s="152" t="s">
        <v>562</v>
      </c>
      <c r="D168" s="152" t="str">
        <f>_xll.BDP(C168,$D$12)</f>
        <v>EUR</v>
      </c>
      <c r="E168" s="152" t="s">
        <v>591</v>
      </c>
      <c r="F168" s="153">
        <f>_xll.BDP(C168,$F$12)</f>
        <v>58.9</v>
      </c>
      <c r="G168" s="153" t="str">
        <f>_xll.BDP(C168,$G$12)</f>
        <v>#N/A Requesting Data...</v>
      </c>
      <c r="H168" s="154" t="e">
        <f t="shared" si="85"/>
        <v>#VALUE!</v>
      </c>
      <c r="I168" s="155" t="e">
        <f t="shared" si="86"/>
        <v>#VALUE!</v>
      </c>
      <c r="J168" s="156">
        <v>0</v>
      </c>
      <c r="K168" s="152" t="str">
        <f>CONCATENATE(D897,D168, " Curncy")</f>
        <v>EUREUR Curncy</v>
      </c>
      <c r="L168" s="152">
        <f>IF(D168 = D897,1,_xll.BDP(K168,$L$12))</f>
        <v>1</v>
      </c>
      <c r="M168" s="394">
        <f>IF(D168 = D897,1,_xll.BDP(K168,$M$12)*L168)</f>
        <v>1</v>
      </c>
      <c r="N168" s="157" t="e">
        <f t="shared" si="87"/>
        <v>#VALUE!</v>
      </c>
      <c r="O168" s="396" t="e">
        <f>N168 / Y897</f>
        <v>#VALUE!</v>
      </c>
      <c r="P168" s="159">
        <f t="shared" si="88"/>
        <v>0</v>
      </c>
      <c r="Q168" s="398">
        <f>P168 / Y897*100</f>
        <v>0</v>
      </c>
      <c r="R168" s="160">
        <f t="shared" si="89"/>
        <v>0</v>
      </c>
      <c r="S168" s="398">
        <f t="shared" si="90"/>
        <v>0</v>
      </c>
      <c r="T168" s="152">
        <f t="shared" si="91"/>
        <v>1</v>
      </c>
      <c r="U168" s="152">
        <v>0</v>
      </c>
      <c r="V168" s="152">
        <v>1</v>
      </c>
      <c r="W168" s="158" t="e">
        <f t="shared" si="92"/>
        <v>#VALUE!</v>
      </c>
      <c r="X168" s="158" t="e">
        <f t="shared" si="93"/>
        <v>#VALUE!</v>
      </c>
      <c r="Y168" s="70"/>
      <c r="Z168" s="162">
        <f>_xll.BDH(C168,$Z$12,$D$1,$D$1)</f>
        <v>58.4</v>
      </c>
      <c r="AA168" s="162">
        <f t="shared" si="94"/>
        <v>0.5</v>
      </c>
      <c r="AB168" s="163">
        <f t="shared" si="95"/>
        <v>0.85616438356164382</v>
      </c>
      <c r="AC168" s="164">
        <v>0</v>
      </c>
      <c r="AD168" s="165">
        <f>IF(D168 = D897,1,_xll.BDP(K168,$AD$12)*L168)</f>
        <v>1</v>
      </c>
      <c r="AE168" s="400">
        <f>AA168*AC168*T168/AD168 / AF897</f>
        <v>0</v>
      </c>
      <c r="AF168" s="73"/>
      <c r="AG168" s="69"/>
      <c r="AH168" s="61"/>
    </row>
    <row r="169" spans="1:34" x14ac:dyDescent="0.2">
      <c r="B169" s="152">
        <v>6438</v>
      </c>
      <c r="C169" s="152" t="s">
        <v>563</v>
      </c>
      <c r="D169" s="152" t="str">
        <f>_xll.BDP(C169,$D$12)</f>
        <v>EUR</v>
      </c>
      <c r="E169" s="152" t="s">
        <v>592</v>
      </c>
      <c r="F169" s="153">
        <f>_xll.BDP(C169,$F$12)</f>
        <v>47.22</v>
      </c>
      <c r="G169" s="153" t="str">
        <f>_xll.BDP(C169,$G$12)</f>
        <v>#N/A Requesting Data...</v>
      </c>
      <c r="H169" s="154" t="e">
        <f t="shared" si="85"/>
        <v>#VALUE!</v>
      </c>
      <c r="I169" s="155" t="e">
        <f t="shared" si="86"/>
        <v>#VALUE!</v>
      </c>
      <c r="J169" s="156">
        <v>0</v>
      </c>
      <c r="K169" s="152" t="str">
        <f>CONCATENATE(D897,D169, " Curncy")</f>
        <v>EUREUR Curncy</v>
      </c>
      <c r="L169" s="152">
        <f>IF(D169 = D897,1,_xll.BDP(K169,$L$12))</f>
        <v>1</v>
      </c>
      <c r="M169" s="394">
        <f>IF(D169 = D897,1,_xll.BDP(K169,$M$12)*L169)</f>
        <v>1</v>
      </c>
      <c r="N169" s="157" t="e">
        <f t="shared" si="87"/>
        <v>#VALUE!</v>
      </c>
      <c r="O169" s="396" t="e">
        <f>N169 / Y897</f>
        <v>#VALUE!</v>
      </c>
      <c r="P169" s="159">
        <f t="shared" si="88"/>
        <v>0</v>
      </c>
      <c r="Q169" s="398">
        <f>P169 / Y897*100</f>
        <v>0</v>
      </c>
      <c r="R169" s="160">
        <f t="shared" si="89"/>
        <v>0</v>
      </c>
      <c r="S169" s="398">
        <f t="shared" si="90"/>
        <v>0</v>
      </c>
      <c r="T169" s="152">
        <f t="shared" si="91"/>
        <v>1</v>
      </c>
      <c r="U169" s="152">
        <v>0</v>
      </c>
      <c r="V169" s="152">
        <v>1</v>
      </c>
      <c r="W169" s="158" t="e">
        <f t="shared" si="92"/>
        <v>#VALUE!</v>
      </c>
      <c r="X169" s="158" t="e">
        <f t="shared" si="93"/>
        <v>#VALUE!</v>
      </c>
      <c r="Y169" s="70"/>
      <c r="Z169" s="162">
        <f>_xll.BDH(C169,$Z$12,$D$1,$D$1)</f>
        <v>46.45</v>
      </c>
      <c r="AA169" s="162">
        <f t="shared" si="94"/>
        <v>0.76999999999999602</v>
      </c>
      <c r="AB169" s="163">
        <f t="shared" si="95"/>
        <v>1.6576964477933176</v>
      </c>
      <c r="AC169" s="164">
        <v>0</v>
      </c>
      <c r="AD169" s="165">
        <f>IF(D169 = D897,1,_xll.BDP(K169,$AD$12)*L169)</f>
        <v>1</v>
      </c>
      <c r="AE169" s="400">
        <f>AA169*AC169*T169/AD169 / AF897</f>
        <v>0</v>
      </c>
      <c r="AF169" s="73"/>
      <c r="AG169" s="69"/>
      <c r="AH169" s="61"/>
    </row>
    <row r="170" spans="1:34" x14ac:dyDescent="0.2">
      <c r="B170" s="152">
        <v>18813</v>
      </c>
      <c r="C170" s="152" t="s">
        <v>564</v>
      </c>
      <c r="D170" s="152" t="str">
        <f>_xll.BDP(C170,$D$12)</f>
        <v>EUR</v>
      </c>
      <c r="E170" s="152" t="s">
        <v>593</v>
      </c>
      <c r="F170" s="153">
        <f>_xll.BDP(C170,$F$12)</f>
        <v>50.32</v>
      </c>
      <c r="G170" s="153" t="str">
        <f>_xll.BDP(C170,$G$12)</f>
        <v>#N/A Requesting Data...</v>
      </c>
      <c r="H170" s="154" t="e">
        <f t="shared" si="85"/>
        <v>#VALUE!</v>
      </c>
      <c r="I170" s="155" t="e">
        <f t="shared" si="86"/>
        <v>#VALUE!</v>
      </c>
      <c r="J170" s="156">
        <v>0</v>
      </c>
      <c r="K170" s="152" t="str">
        <f>CONCATENATE(D897,D170, " Curncy")</f>
        <v>EUREUR Curncy</v>
      </c>
      <c r="L170" s="152">
        <f>IF(D170 = D897,1,_xll.BDP(K170,$L$12))</f>
        <v>1</v>
      </c>
      <c r="M170" s="394">
        <f>IF(D170 = D897,1,_xll.BDP(K170,$M$12)*L170)</f>
        <v>1</v>
      </c>
      <c r="N170" s="157" t="e">
        <f t="shared" si="87"/>
        <v>#VALUE!</v>
      </c>
      <c r="O170" s="396" t="e">
        <f>N170 / Y897</f>
        <v>#VALUE!</v>
      </c>
      <c r="P170" s="159">
        <f t="shared" si="88"/>
        <v>0</v>
      </c>
      <c r="Q170" s="398">
        <f>P170 / Y897*100</f>
        <v>0</v>
      </c>
      <c r="R170" s="160">
        <f t="shared" si="89"/>
        <v>0</v>
      </c>
      <c r="S170" s="398">
        <f t="shared" si="90"/>
        <v>0</v>
      </c>
      <c r="T170" s="152">
        <f t="shared" si="91"/>
        <v>1</v>
      </c>
      <c r="U170" s="152">
        <v>0</v>
      </c>
      <c r="V170" s="152">
        <v>1</v>
      </c>
      <c r="W170" s="158" t="e">
        <f t="shared" si="92"/>
        <v>#VALUE!</v>
      </c>
      <c r="X170" s="158" t="e">
        <f t="shared" si="93"/>
        <v>#VALUE!</v>
      </c>
      <c r="Y170" s="70"/>
      <c r="Z170" s="162">
        <f>_xll.BDH(C170,$Z$12,$D$1,$D$1)</f>
        <v>50.36</v>
      </c>
      <c r="AA170" s="162">
        <f t="shared" si="94"/>
        <v>-3.9999999999999147E-2</v>
      </c>
      <c r="AB170" s="163">
        <f t="shared" si="95"/>
        <v>-7.9428117553612287E-2</v>
      </c>
      <c r="AC170" s="164">
        <v>0</v>
      </c>
      <c r="AD170" s="165">
        <f>IF(D170 = D897,1,_xll.BDP(K170,$AD$12)*L170)</f>
        <v>1</v>
      </c>
      <c r="AE170" s="400">
        <f>AA170*AC170*T170/AD170 / AF897</f>
        <v>0</v>
      </c>
      <c r="AF170" s="73"/>
      <c r="AG170" s="69"/>
      <c r="AH170" s="61"/>
    </row>
    <row r="171" spans="1:34" x14ac:dyDescent="0.2">
      <c r="B171" s="152">
        <v>1980</v>
      </c>
      <c r="C171" s="152" t="s">
        <v>151</v>
      </c>
      <c r="D171" s="152" t="str">
        <f>_xll.BDP(C171,$D$12)</f>
        <v>EUR</v>
      </c>
      <c r="E171" s="152" t="s">
        <v>302</v>
      </c>
      <c r="F171" s="153">
        <f>_xll.BDP(C171,$F$12)</f>
        <v>22.29</v>
      </c>
      <c r="G171" s="153" t="str">
        <f>_xll.BDP(C171,$G$12)</f>
        <v>#N/A Requesting Data...</v>
      </c>
      <c r="H171" s="154" t="e">
        <f t="shared" si="85"/>
        <v>#VALUE!</v>
      </c>
      <c r="I171" s="155" t="e">
        <f t="shared" si="86"/>
        <v>#VALUE!</v>
      </c>
      <c r="J171" s="156">
        <v>0</v>
      </c>
      <c r="K171" s="152" t="str">
        <f>CONCATENATE(D897,D171, " Curncy")</f>
        <v>EUREUR Curncy</v>
      </c>
      <c r="L171" s="152">
        <f>IF(D171 = D897,1,_xll.BDP(K171,$L$12))</f>
        <v>1</v>
      </c>
      <c r="M171" s="394">
        <f>IF(D171 = D897,1,_xll.BDP(K171,$M$12)*L171)</f>
        <v>1</v>
      </c>
      <c r="N171" s="157" t="e">
        <f t="shared" si="87"/>
        <v>#VALUE!</v>
      </c>
      <c r="O171" s="396" t="e">
        <f>N171 / Y897</f>
        <v>#VALUE!</v>
      </c>
      <c r="P171" s="159">
        <f t="shared" si="88"/>
        <v>0</v>
      </c>
      <c r="Q171" s="398">
        <f>P171 / Y897*100</f>
        <v>0</v>
      </c>
      <c r="R171" s="160">
        <f t="shared" si="89"/>
        <v>0</v>
      </c>
      <c r="S171" s="398">
        <f t="shared" si="90"/>
        <v>0</v>
      </c>
      <c r="T171" s="152">
        <f t="shared" si="91"/>
        <v>1</v>
      </c>
      <c r="U171" s="152">
        <v>0</v>
      </c>
      <c r="V171" s="152">
        <v>1</v>
      </c>
      <c r="W171" s="158" t="e">
        <f t="shared" si="92"/>
        <v>#VALUE!</v>
      </c>
      <c r="X171" s="158" t="e">
        <f t="shared" si="93"/>
        <v>#VALUE!</v>
      </c>
      <c r="Y171" s="70"/>
      <c r="Z171" s="162" t="str">
        <f>_xll.BDH(C171,$Z$12,$D$1,$D$1)</f>
        <v>#N/A Requesting Data...</v>
      </c>
      <c r="AA171" s="162" t="e">
        <f t="shared" si="94"/>
        <v>#VALUE!</v>
      </c>
      <c r="AB171" s="163" t="e">
        <f t="shared" si="95"/>
        <v>#VALUE!</v>
      </c>
      <c r="AC171" s="164">
        <v>0</v>
      </c>
      <c r="AD171" s="165">
        <f>IF(D171 = D897,1,_xll.BDP(K171,$AD$12)*L171)</f>
        <v>1</v>
      </c>
      <c r="AE171" s="400" t="e">
        <f>AA171*AC171*T171/AD171 / AF897</f>
        <v>#VALUE!</v>
      </c>
      <c r="AF171" s="73"/>
      <c r="AG171" s="69"/>
      <c r="AH171" s="61"/>
    </row>
    <row r="172" spans="1:34" x14ac:dyDescent="0.2">
      <c r="B172" s="152">
        <v>1933</v>
      </c>
      <c r="C172" s="152" t="s">
        <v>150</v>
      </c>
      <c r="D172" s="152" t="str">
        <f>_xll.BDP(C172,$D$12)</f>
        <v>EUR</v>
      </c>
      <c r="E172" s="152" t="s">
        <v>238</v>
      </c>
      <c r="F172" s="153">
        <f>_xll.BDP(C172,$F$12)</f>
        <v>21.74</v>
      </c>
      <c r="G172" s="153" t="str">
        <f>_xll.BDP(C172,$G$12)</f>
        <v>#N/A Requesting Data...</v>
      </c>
      <c r="H172" s="154" t="e">
        <f t="shared" si="85"/>
        <v>#VALUE!</v>
      </c>
      <c r="I172" s="155" t="e">
        <f t="shared" si="86"/>
        <v>#VALUE!</v>
      </c>
      <c r="J172" s="156">
        <v>0</v>
      </c>
      <c r="K172" s="152" t="str">
        <f>CONCATENATE(D897,D172, " Curncy")</f>
        <v>EUREUR Curncy</v>
      </c>
      <c r="L172" s="152">
        <f>IF(D172 = D897,1,_xll.BDP(K172,$L$12))</f>
        <v>1</v>
      </c>
      <c r="M172" s="394">
        <f>IF(D172 = D897,1,_xll.BDP(K172,$M$12)*L172)</f>
        <v>1</v>
      </c>
      <c r="N172" s="157" t="e">
        <f t="shared" si="87"/>
        <v>#VALUE!</v>
      </c>
      <c r="O172" s="396" t="e">
        <f>N172 / Y897</f>
        <v>#VALUE!</v>
      </c>
      <c r="P172" s="159">
        <f t="shared" si="88"/>
        <v>0</v>
      </c>
      <c r="Q172" s="398">
        <f>P172 / Y897*100</f>
        <v>0</v>
      </c>
      <c r="R172" s="160">
        <f t="shared" si="89"/>
        <v>0</v>
      </c>
      <c r="S172" s="398">
        <f t="shared" si="90"/>
        <v>0</v>
      </c>
      <c r="T172" s="152">
        <f t="shared" si="91"/>
        <v>1</v>
      </c>
      <c r="U172" s="152">
        <v>0</v>
      </c>
      <c r="V172" s="152">
        <v>1</v>
      </c>
      <c r="W172" s="158" t="e">
        <f t="shared" si="92"/>
        <v>#VALUE!</v>
      </c>
      <c r="X172" s="158" t="e">
        <f t="shared" si="93"/>
        <v>#VALUE!</v>
      </c>
      <c r="Y172" s="70"/>
      <c r="Z172" s="162" t="str">
        <f>_xll.BDH(C172,$Z$12,$D$1,$D$1)</f>
        <v>#N/A Requesting Data...</v>
      </c>
      <c r="AA172" s="162" t="e">
        <f t="shared" si="94"/>
        <v>#VALUE!</v>
      </c>
      <c r="AB172" s="163" t="e">
        <f t="shared" si="95"/>
        <v>#VALUE!</v>
      </c>
      <c r="AC172" s="164">
        <v>0</v>
      </c>
      <c r="AD172" s="165">
        <f>IF(D172 = D897,1,_xll.BDP(K172,$AD$12)*L172)</f>
        <v>1</v>
      </c>
      <c r="AE172" s="400" t="e">
        <f>AA172*AC172*T172/AD172 / AF897</f>
        <v>#VALUE!</v>
      </c>
      <c r="AF172" s="73"/>
      <c r="AG172" s="69"/>
      <c r="AH172" s="61"/>
    </row>
    <row r="173" spans="1:34" x14ac:dyDescent="0.2">
      <c r="B173" s="152">
        <v>125</v>
      </c>
      <c r="C173" s="152" t="s">
        <v>565</v>
      </c>
      <c r="D173" s="152" t="str">
        <f>_xll.BDP(C173,$D$12)</f>
        <v>EUR</v>
      </c>
      <c r="E173" s="152" t="s">
        <v>594</v>
      </c>
      <c r="F173" s="153">
        <f>_xll.BDP(C173,$F$12)</f>
        <v>228.1</v>
      </c>
      <c r="G173" s="153" t="str">
        <f>_xll.BDP(C173,$G$12)</f>
        <v>#N/A Requesting Data...</v>
      </c>
      <c r="H173" s="154" t="e">
        <f t="shared" si="85"/>
        <v>#VALUE!</v>
      </c>
      <c r="I173" s="155" t="e">
        <f t="shared" si="86"/>
        <v>#VALUE!</v>
      </c>
      <c r="J173" s="156">
        <v>0</v>
      </c>
      <c r="K173" s="152" t="str">
        <f>CONCATENATE(D897,D173, " Curncy")</f>
        <v>EUREUR Curncy</v>
      </c>
      <c r="L173" s="152">
        <f>IF(D173 = D897,1,_xll.BDP(K173,$L$12))</f>
        <v>1</v>
      </c>
      <c r="M173" s="394">
        <f>IF(D173 = D897,1,_xll.BDP(K173,$M$12)*L173)</f>
        <v>1</v>
      </c>
      <c r="N173" s="157" t="e">
        <f t="shared" si="87"/>
        <v>#VALUE!</v>
      </c>
      <c r="O173" s="396" t="e">
        <f>N173 / Y897</f>
        <v>#VALUE!</v>
      </c>
      <c r="P173" s="159">
        <f t="shared" si="88"/>
        <v>0</v>
      </c>
      <c r="Q173" s="398">
        <f>P173 / Y897*100</f>
        <v>0</v>
      </c>
      <c r="R173" s="160">
        <f t="shared" si="89"/>
        <v>0</v>
      </c>
      <c r="S173" s="398">
        <f t="shared" si="90"/>
        <v>0</v>
      </c>
      <c r="T173" s="152">
        <f t="shared" si="91"/>
        <v>1</v>
      </c>
      <c r="U173" s="152">
        <v>0</v>
      </c>
      <c r="V173" s="152">
        <v>1</v>
      </c>
      <c r="W173" s="158" t="e">
        <f t="shared" si="92"/>
        <v>#VALUE!</v>
      </c>
      <c r="X173" s="158" t="e">
        <f t="shared" si="93"/>
        <v>#VALUE!</v>
      </c>
      <c r="Y173" s="70"/>
      <c r="Z173" s="162" t="str">
        <f>_xll.BDH(C173,$Z$12,$D$1,$D$1)</f>
        <v>#N/A Requesting Data...</v>
      </c>
      <c r="AA173" s="162" t="e">
        <f t="shared" si="94"/>
        <v>#VALUE!</v>
      </c>
      <c r="AB173" s="163" t="e">
        <f t="shared" si="95"/>
        <v>#VALUE!</v>
      </c>
      <c r="AC173" s="164">
        <v>0</v>
      </c>
      <c r="AD173" s="165">
        <f>IF(D173 = D897,1,_xll.BDP(K173,$AD$12)*L173)</f>
        <v>1</v>
      </c>
      <c r="AE173" s="400" t="e">
        <f>AA173*AC173*T173/AD173 / AF897</f>
        <v>#VALUE!</v>
      </c>
      <c r="AF173" s="73"/>
      <c r="AG173" s="69"/>
      <c r="AH173" s="61"/>
    </row>
    <row r="174" spans="1:34" x14ac:dyDescent="0.2">
      <c r="A174" s="152"/>
      <c r="B174" s="152">
        <v>28163</v>
      </c>
      <c r="C174" s="152" t="s">
        <v>1198</v>
      </c>
      <c r="D174" s="152" t="str">
        <f>_xll.BDP(C174,$D$12)</f>
        <v>EUR</v>
      </c>
      <c r="E174" s="152" t="s">
        <v>1199</v>
      </c>
      <c r="F174" s="153">
        <f>_xll.BDP(C174,$F$12)</f>
        <v>11.56</v>
      </c>
      <c r="G174" s="153" t="str">
        <f>_xll.BDP(C174,$G$12)</f>
        <v>#N/A Requesting Data...</v>
      </c>
      <c r="H174" s="154" t="e">
        <f t="shared" si="85"/>
        <v>#VALUE!</v>
      </c>
      <c r="I174" s="155" t="e">
        <f t="shared" si="86"/>
        <v>#VALUE!</v>
      </c>
      <c r="J174" s="156">
        <v>0</v>
      </c>
      <c r="K174" s="152" t="str">
        <f>CONCATENATE(D897,D174, " Curncy")</f>
        <v>EUREUR Curncy</v>
      </c>
      <c r="L174" s="152">
        <f>IF(D174 = D897,1,_xll.BDP(K174,$L$12))</f>
        <v>1</v>
      </c>
      <c r="M174" s="394">
        <f>IF(D174 = D897,1,_xll.BDP(K174,$M$12)*L174)</f>
        <v>1</v>
      </c>
      <c r="N174" s="157" t="e">
        <f t="shared" si="87"/>
        <v>#VALUE!</v>
      </c>
      <c r="O174" s="396" t="e">
        <f>N174 / Y897</f>
        <v>#VALUE!</v>
      </c>
      <c r="P174" s="159">
        <f t="shared" si="88"/>
        <v>0</v>
      </c>
      <c r="Q174" s="398">
        <f>P174 / Y897*100</f>
        <v>0</v>
      </c>
      <c r="R174" s="160">
        <f t="shared" si="89"/>
        <v>0</v>
      </c>
      <c r="S174" s="398">
        <f t="shared" si="90"/>
        <v>0</v>
      </c>
      <c r="T174" s="152">
        <f t="shared" si="91"/>
        <v>1</v>
      </c>
      <c r="U174" s="152">
        <v>0</v>
      </c>
      <c r="V174" s="152">
        <v>1</v>
      </c>
      <c r="W174" s="158" t="e">
        <f t="shared" si="92"/>
        <v>#VALUE!</v>
      </c>
      <c r="X174" s="158" t="e">
        <f t="shared" si="93"/>
        <v>#VALUE!</v>
      </c>
      <c r="Y174" s="161"/>
      <c r="Z174" s="162">
        <f>_xll.BDH(C174,$Z$12,$D$1,$D$1)</f>
        <v>11.28</v>
      </c>
      <c r="AA174" s="162">
        <f t="shared" si="94"/>
        <v>0.28000000000000114</v>
      </c>
      <c r="AB174" s="163">
        <f t="shared" si="95"/>
        <v>2.4822695035461093</v>
      </c>
      <c r="AC174" s="164">
        <v>0</v>
      </c>
      <c r="AD174" s="165">
        <f>IF(D174 = D897,1,_xll.BDP(K174,$AD$12)*L174)</f>
        <v>1</v>
      </c>
      <c r="AE174" s="400">
        <f>AA174*AC174*T174/AD174 / AF897</f>
        <v>0</v>
      </c>
      <c r="AF174" s="166"/>
      <c r="AG174" s="69"/>
      <c r="AH174" s="61"/>
    </row>
    <row r="175" spans="1:34" x14ac:dyDescent="0.2">
      <c r="B175" s="152">
        <v>3439</v>
      </c>
      <c r="C175" s="152" t="s">
        <v>566</v>
      </c>
      <c r="D175" s="152" t="str">
        <f>_xll.BDP(C175,$D$12)</f>
        <v>EUR</v>
      </c>
      <c r="E175" s="152" t="s">
        <v>595</v>
      </c>
      <c r="F175" s="153">
        <f>_xll.BDP(C175,$F$12)</f>
        <v>62.94</v>
      </c>
      <c r="G175" s="153" t="str">
        <f>_xll.BDP(C175,$G$12)</f>
        <v>#N/A Requesting Data...</v>
      </c>
      <c r="H175" s="154" t="e">
        <f t="shared" si="85"/>
        <v>#VALUE!</v>
      </c>
      <c r="I175" s="155" t="e">
        <f t="shared" si="86"/>
        <v>#VALUE!</v>
      </c>
      <c r="J175" s="156">
        <v>0</v>
      </c>
      <c r="K175" s="152" t="str">
        <f>CONCATENATE(D897,D175, " Curncy")</f>
        <v>EUREUR Curncy</v>
      </c>
      <c r="L175" s="152">
        <f>IF(D175 = D897,1,_xll.BDP(K175,$L$12))</f>
        <v>1</v>
      </c>
      <c r="M175" s="394">
        <f>IF(D175 = D897,1,_xll.BDP(K175,$M$12)*L175)</f>
        <v>1</v>
      </c>
      <c r="N175" s="157" t="e">
        <f t="shared" si="87"/>
        <v>#VALUE!</v>
      </c>
      <c r="O175" s="396" t="e">
        <f>N175 / Y897</f>
        <v>#VALUE!</v>
      </c>
      <c r="P175" s="159">
        <f t="shared" si="88"/>
        <v>0</v>
      </c>
      <c r="Q175" s="398">
        <f>P175 / Y897*100</f>
        <v>0</v>
      </c>
      <c r="R175" s="160">
        <f t="shared" si="89"/>
        <v>0</v>
      </c>
      <c r="S175" s="398">
        <f t="shared" si="90"/>
        <v>0</v>
      </c>
      <c r="T175" s="152">
        <f t="shared" si="91"/>
        <v>1</v>
      </c>
      <c r="U175" s="152">
        <v>0</v>
      </c>
      <c r="V175" s="152">
        <v>1</v>
      </c>
      <c r="W175" s="158" t="e">
        <f t="shared" si="92"/>
        <v>#VALUE!</v>
      </c>
      <c r="X175" s="158" t="e">
        <f t="shared" si="93"/>
        <v>#VALUE!</v>
      </c>
      <c r="Y175" s="70"/>
      <c r="Z175" s="162">
        <f>_xll.BDH(C175,$Z$12,$D$1,$D$1)</f>
        <v>63.12</v>
      </c>
      <c r="AA175" s="162">
        <f t="shared" si="94"/>
        <v>-0.17999999999999972</v>
      </c>
      <c r="AB175" s="163">
        <f t="shared" si="95"/>
        <v>-0.28517110266159651</v>
      </c>
      <c r="AC175" s="164">
        <v>0</v>
      </c>
      <c r="AD175" s="165">
        <f>IF(D175 = D897,1,_xll.BDP(K175,$AD$12)*L175)</f>
        <v>1</v>
      </c>
      <c r="AE175" s="400">
        <f>AA175*AC175*T175/AD175 / AF897</f>
        <v>0</v>
      </c>
      <c r="AF175" s="73"/>
      <c r="AG175" s="69"/>
      <c r="AH175" s="61"/>
    </row>
    <row r="176" spans="1:34" x14ac:dyDescent="0.2">
      <c r="B176" s="152">
        <v>1770</v>
      </c>
      <c r="C176" s="152" t="s">
        <v>567</v>
      </c>
      <c r="D176" s="152" t="str">
        <f>_xll.BDP(C176,$D$12)</f>
        <v>EUR</v>
      </c>
      <c r="E176" s="152" t="s">
        <v>596</v>
      </c>
      <c r="F176" s="153">
        <f>_xll.BDP(C176,$F$12)</f>
        <v>8.8960000000000008</v>
      </c>
      <c r="G176" s="153" t="str">
        <f>_xll.BDP(C176,$G$12)</f>
        <v>#N/A Requesting Data...</v>
      </c>
      <c r="H176" s="154" t="e">
        <f t="shared" ref="H176:H193" si="96">IF(OR(OR(G176="#N/A N/A",G176="#N/A Real Time"),OR(F176="#N/A N/A",F176="#N/A Real Time")),0,  G176 - F176)</f>
        <v>#VALUE!</v>
      </c>
      <c r="I176" s="155" t="e">
        <f t="shared" ref="I176:I193" si="97">IF(OR(F176=0,F176="#N/A N/A"),0,H176 / F176*100)</f>
        <v>#VALUE!</v>
      </c>
      <c r="J176" s="156">
        <v>0</v>
      </c>
      <c r="K176" s="152" t="str">
        <f>CONCATENATE(D897,D176, " Curncy")</f>
        <v>EUREUR Curncy</v>
      </c>
      <c r="L176" s="152">
        <f>IF(D176 = D897,1,_xll.BDP(K176,$L$12))</f>
        <v>1</v>
      </c>
      <c r="M176" s="394">
        <f>IF(D176 = D897,1,_xll.BDP(K176,$M$12)*L176)</f>
        <v>1</v>
      </c>
      <c r="N176" s="157" t="e">
        <f t="shared" ref="N176:N193" si="98">H176*J176*T176/M176</f>
        <v>#VALUE!</v>
      </c>
      <c r="O176" s="396" t="e">
        <f>N176 / Y897</f>
        <v>#VALUE!</v>
      </c>
      <c r="P176" s="159">
        <f t="shared" ref="P176:P193" si="99">IF(OR(OR(J176=0,G176 = "#N/A N/A"),G176="#N/A Real Time"),0,G176*J176*T176/M176)</f>
        <v>0</v>
      </c>
      <c r="Q176" s="398">
        <f>P176 / Y897*100</f>
        <v>0</v>
      </c>
      <c r="R176" s="160">
        <f t="shared" ref="R176:R193" si="100">IF(Q176&lt;0,Q176,0)</f>
        <v>0</v>
      </c>
      <c r="S176" s="398">
        <f t="shared" ref="S176:S193" si="101">IF(Q176&gt;0,Q176,0)</f>
        <v>0</v>
      </c>
      <c r="T176" s="152">
        <f t="shared" ref="T176:T193" si="102">IF(EXACT(D176,UPPER(D176)),1,0.01)/V176</f>
        <v>1</v>
      </c>
      <c r="U176" s="152">
        <v>0</v>
      </c>
      <c r="V176" s="152">
        <v>1</v>
      </c>
      <c r="W176" s="158" t="e">
        <f t="shared" ref="W176:W193" si="103">IF(AND(Q176&lt;0,O176&gt;0),O176,0)</f>
        <v>#VALUE!</v>
      </c>
      <c r="X176" s="158" t="e">
        <f t="shared" ref="X176:X193" si="104">IF(AND(Q176&gt;0,O176&gt;0),O176,0)</f>
        <v>#VALUE!</v>
      </c>
      <c r="Y176" s="70"/>
      <c r="Z176" s="162" t="str">
        <f>_xll.BDH(C176,$Z$12,$D$1,$D$1)</f>
        <v>#N/A Requesting Data...</v>
      </c>
      <c r="AA176" s="162" t="e">
        <f t="shared" ref="AA176:AA193" si="105">IF(OR(OR(F176="#N/A N/A",F176="#N/A Real Time"),OR(Z176="#N/A N/A",Z176="#N/A Real Time")),0,  F176 - Z176)</f>
        <v>#VALUE!</v>
      </c>
      <c r="AB176" s="163" t="e">
        <f t="shared" ref="AB176:AB193" si="106">IF(OR(Z176=0,Z176="#N/A N/A"),0,AA176 / Z176*100)</f>
        <v>#VALUE!</v>
      </c>
      <c r="AC176" s="164">
        <v>0</v>
      </c>
      <c r="AD176" s="165">
        <f>IF(D176 = D897,1,_xll.BDP(K176,$AD$12)*L176)</f>
        <v>1</v>
      </c>
      <c r="AE176" s="400" t="e">
        <f>AA176*AC176*T176/AD176 / AF897</f>
        <v>#VALUE!</v>
      </c>
      <c r="AF176" s="73"/>
      <c r="AG176" s="69"/>
      <c r="AH176" s="61"/>
    </row>
    <row r="177" spans="1:34" x14ac:dyDescent="0.2">
      <c r="B177" s="152">
        <v>2760</v>
      </c>
      <c r="C177" s="152"/>
      <c r="D177" s="152" t="s">
        <v>6</v>
      </c>
      <c r="E177" s="152" t="s">
        <v>149</v>
      </c>
      <c r="F177" s="153">
        <v>0</v>
      </c>
      <c r="G177" s="153">
        <v>0</v>
      </c>
      <c r="H177" s="154">
        <f t="shared" si="96"/>
        <v>0</v>
      </c>
      <c r="I177" s="155">
        <f t="shared" si="97"/>
        <v>0</v>
      </c>
      <c r="J177" s="156">
        <v>3500000</v>
      </c>
      <c r="K177" s="152" t="str">
        <f>CONCATENATE(D897,D177, " Curncy")</f>
        <v>EUREUR Curncy</v>
      </c>
      <c r="L177" s="152">
        <f>IF(D177 = D897,1,_xll.BDP(K177,$L$12))</f>
        <v>1</v>
      </c>
      <c r="M177" s="394">
        <f>IF(D177 = D897,1,_xll.BDP(K177,$M$12)*L177)</f>
        <v>1</v>
      </c>
      <c r="N177" s="157">
        <f t="shared" si="98"/>
        <v>0</v>
      </c>
      <c r="O177" s="396">
        <f>N177 / Y897</f>
        <v>0</v>
      </c>
      <c r="P177" s="159">
        <f t="shared" si="99"/>
        <v>0</v>
      </c>
      <c r="Q177" s="398">
        <f>P177 / Y897*100</f>
        <v>0</v>
      </c>
      <c r="R177" s="160">
        <f t="shared" si="100"/>
        <v>0</v>
      </c>
      <c r="S177" s="398">
        <f t="shared" si="101"/>
        <v>0</v>
      </c>
      <c r="T177" s="152">
        <f t="shared" si="102"/>
        <v>1</v>
      </c>
      <c r="U177" s="152">
        <v>1</v>
      </c>
      <c r="V177" s="152">
        <v>1</v>
      </c>
      <c r="W177" s="158">
        <f t="shared" si="103"/>
        <v>0</v>
      </c>
      <c r="X177" s="158">
        <f t="shared" si="104"/>
        <v>0</v>
      </c>
      <c r="Y177" s="70"/>
      <c r="Z177" s="162">
        <v>0</v>
      </c>
      <c r="AA177" s="162">
        <f t="shared" si="105"/>
        <v>0</v>
      </c>
      <c r="AB177" s="163">
        <f t="shared" si="106"/>
        <v>0</v>
      </c>
      <c r="AC177" s="164">
        <v>3500000</v>
      </c>
      <c r="AD177" s="165">
        <f>IF(D177 = D897,1,_xll.BDP(K177,$AD$12)*L177)</f>
        <v>1</v>
      </c>
      <c r="AE177" s="400">
        <f>AA177*AC177*T177/AD177 / AF897</f>
        <v>0</v>
      </c>
      <c r="AF177" s="73"/>
      <c r="AG177" s="69"/>
      <c r="AH177" s="61"/>
    </row>
    <row r="178" spans="1:34" x14ac:dyDescent="0.2">
      <c r="B178" s="152">
        <v>168</v>
      </c>
      <c r="C178" s="152" t="s">
        <v>568</v>
      </c>
      <c r="D178" s="152" t="str">
        <f>_xll.BDP(C178,$D$12)</f>
        <v>EUR</v>
      </c>
      <c r="E178" s="152" t="s">
        <v>1115</v>
      </c>
      <c r="F178" s="153">
        <f>_xll.BDP(C178,$F$12)</f>
        <v>212.6</v>
      </c>
      <c r="G178" s="153" t="str">
        <f>_xll.BDP(C178,$G$12)</f>
        <v>#N/A Requesting Data...</v>
      </c>
      <c r="H178" s="154" t="e">
        <f t="shared" si="96"/>
        <v>#VALUE!</v>
      </c>
      <c r="I178" s="155" t="e">
        <f t="shared" si="97"/>
        <v>#VALUE!</v>
      </c>
      <c r="J178" s="156">
        <v>0</v>
      </c>
      <c r="K178" s="152" t="str">
        <f>CONCATENATE(D897,D178, " Curncy")</f>
        <v>EUREUR Curncy</v>
      </c>
      <c r="L178" s="152">
        <f>IF(D178 = D897,1,_xll.BDP(K178,$L$12))</f>
        <v>1</v>
      </c>
      <c r="M178" s="394">
        <f>IF(D178 = D897,1,_xll.BDP(K178,$M$12)*L178)</f>
        <v>1</v>
      </c>
      <c r="N178" s="157" t="e">
        <f t="shared" si="98"/>
        <v>#VALUE!</v>
      </c>
      <c r="O178" s="396" t="e">
        <f>N178 / Y897</f>
        <v>#VALUE!</v>
      </c>
      <c r="P178" s="159">
        <f t="shared" si="99"/>
        <v>0</v>
      </c>
      <c r="Q178" s="398">
        <f>P178 / Y897*100</f>
        <v>0</v>
      </c>
      <c r="R178" s="160">
        <f t="shared" si="100"/>
        <v>0</v>
      </c>
      <c r="S178" s="398">
        <f t="shared" si="101"/>
        <v>0</v>
      </c>
      <c r="T178" s="152">
        <f t="shared" si="102"/>
        <v>1</v>
      </c>
      <c r="U178" s="152">
        <v>0</v>
      </c>
      <c r="V178" s="152">
        <v>1</v>
      </c>
      <c r="W178" s="158" t="e">
        <f t="shared" si="103"/>
        <v>#VALUE!</v>
      </c>
      <c r="X178" s="158" t="e">
        <f t="shared" si="104"/>
        <v>#VALUE!</v>
      </c>
      <c r="Y178" s="70"/>
      <c r="Z178" s="162" t="str">
        <f>_xll.BDH(C178,$Z$12,$D$1,$D$1)</f>
        <v>#N/A Requesting Data...</v>
      </c>
      <c r="AA178" s="162" t="e">
        <f t="shared" si="105"/>
        <v>#VALUE!</v>
      </c>
      <c r="AB178" s="163" t="e">
        <f t="shared" si="106"/>
        <v>#VALUE!</v>
      </c>
      <c r="AC178" s="164">
        <v>0</v>
      </c>
      <c r="AD178" s="165">
        <f>IF(D178 = D897,1,_xll.BDP(K178,$AD$12)*L178)</f>
        <v>1</v>
      </c>
      <c r="AE178" s="400" t="e">
        <f>AA178*AC178*T178/AD178 / AF897</f>
        <v>#VALUE!</v>
      </c>
      <c r="AF178" s="73"/>
      <c r="AG178" s="69"/>
      <c r="AH178" s="61"/>
    </row>
    <row r="179" spans="1:34" x14ac:dyDescent="0.2">
      <c r="B179" s="152">
        <v>42</v>
      </c>
      <c r="C179" s="152" t="s">
        <v>569</v>
      </c>
      <c r="D179" s="152" t="str">
        <f>_xll.BDP(C179,$D$12)</f>
        <v>EUR</v>
      </c>
      <c r="E179" s="152" t="s">
        <v>1116</v>
      </c>
      <c r="F179" s="153">
        <f>_xll.BDP(C179,$F$12)</f>
        <v>15.65</v>
      </c>
      <c r="G179" s="153" t="str">
        <f>_xll.BDP(C179,$G$12)</f>
        <v>#N/A Requesting Data...</v>
      </c>
      <c r="H179" s="154" t="e">
        <f t="shared" si="96"/>
        <v>#VALUE!</v>
      </c>
      <c r="I179" s="155" t="e">
        <f t="shared" si="97"/>
        <v>#VALUE!</v>
      </c>
      <c r="J179" s="156">
        <v>0</v>
      </c>
      <c r="K179" s="152" t="str">
        <f>CONCATENATE(D897,D179, " Curncy")</f>
        <v>EUREUR Curncy</v>
      </c>
      <c r="L179" s="152">
        <f>IF(D179 = D897,1,_xll.BDP(K179,$L$12))</f>
        <v>1</v>
      </c>
      <c r="M179" s="394">
        <f>IF(D179 = D897,1,_xll.BDP(K179,$M$12)*L179)</f>
        <v>1</v>
      </c>
      <c r="N179" s="157" t="e">
        <f t="shared" si="98"/>
        <v>#VALUE!</v>
      </c>
      <c r="O179" s="396" t="e">
        <f>N179 / Y897</f>
        <v>#VALUE!</v>
      </c>
      <c r="P179" s="159">
        <f t="shared" si="99"/>
        <v>0</v>
      </c>
      <c r="Q179" s="398">
        <f>P179 / Y897*100</f>
        <v>0</v>
      </c>
      <c r="R179" s="160">
        <f t="shared" si="100"/>
        <v>0</v>
      </c>
      <c r="S179" s="398">
        <f t="shared" si="101"/>
        <v>0</v>
      </c>
      <c r="T179" s="152">
        <f t="shared" si="102"/>
        <v>1</v>
      </c>
      <c r="U179" s="152">
        <v>0</v>
      </c>
      <c r="V179" s="152">
        <v>1</v>
      </c>
      <c r="W179" s="158" t="e">
        <f t="shared" si="103"/>
        <v>#VALUE!</v>
      </c>
      <c r="X179" s="158" t="e">
        <f t="shared" si="104"/>
        <v>#VALUE!</v>
      </c>
      <c r="Y179" s="70"/>
      <c r="Z179" s="162" t="str">
        <f>_xll.BDH(C179,$Z$12,$D$1,$D$1)</f>
        <v>#N/A Requesting Data...</v>
      </c>
      <c r="AA179" s="162" t="e">
        <f t="shared" si="105"/>
        <v>#VALUE!</v>
      </c>
      <c r="AB179" s="163" t="e">
        <f t="shared" si="106"/>
        <v>#VALUE!</v>
      </c>
      <c r="AC179" s="164">
        <v>0</v>
      </c>
      <c r="AD179" s="165">
        <f>IF(D179 = D897,1,_xll.BDP(K179,$AD$12)*L179)</f>
        <v>1</v>
      </c>
      <c r="AE179" s="400" t="e">
        <f>AA179*AC179*T179/AD179 / AF897</f>
        <v>#VALUE!</v>
      </c>
      <c r="AF179" s="73"/>
      <c r="AG179" s="69"/>
      <c r="AH179" s="61"/>
    </row>
    <row r="180" spans="1:34" x14ac:dyDescent="0.2">
      <c r="B180" s="152">
        <v>2089</v>
      </c>
      <c r="C180" s="152" t="s">
        <v>570</v>
      </c>
      <c r="D180" s="152" t="str">
        <f>_xll.BDP(C180,$D$12)</f>
        <v>EUR</v>
      </c>
      <c r="E180" s="152" t="s">
        <v>597</v>
      </c>
      <c r="F180" s="153">
        <f>_xll.BDP(C180,$F$12)</f>
        <v>36.92</v>
      </c>
      <c r="G180" s="153" t="str">
        <f>_xll.BDP(C180,$G$12)</f>
        <v>#N/A Requesting Data...</v>
      </c>
      <c r="H180" s="154" t="e">
        <f t="shared" si="96"/>
        <v>#VALUE!</v>
      </c>
      <c r="I180" s="155" t="e">
        <f t="shared" si="97"/>
        <v>#VALUE!</v>
      </c>
      <c r="J180" s="156">
        <v>0</v>
      </c>
      <c r="K180" s="152" t="str">
        <f>CONCATENATE(D897,D180, " Curncy")</f>
        <v>EUREUR Curncy</v>
      </c>
      <c r="L180" s="152">
        <f>IF(D180 = D897,1,_xll.BDP(K180,$L$12))</f>
        <v>1</v>
      </c>
      <c r="M180" s="394">
        <f>IF(D180 = D897,1,_xll.BDP(K180,$M$12)*L180)</f>
        <v>1</v>
      </c>
      <c r="N180" s="157" t="e">
        <f t="shared" si="98"/>
        <v>#VALUE!</v>
      </c>
      <c r="O180" s="396" t="e">
        <f>N180 / Y897</f>
        <v>#VALUE!</v>
      </c>
      <c r="P180" s="159">
        <f t="shared" si="99"/>
        <v>0</v>
      </c>
      <c r="Q180" s="398">
        <f>P180 / Y897*100</f>
        <v>0</v>
      </c>
      <c r="R180" s="160">
        <f t="shared" si="100"/>
        <v>0</v>
      </c>
      <c r="S180" s="398">
        <f t="shared" si="101"/>
        <v>0</v>
      </c>
      <c r="T180" s="152">
        <f t="shared" si="102"/>
        <v>1</v>
      </c>
      <c r="U180" s="152">
        <v>0</v>
      </c>
      <c r="V180" s="152">
        <v>1</v>
      </c>
      <c r="W180" s="158" t="e">
        <f t="shared" si="103"/>
        <v>#VALUE!</v>
      </c>
      <c r="X180" s="158" t="e">
        <f t="shared" si="104"/>
        <v>#VALUE!</v>
      </c>
      <c r="Y180" s="70"/>
      <c r="Z180" s="162">
        <f>_xll.BDH(C180,$Z$12,$D$1,$D$1)</f>
        <v>35.08</v>
      </c>
      <c r="AA180" s="162">
        <f t="shared" si="105"/>
        <v>1.8400000000000034</v>
      </c>
      <c r="AB180" s="163">
        <f t="shared" si="106"/>
        <v>5.2451539338654607</v>
      </c>
      <c r="AC180" s="164">
        <v>0</v>
      </c>
      <c r="AD180" s="165">
        <f>IF(D180 = D897,1,_xll.BDP(K180,$AD$12)*L180)</f>
        <v>1</v>
      </c>
      <c r="AE180" s="400">
        <f>AA180*AC180*T180/AD180 / AF897</f>
        <v>0</v>
      </c>
      <c r="AF180" s="73"/>
      <c r="AG180" s="69"/>
      <c r="AH180" s="61"/>
    </row>
    <row r="181" spans="1:34" x14ac:dyDescent="0.2">
      <c r="B181" s="152">
        <v>2450</v>
      </c>
      <c r="C181" s="152" t="s">
        <v>148</v>
      </c>
      <c r="D181" s="152" t="str">
        <f>_xll.BDP(C181,$D$12)</f>
        <v>EUR</v>
      </c>
      <c r="E181" s="152" t="s">
        <v>301</v>
      </c>
      <c r="F181" s="153">
        <f>_xll.BDP(C181,$F$12)</f>
        <v>86.7</v>
      </c>
      <c r="G181" s="153" t="str">
        <f>_xll.BDP(C181,$G$12)</f>
        <v>#N/A Requesting Data...</v>
      </c>
      <c r="H181" s="154" t="e">
        <f t="shared" si="96"/>
        <v>#VALUE!</v>
      </c>
      <c r="I181" s="155" t="e">
        <f t="shared" si="97"/>
        <v>#VALUE!</v>
      </c>
      <c r="J181" s="156">
        <v>0</v>
      </c>
      <c r="K181" s="152" t="str">
        <f>CONCATENATE(D897,D181, " Curncy")</f>
        <v>EUREUR Curncy</v>
      </c>
      <c r="L181" s="152">
        <f>IF(D181 = D897,1,_xll.BDP(K181,$L$12))</f>
        <v>1</v>
      </c>
      <c r="M181" s="394">
        <f>IF(D181 = D897,1,_xll.BDP(K181,$M$12)*L181)</f>
        <v>1</v>
      </c>
      <c r="N181" s="157" t="e">
        <f t="shared" si="98"/>
        <v>#VALUE!</v>
      </c>
      <c r="O181" s="396" t="e">
        <f>N181 / Y897</f>
        <v>#VALUE!</v>
      </c>
      <c r="P181" s="159">
        <f t="shared" si="99"/>
        <v>0</v>
      </c>
      <c r="Q181" s="398">
        <f>P181 / Y897*100</f>
        <v>0</v>
      </c>
      <c r="R181" s="160">
        <f t="shared" si="100"/>
        <v>0</v>
      </c>
      <c r="S181" s="398">
        <f t="shared" si="101"/>
        <v>0</v>
      </c>
      <c r="T181" s="152">
        <f t="shared" si="102"/>
        <v>1</v>
      </c>
      <c r="U181" s="152">
        <v>0</v>
      </c>
      <c r="V181" s="152">
        <v>1</v>
      </c>
      <c r="W181" s="158" t="e">
        <f t="shared" si="103"/>
        <v>#VALUE!</v>
      </c>
      <c r="X181" s="158" t="e">
        <f t="shared" si="104"/>
        <v>#VALUE!</v>
      </c>
      <c r="Y181" s="70"/>
      <c r="Z181" s="162" t="str">
        <f>_xll.BDH(C181,$Z$12,$D$1,$D$1)</f>
        <v>#N/A Requesting Data...</v>
      </c>
      <c r="AA181" s="162" t="e">
        <f t="shared" si="105"/>
        <v>#VALUE!</v>
      </c>
      <c r="AB181" s="163" t="e">
        <f t="shared" si="106"/>
        <v>#VALUE!</v>
      </c>
      <c r="AC181" s="164">
        <v>0</v>
      </c>
      <c r="AD181" s="165">
        <f>IF(D181 = D897,1,_xll.BDP(K181,$AD$12)*L181)</f>
        <v>1</v>
      </c>
      <c r="AE181" s="400" t="e">
        <f>AA181*AC181*T181/AD181 / AF897</f>
        <v>#VALUE!</v>
      </c>
      <c r="AF181" s="73"/>
      <c r="AG181" s="69"/>
      <c r="AH181" s="61"/>
    </row>
    <row r="182" spans="1:34" x14ac:dyDescent="0.2">
      <c r="B182" s="152">
        <v>6735</v>
      </c>
      <c r="C182" s="152" t="s">
        <v>571</v>
      </c>
      <c r="D182" s="152" t="str">
        <f>_xll.BDP(C182,$D$12)</f>
        <v>EUR</v>
      </c>
      <c r="E182" s="152" t="s">
        <v>1117</v>
      </c>
      <c r="F182" s="153">
        <f>_xll.BDP(C182,$F$12)</f>
        <v>6.0049999999999999</v>
      </c>
      <c r="G182" s="153" t="str">
        <f>_xll.BDP(C182,$G$12)</f>
        <v>#N/A Requesting Data...</v>
      </c>
      <c r="H182" s="154" t="e">
        <f t="shared" si="96"/>
        <v>#VALUE!</v>
      </c>
      <c r="I182" s="155" t="e">
        <f t="shared" si="97"/>
        <v>#VALUE!</v>
      </c>
      <c r="J182" s="156">
        <v>0</v>
      </c>
      <c r="K182" s="152" t="str">
        <f>CONCATENATE(D897,D182, " Curncy")</f>
        <v>EUREUR Curncy</v>
      </c>
      <c r="L182" s="152">
        <f>IF(D182 = D897,1,_xll.BDP(K182,$L$12))</f>
        <v>1</v>
      </c>
      <c r="M182" s="394">
        <f>IF(D182 = D897,1,_xll.BDP(K182,$M$12)*L182)</f>
        <v>1</v>
      </c>
      <c r="N182" s="157" t="e">
        <f t="shared" si="98"/>
        <v>#VALUE!</v>
      </c>
      <c r="O182" s="396" t="e">
        <f>N182 / Y897</f>
        <v>#VALUE!</v>
      </c>
      <c r="P182" s="159">
        <f t="shared" si="99"/>
        <v>0</v>
      </c>
      <c r="Q182" s="398">
        <f>P182 / Y897*100</f>
        <v>0</v>
      </c>
      <c r="R182" s="160">
        <f t="shared" si="100"/>
        <v>0</v>
      </c>
      <c r="S182" s="398">
        <f t="shared" si="101"/>
        <v>0</v>
      </c>
      <c r="T182" s="152">
        <f t="shared" si="102"/>
        <v>1</v>
      </c>
      <c r="U182" s="152">
        <v>0</v>
      </c>
      <c r="V182" s="152">
        <v>1</v>
      </c>
      <c r="W182" s="158" t="e">
        <f t="shared" si="103"/>
        <v>#VALUE!</v>
      </c>
      <c r="X182" s="158" t="e">
        <f t="shared" si="104"/>
        <v>#VALUE!</v>
      </c>
      <c r="Y182" s="70"/>
      <c r="Z182" s="162">
        <f>_xll.BDH(C182,$Z$12,$D$1,$D$1)</f>
        <v>5.9850000000000003</v>
      </c>
      <c r="AA182" s="162">
        <f t="shared" si="105"/>
        <v>1.9999999999999574E-2</v>
      </c>
      <c r="AB182" s="163">
        <f t="shared" si="106"/>
        <v>0.33416875522137968</v>
      </c>
      <c r="AC182" s="164">
        <v>0</v>
      </c>
      <c r="AD182" s="165">
        <f>IF(D182 = D897,1,_xll.BDP(K182,$AD$12)*L182)</f>
        <v>1</v>
      </c>
      <c r="AE182" s="400">
        <f>AA182*AC182*T182/AD182 / AF897</f>
        <v>0</v>
      </c>
      <c r="AF182" s="73"/>
      <c r="AG182" s="69"/>
      <c r="AH182" s="61"/>
    </row>
    <row r="183" spans="1:34" x14ac:dyDescent="0.2">
      <c r="B183" s="152">
        <v>1178</v>
      </c>
      <c r="C183" s="152" t="s">
        <v>572</v>
      </c>
      <c r="D183" s="152" t="str">
        <f>_xll.BDP(C183,$D$12)</f>
        <v>EUR</v>
      </c>
      <c r="E183" s="152" t="s">
        <v>598</v>
      </c>
      <c r="F183" s="153">
        <f>_xll.BDP(C183,$F$12)</f>
        <v>96</v>
      </c>
      <c r="G183" s="153" t="str">
        <f>_xll.BDP(C183,$G$12)</f>
        <v>#N/A Requesting Data...</v>
      </c>
      <c r="H183" s="154" t="e">
        <f t="shared" si="96"/>
        <v>#VALUE!</v>
      </c>
      <c r="I183" s="155" t="e">
        <f t="shared" si="97"/>
        <v>#VALUE!</v>
      </c>
      <c r="J183" s="156">
        <v>0</v>
      </c>
      <c r="K183" s="152" t="str">
        <f>CONCATENATE(D897,D183, " Curncy")</f>
        <v>EUREUR Curncy</v>
      </c>
      <c r="L183" s="152">
        <f>IF(D183 = D897,1,_xll.BDP(K183,$L$12))</f>
        <v>1</v>
      </c>
      <c r="M183" s="394">
        <f>IF(D183 = D897,1,_xll.BDP(K183,$M$12)*L183)</f>
        <v>1</v>
      </c>
      <c r="N183" s="157" t="e">
        <f t="shared" si="98"/>
        <v>#VALUE!</v>
      </c>
      <c r="O183" s="396" t="e">
        <f>N183 / Y897</f>
        <v>#VALUE!</v>
      </c>
      <c r="P183" s="159">
        <f t="shared" si="99"/>
        <v>0</v>
      </c>
      <c r="Q183" s="398">
        <f>P183 / Y897*100</f>
        <v>0</v>
      </c>
      <c r="R183" s="160">
        <f t="shared" si="100"/>
        <v>0</v>
      </c>
      <c r="S183" s="398">
        <f t="shared" si="101"/>
        <v>0</v>
      </c>
      <c r="T183" s="152">
        <f t="shared" si="102"/>
        <v>1</v>
      </c>
      <c r="U183" s="152">
        <v>0</v>
      </c>
      <c r="V183" s="152">
        <v>1</v>
      </c>
      <c r="W183" s="158" t="e">
        <f t="shared" si="103"/>
        <v>#VALUE!</v>
      </c>
      <c r="X183" s="158" t="e">
        <f t="shared" si="104"/>
        <v>#VALUE!</v>
      </c>
      <c r="Y183" s="70"/>
      <c r="Z183" s="162">
        <f>_xll.BDH(C183,$Z$12,$D$1,$D$1)</f>
        <v>97.09</v>
      </c>
      <c r="AA183" s="162">
        <f t="shared" si="105"/>
        <v>-1.0900000000000034</v>
      </c>
      <c r="AB183" s="163">
        <f t="shared" si="106"/>
        <v>-1.1226696879184297</v>
      </c>
      <c r="AC183" s="164">
        <v>0</v>
      </c>
      <c r="AD183" s="165">
        <f>IF(D183 = D897,1,_xll.BDP(K183,$AD$12)*L183)</f>
        <v>1</v>
      </c>
      <c r="AE183" s="400">
        <f>AA183*AC183*T183/AD183 / AF897</f>
        <v>0</v>
      </c>
      <c r="AF183" s="73"/>
      <c r="AG183" s="69"/>
      <c r="AH183" s="61"/>
    </row>
    <row r="184" spans="1:34" x14ac:dyDescent="0.2">
      <c r="B184" s="152">
        <v>27088</v>
      </c>
      <c r="C184" s="152" t="s">
        <v>339</v>
      </c>
      <c r="D184" s="152" t="str">
        <f>_xll.BDP(C184,$D$12)</f>
        <v>EUR</v>
      </c>
      <c r="E184" s="152" t="s">
        <v>340</v>
      </c>
      <c r="F184" s="153">
        <f>_xll.BDP(C184,$F$12)</f>
        <v>67.75</v>
      </c>
      <c r="G184" s="153" t="str">
        <f>_xll.BDP(C184,$G$12)</f>
        <v>#N/A Requesting Data...</v>
      </c>
      <c r="H184" s="154" t="e">
        <f t="shared" si="96"/>
        <v>#VALUE!</v>
      </c>
      <c r="I184" s="155" t="e">
        <f t="shared" si="97"/>
        <v>#VALUE!</v>
      </c>
      <c r="J184" s="156">
        <v>0</v>
      </c>
      <c r="K184" s="152" t="str">
        <f>CONCATENATE(D897,D184, " Curncy")</f>
        <v>EUREUR Curncy</v>
      </c>
      <c r="L184" s="152">
        <f>IF(D184 = D897,1,_xll.BDP(K184,$L$12))</f>
        <v>1</v>
      </c>
      <c r="M184" s="394">
        <f>IF(D184 = D897,1,_xll.BDP(K184,$M$12)*L184)</f>
        <v>1</v>
      </c>
      <c r="N184" s="157" t="e">
        <f t="shared" si="98"/>
        <v>#VALUE!</v>
      </c>
      <c r="O184" s="396" t="e">
        <f>N184 / Y897</f>
        <v>#VALUE!</v>
      </c>
      <c r="P184" s="159">
        <f t="shared" si="99"/>
        <v>0</v>
      </c>
      <c r="Q184" s="398">
        <f>P184 / Y897*100</f>
        <v>0</v>
      </c>
      <c r="R184" s="160">
        <f t="shared" si="100"/>
        <v>0</v>
      </c>
      <c r="S184" s="398">
        <f t="shared" si="101"/>
        <v>0</v>
      </c>
      <c r="T184" s="152">
        <f t="shared" si="102"/>
        <v>1</v>
      </c>
      <c r="U184" s="152">
        <v>0</v>
      </c>
      <c r="V184" s="152">
        <v>1</v>
      </c>
      <c r="W184" s="158" t="e">
        <f t="shared" si="103"/>
        <v>#VALUE!</v>
      </c>
      <c r="X184" s="158" t="e">
        <f t="shared" si="104"/>
        <v>#VALUE!</v>
      </c>
      <c r="Y184" s="70"/>
      <c r="Z184" s="162" t="str">
        <f>_xll.BDH(C184,$Z$12,$D$1,$D$1)</f>
        <v>#N/A Requesting Data...</v>
      </c>
      <c r="AA184" s="162" t="e">
        <f t="shared" si="105"/>
        <v>#VALUE!</v>
      </c>
      <c r="AB184" s="163" t="e">
        <f t="shared" si="106"/>
        <v>#VALUE!</v>
      </c>
      <c r="AC184" s="164">
        <v>0</v>
      </c>
      <c r="AD184" s="165">
        <f>IF(D184 = D897,1,_xll.BDP(K184,$AD$12)*L184)</f>
        <v>1</v>
      </c>
      <c r="AE184" s="400" t="e">
        <f>AA184*AC184*T184/AD184 / AF897</f>
        <v>#VALUE!</v>
      </c>
      <c r="AF184" s="73"/>
      <c r="AG184" s="69"/>
      <c r="AH184" s="61"/>
    </row>
    <row r="185" spans="1:34" x14ac:dyDescent="0.2">
      <c r="B185" s="152">
        <v>1967</v>
      </c>
      <c r="C185" s="152" t="s">
        <v>573</v>
      </c>
      <c r="D185" s="152" t="str">
        <f>_xll.BDP(C185,$D$12)</f>
        <v>EUR</v>
      </c>
      <c r="E185" s="152" t="s">
        <v>1118</v>
      </c>
      <c r="F185" s="153">
        <f>_xll.BDP(C185,$F$12)</f>
        <v>31.22</v>
      </c>
      <c r="G185" s="153" t="str">
        <f>_xll.BDP(C185,$G$12)</f>
        <v>#N/A Requesting Data...</v>
      </c>
      <c r="H185" s="154" t="e">
        <f t="shared" si="96"/>
        <v>#VALUE!</v>
      </c>
      <c r="I185" s="155" t="e">
        <f t="shared" si="97"/>
        <v>#VALUE!</v>
      </c>
      <c r="J185" s="156">
        <v>0</v>
      </c>
      <c r="K185" s="152" t="str">
        <f>CONCATENATE(D897,D185, " Curncy")</f>
        <v>EUREUR Curncy</v>
      </c>
      <c r="L185" s="152">
        <f>IF(D185 = D897,1,_xll.BDP(K185,$L$12))</f>
        <v>1</v>
      </c>
      <c r="M185" s="394">
        <f>IF(D185 = D897,1,_xll.BDP(K185,$M$12)*L185)</f>
        <v>1</v>
      </c>
      <c r="N185" s="157" t="e">
        <f t="shared" si="98"/>
        <v>#VALUE!</v>
      </c>
      <c r="O185" s="396" t="e">
        <f>N185 / Y897</f>
        <v>#VALUE!</v>
      </c>
      <c r="P185" s="159">
        <f t="shared" si="99"/>
        <v>0</v>
      </c>
      <c r="Q185" s="398">
        <f>P185 / Y897*100</f>
        <v>0</v>
      </c>
      <c r="R185" s="160">
        <f t="shared" si="100"/>
        <v>0</v>
      </c>
      <c r="S185" s="398">
        <f t="shared" si="101"/>
        <v>0</v>
      </c>
      <c r="T185" s="152">
        <f t="shared" si="102"/>
        <v>1</v>
      </c>
      <c r="U185" s="152">
        <v>0</v>
      </c>
      <c r="V185" s="152">
        <v>1</v>
      </c>
      <c r="W185" s="158" t="e">
        <f t="shared" si="103"/>
        <v>#VALUE!</v>
      </c>
      <c r="X185" s="158" t="e">
        <f t="shared" si="104"/>
        <v>#VALUE!</v>
      </c>
      <c r="Y185" s="70"/>
      <c r="Z185" s="162" t="str">
        <f>_xll.BDH(C185,$Z$12,$D$1,$D$1)</f>
        <v>#N/A Requesting Data...</v>
      </c>
      <c r="AA185" s="162" t="e">
        <f t="shared" si="105"/>
        <v>#VALUE!</v>
      </c>
      <c r="AB185" s="163" t="e">
        <f t="shared" si="106"/>
        <v>#VALUE!</v>
      </c>
      <c r="AC185" s="164">
        <v>0</v>
      </c>
      <c r="AD185" s="165">
        <f>IF(D185 = D897,1,_xll.BDP(K185,$AD$12)*L185)</f>
        <v>1</v>
      </c>
      <c r="AE185" s="400" t="e">
        <f>AA185*AC185*T185/AD185 / AF897</f>
        <v>#VALUE!</v>
      </c>
      <c r="AF185" s="73"/>
      <c r="AG185" s="69"/>
      <c r="AH185" s="61"/>
    </row>
    <row r="186" spans="1:34" x14ac:dyDescent="0.2">
      <c r="B186" s="152">
        <v>3209</v>
      </c>
      <c r="C186" s="152" t="s">
        <v>147</v>
      </c>
      <c r="D186" s="152" t="str">
        <f>_xll.BDP(C186,$D$12)</f>
        <v>EUR</v>
      </c>
      <c r="E186" s="152" t="s">
        <v>300</v>
      </c>
      <c r="F186" s="153">
        <f>_xll.BDP(C186,$F$12)</f>
        <v>15.42</v>
      </c>
      <c r="G186" s="153" t="str">
        <f>_xll.BDP(C186,$G$12)</f>
        <v>#N/A Requesting Data...</v>
      </c>
      <c r="H186" s="154" t="e">
        <f t="shared" si="96"/>
        <v>#VALUE!</v>
      </c>
      <c r="I186" s="155" t="e">
        <f t="shared" si="97"/>
        <v>#VALUE!</v>
      </c>
      <c r="J186" s="156">
        <v>0</v>
      </c>
      <c r="K186" s="152" t="str">
        <f>CONCATENATE(D897,D186, " Curncy")</f>
        <v>EUREUR Curncy</v>
      </c>
      <c r="L186" s="152">
        <f>IF(D186 = D897,1,_xll.BDP(K186,$L$12))</f>
        <v>1</v>
      </c>
      <c r="M186" s="394">
        <f>IF(D186 = D897,1,_xll.BDP(K186,$M$12)*L186)</f>
        <v>1</v>
      </c>
      <c r="N186" s="157" t="e">
        <f t="shared" si="98"/>
        <v>#VALUE!</v>
      </c>
      <c r="O186" s="396" t="e">
        <f>N186 / Y897</f>
        <v>#VALUE!</v>
      </c>
      <c r="P186" s="159">
        <f t="shared" si="99"/>
        <v>0</v>
      </c>
      <c r="Q186" s="398">
        <f>P186 / Y897*100</f>
        <v>0</v>
      </c>
      <c r="R186" s="160">
        <f t="shared" si="100"/>
        <v>0</v>
      </c>
      <c r="S186" s="398">
        <f t="shared" si="101"/>
        <v>0</v>
      </c>
      <c r="T186" s="152">
        <f t="shared" si="102"/>
        <v>1</v>
      </c>
      <c r="U186" s="152">
        <v>0</v>
      </c>
      <c r="V186" s="152">
        <v>1</v>
      </c>
      <c r="W186" s="158" t="e">
        <f t="shared" si="103"/>
        <v>#VALUE!</v>
      </c>
      <c r="X186" s="158" t="e">
        <f t="shared" si="104"/>
        <v>#VALUE!</v>
      </c>
      <c r="Y186" s="70"/>
      <c r="Z186" s="162">
        <f>_xll.BDH(C186,$Z$12,$D$1,$D$1)</f>
        <v>15.38</v>
      </c>
      <c r="AA186" s="162">
        <f t="shared" si="105"/>
        <v>3.9999999999999147E-2</v>
      </c>
      <c r="AB186" s="163">
        <f t="shared" si="106"/>
        <v>0.26007802340701658</v>
      </c>
      <c r="AC186" s="164">
        <v>0</v>
      </c>
      <c r="AD186" s="165">
        <f>IF(D186 = D897,1,_xll.BDP(K186,$AD$12)*L186)</f>
        <v>1</v>
      </c>
      <c r="AE186" s="400">
        <f>AA186*AC186*T186/AD186 / AF897</f>
        <v>0</v>
      </c>
      <c r="AF186" s="73"/>
      <c r="AG186" s="69"/>
      <c r="AH186" s="61"/>
    </row>
    <row r="187" spans="1:34" x14ac:dyDescent="0.2">
      <c r="A187" s="152"/>
      <c r="B187" s="152">
        <v>1764</v>
      </c>
      <c r="C187" s="152" t="s">
        <v>1456</v>
      </c>
      <c r="D187" s="152" t="str">
        <f>_xll.BDP(C187,$D$12)</f>
        <v>EUR</v>
      </c>
      <c r="E187" s="152" t="s">
        <v>1457</v>
      </c>
      <c r="F187" s="153">
        <f>_xll.BDP(C187,$F$12)</f>
        <v>105.65</v>
      </c>
      <c r="G187" s="153" t="str">
        <f>_xll.BDP(C187,$G$12)</f>
        <v>#N/A Requesting Data...</v>
      </c>
      <c r="H187" s="154" t="e">
        <f t="shared" si="96"/>
        <v>#VALUE!</v>
      </c>
      <c r="I187" s="155" t="e">
        <f t="shared" si="97"/>
        <v>#VALUE!</v>
      </c>
      <c r="J187" s="156">
        <v>0</v>
      </c>
      <c r="K187" s="152" t="str">
        <f>CONCATENATE(D897,D187, " Curncy")</f>
        <v>EUREUR Curncy</v>
      </c>
      <c r="L187" s="152">
        <f>IF(D187 = D897,1,_xll.BDP(K187,$L$12))</f>
        <v>1</v>
      </c>
      <c r="M187" s="394">
        <f>IF(D187 = D897,1,_xll.BDP(K187,$M$12)*L187)</f>
        <v>1</v>
      </c>
      <c r="N187" s="157" t="e">
        <f t="shared" si="98"/>
        <v>#VALUE!</v>
      </c>
      <c r="O187" s="396" t="e">
        <f>N187 / Y897</f>
        <v>#VALUE!</v>
      </c>
      <c r="P187" s="159">
        <f t="shared" si="99"/>
        <v>0</v>
      </c>
      <c r="Q187" s="398">
        <f>P187 / Y897*100</f>
        <v>0</v>
      </c>
      <c r="R187" s="160">
        <f t="shared" si="100"/>
        <v>0</v>
      </c>
      <c r="S187" s="398">
        <f t="shared" si="101"/>
        <v>0</v>
      </c>
      <c r="T187" s="152">
        <f t="shared" si="102"/>
        <v>1</v>
      </c>
      <c r="U187" s="152">
        <v>0</v>
      </c>
      <c r="V187" s="152">
        <v>1</v>
      </c>
      <c r="W187" s="158" t="e">
        <f t="shared" si="103"/>
        <v>#VALUE!</v>
      </c>
      <c r="X187" s="158" t="e">
        <f t="shared" si="104"/>
        <v>#VALUE!</v>
      </c>
      <c r="Y187" s="161"/>
      <c r="Z187" s="162">
        <f>_xll.BDH(C187,$Z$12,$D$1,$D$1)</f>
        <v>103.85</v>
      </c>
      <c r="AA187" s="162">
        <f t="shared" si="105"/>
        <v>1.8000000000000114</v>
      </c>
      <c r="AB187" s="163">
        <f t="shared" si="106"/>
        <v>1.7332691381800787</v>
      </c>
      <c r="AC187" s="164">
        <v>0</v>
      </c>
      <c r="AD187" s="165">
        <f>IF(D187 = D897,1,_xll.BDP(K187,$AD$12)*L187)</f>
        <v>1</v>
      </c>
      <c r="AE187" s="400">
        <f>AA187*AC187*T187/AD187 / AF897</f>
        <v>0</v>
      </c>
      <c r="AF187" s="166"/>
      <c r="AG187" s="69"/>
      <c r="AH187" s="61"/>
    </row>
    <row r="188" spans="1:34" x14ac:dyDescent="0.2">
      <c r="B188" s="152">
        <v>829</v>
      </c>
      <c r="C188" s="152" t="s">
        <v>146</v>
      </c>
      <c r="D188" s="152" t="str">
        <f>_xll.BDP(C188,$D$12)</f>
        <v>EUR</v>
      </c>
      <c r="E188" s="152" t="s">
        <v>299</v>
      </c>
      <c r="F188" s="153">
        <f>_xll.BDP(C188,$F$12)</f>
        <v>5.3220000000000001</v>
      </c>
      <c r="G188" s="153" t="str">
        <f>_xll.BDP(C188,$G$12)</f>
        <v>#N/A Requesting Data...</v>
      </c>
      <c r="H188" s="154" t="e">
        <f t="shared" si="96"/>
        <v>#VALUE!</v>
      </c>
      <c r="I188" s="155" t="e">
        <f t="shared" si="97"/>
        <v>#VALUE!</v>
      </c>
      <c r="J188" s="156">
        <v>0</v>
      </c>
      <c r="K188" s="152" t="str">
        <f>CONCATENATE(D897,D188, " Curncy")</f>
        <v>EUREUR Curncy</v>
      </c>
      <c r="L188" s="152">
        <f>IF(D188 = D897,1,_xll.BDP(K188,$L$12))</f>
        <v>1</v>
      </c>
      <c r="M188" s="394">
        <f>IF(D188 = D897,1,_xll.BDP(K188,$M$12)*L188)</f>
        <v>1</v>
      </c>
      <c r="N188" s="157" t="e">
        <f t="shared" si="98"/>
        <v>#VALUE!</v>
      </c>
      <c r="O188" s="396" t="e">
        <f>N188 / Y897</f>
        <v>#VALUE!</v>
      </c>
      <c r="P188" s="159">
        <f t="shared" si="99"/>
        <v>0</v>
      </c>
      <c r="Q188" s="398">
        <f>P188 / Y897*100</f>
        <v>0</v>
      </c>
      <c r="R188" s="160">
        <f t="shared" si="100"/>
        <v>0</v>
      </c>
      <c r="S188" s="398">
        <f t="shared" si="101"/>
        <v>0</v>
      </c>
      <c r="T188" s="152">
        <f t="shared" si="102"/>
        <v>1</v>
      </c>
      <c r="U188" s="152">
        <v>0</v>
      </c>
      <c r="V188" s="152">
        <v>1</v>
      </c>
      <c r="W188" s="158" t="e">
        <f t="shared" si="103"/>
        <v>#VALUE!</v>
      </c>
      <c r="X188" s="158" t="e">
        <f t="shared" si="104"/>
        <v>#VALUE!</v>
      </c>
      <c r="Y188" s="70"/>
      <c r="Z188" s="162">
        <f>_xll.BDH(C188,$Z$12,$D$1,$D$1)</f>
        <v>5.41</v>
      </c>
      <c r="AA188" s="162">
        <f t="shared" si="105"/>
        <v>-8.8000000000000078E-2</v>
      </c>
      <c r="AB188" s="163">
        <f t="shared" si="106"/>
        <v>-1.6266173752310549</v>
      </c>
      <c r="AC188" s="164">
        <v>0</v>
      </c>
      <c r="AD188" s="165">
        <f>IF(D188 = D897,1,_xll.BDP(K188,$AD$12)*L188)</f>
        <v>1</v>
      </c>
      <c r="AE188" s="400">
        <f>AA188*AC188*T188/AD188 / AF897</f>
        <v>0</v>
      </c>
      <c r="AF188" s="73"/>
      <c r="AG188" s="69"/>
      <c r="AH188" s="61"/>
    </row>
    <row r="189" spans="1:34" x14ac:dyDescent="0.2">
      <c r="B189" s="152">
        <v>363</v>
      </c>
      <c r="C189" s="152" t="s">
        <v>574</v>
      </c>
      <c r="D189" s="152" t="str">
        <f>_xll.BDP(C189,$D$12)</f>
        <v>EUR</v>
      </c>
      <c r="E189" s="152" t="s">
        <v>599</v>
      </c>
      <c r="F189" s="153">
        <f>_xll.BDP(C189,$F$12)</f>
        <v>1.5905</v>
      </c>
      <c r="G189" s="153" t="str">
        <f>_xll.BDP(C189,$G$12)</f>
        <v>#N/A Requesting Data...</v>
      </c>
      <c r="H189" s="154" t="e">
        <f t="shared" si="96"/>
        <v>#VALUE!</v>
      </c>
      <c r="I189" s="155" t="e">
        <f t="shared" si="97"/>
        <v>#VALUE!</v>
      </c>
      <c r="J189" s="156">
        <v>0</v>
      </c>
      <c r="K189" s="152" t="str">
        <f>CONCATENATE(D897,D189, " Curncy")</f>
        <v>EUREUR Curncy</v>
      </c>
      <c r="L189" s="152">
        <f>IF(D189 = D897,1,_xll.BDP(K189,$L$12))</f>
        <v>1</v>
      </c>
      <c r="M189" s="394">
        <f>IF(D189 = D897,1,_xll.BDP(K189,$M$12)*L189)</f>
        <v>1</v>
      </c>
      <c r="N189" s="157" t="e">
        <f t="shared" si="98"/>
        <v>#VALUE!</v>
      </c>
      <c r="O189" s="396" t="e">
        <f>N189 / Y897</f>
        <v>#VALUE!</v>
      </c>
      <c r="P189" s="159">
        <f t="shared" si="99"/>
        <v>0</v>
      </c>
      <c r="Q189" s="398">
        <f>P189 / Y897*100</f>
        <v>0</v>
      </c>
      <c r="R189" s="160">
        <f t="shared" si="100"/>
        <v>0</v>
      </c>
      <c r="S189" s="398">
        <f t="shared" si="101"/>
        <v>0</v>
      </c>
      <c r="T189" s="152">
        <f t="shared" si="102"/>
        <v>1</v>
      </c>
      <c r="U189" s="152">
        <v>0</v>
      </c>
      <c r="V189" s="152">
        <v>1</v>
      </c>
      <c r="W189" s="158" t="e">
        <f t="shared" si="103"/>
        <v>#VALUE!</v>
      </c>
      <c r="X189" s="158" t="e">
        <f t="shared" si="104"/>
        <v>#VALUE!</v>
      </c>
      <c r="Y189" s="70"/>
      <c r="Z189" s="162" t="str">
        <f>_xll.BDH(C189,$Z$12,$D$1,$D$1)</f>
        <v>#N/A Requesting Data...</v>
      </c>
      <c r="AA189" s="162" t="e">
        <f t="shared" si="105"/>
        <v>#VALUE!</v>
      </c>
      <c r="AB189" s="163" t="e">
        <f t="shared" si="106"/>
        <v>#VALUE!</v>
      </c>
      <c r="AC189" s="164">
        <v>0</v>
      </c>
      <c r="AD189" s="165">
        <f>IF(D189 = D897,1,_xll.BDP(K189,$AD$12)*L189)</f>
        <v>1</v>
      </c>
      <c r="AE189" s="400" t="e">
        <f>AA189*AC189*T189/AD189 / AF897</f>
        <v>#VALUE!</v>
      </c>
      <c r="AF189" s="73"/>
      <c r="AG189" s="69"/>
      <c r="AH189" s="61"/>
    </row>
    <row r="190" spans="1:34" x14ac:dyDescent="0.2">
      <c r="B190" s="152">
        <v>24720</v>
      </c>
      <c r="C190" s="152" t="s">
        <v>145</v>
      </c>
      <c r="D190" s="152" t="str">
        <f>_xll.BDP(C190,$D$12)</f>
        <v>EUR</v>
      </c>
      <c r="E190" s="152" t="s">
        <v>298</v>
      </c>
      <c r="F190" s="153">
        <f>_xll.BDP(C190,$F$12)</f>
        <v>15.63</v>
      </c>
      <c r="G190" s="153" t="str">
        <f>_xll.BDP(C190,$G$12)</f>
        <v>#N/A Requesting Data...</v>
      </c>
      <c r="H190" s="154" t="e">
        <f t="shared" si="96"/>
        <v>#VALUE!</v>
      </c>
      <c r="I190" s="155" t="e">
        <f t="shared" si="97"/>
        <v>#VALUE!</v>
      </c>
      <c r="J190" s="156">
        <v>0</v>
      </c>
      <c r="K190" s="152" t="str">
        <f>CONCATENATE(D897,D190, " Curncy")</f>
        <v>EUREUR Curncy</v>
      </c>
      <c r="L190" s="152">
        <f>IF(D190 = D897,1,_xll.BDP(K190,$L$12))</f>
        <v>1</v>
      </c>
      <c r="M190" s="394">
        <f>IF(D190 = D897,1,_xll.BDP(K190,$M$12)*L190)</f>
        <v>1</v>
      </c>
      <c r="N190" s="157" t="e">
        <f t="shared" si="98"/>
        <v>#VALUE!</v>
      </c>
      <c r="O190" s="396" t="e">
        <f>N190 / Y897</f>
        <v>#VALUE!</v>
      </c>
      <c r="P190" s="159">
        <f t="shared" si="99"/>
        <v>0</v>
      </c>
      <c r="Q190" s="398">
        <f>P190 / Y897*100</f>
        <v>0</v>
      </c>
      <c r="R190" s="160">
        <f t="shared" si="100"/>
        <v>0</v>
      </c>
      <c r="S190" s="398">
        <f t="shared" si="101"/>
        <v>0</v>
      </c>
      <c r="T190" s="152">
        <f t="shared" si="102"/>
        <v>1</v>
      </c>
      <c r="U190" s="152">
        <v>0</v>
      </c>
      <c r="V190" s="152">
        <v>1</v>
      </c>
      <c r="W190" s="158" t="e">
        <f t="shared" si="103"/>
        <v>#VALUE!</v>
      </c>
      <c r="X190" s="158" t="e">
        <f t="shared" si="104"/>
        <v>#VALUE!</v>
      </c>
      <c r="Y190" s="70"/>
      <c r="Z190" s="162">
        <f>_xll.BDH(C190,$Z$12,$D$1,$D$1)</f>
        <v>14.17</v>
      </c>
      <c r="AA190" s="162">
        <f t="shared" si="105"/>
        <v>1.4600000000000009</v>
      </c>
      <c r="AB190" s="163">
        <f t="shared" si="106"/>
        <v>10.303458009880034</v>
      </c>
      <c r="AC190" s="164">
        <v>0</v>
      </c>
      <c r="AD190" s="165">
        <f>IF(D190 = D897,1,_xll.BDP(K190,$AD$12)*L190)</f>
        <v>1</v>
      </c>
      <c r="AE190" s="400">
        <f>AA190*AC190*T190/AD190 / AF897</f>
        <v>0</v>
      </c>
      <c r="AF190" s="73"/>
      <c r="AG190" s="69"/>
      <c r="AH190" s="61"/>
    </row>
    <row r="191" spans="1:34" x14ac:dyDescent="0.2">
      <c r="B191" s="152">
        <v>575</v>
      </c>
      <c r="C191" s="152" t="s">
        <v>575</v>
      </c>
      <c r="D191" s="152" t="str">
        <f>_xll.BDP(C191,$D$12)</f>
        <v>EUR</v>
      </c>
      <c r="E191" s="152" t="s">
        <v>600</v>
      </c>
      <c r="F191" s="153">
        <f>_xll.BDP(C191,$F$12)</f>
        <v>172.95</v>
      </c>
      <c r="G191" s="153" t="str">
        <f>_xll.BDP(C191,$G$12)</f>
        <v>#N/A Requesting Data...</v>
      </c>
      <c r="H191" s="154" t="e">
        <f t="shared" si="96"/>
        <v>#VALUE!</v>
      </c>
      <c r="I191" s="155" t="e">
        <f t="shared" si="97"/>
        <v>#VALUE!</v>
      </c>
      <c r="J191" s="156">
        <v>0</v>
      </c>
      <c r="K191" s="152" t="str">
        <f>CONCATENATE(D897,D191, " Curncy")</f>
        <v>EUREUR Curncy</v>
      </c>
      <c r="L191" s="152">
        <f>IF(D191 = D897,1,_xll.BDP(K191,$L$12))</f>
        <v>1</v>
      </c>
      <c r="M191" s="394">
        <f>IF(D191 = D897,1,_xll.BDP(K191,$M$12)*L191)</f>
        <v>1</v>
      </c>
      <c r="N191" s="157" t="e">
        <f t="shared" si="98"/>
        <v>#VALUE!</v>
      </c>
      <c r="O191" s="396" t="e">
        <f>N191 / Y897</f>
        <v>#VALUE!</v>
      </c>
      <c r="P191" s="159">
        <f t="shared" si="99"/>
        <v>0</v>
      </c>
      <c r="Q191" s="398">
        <f>P191 / Y897*100</f>
        <v>0</v>
      </c>
      <c r="R191" s="160">
        <f t="shared" si="100"/>
        <v>0</v>
      </c>
      <c r="S191" s="398">
        <f t="shared" si="101"/>
        <v>0</v>
      </c>
      <c r="T191" s="152">
        <f t="shared" si="102"/>
        <v>1</v>
      </c>
      <c r="U191" s="152">
        <v>0</v>
      </c>
      <c r="V191" s="152">
        <v>1</v>
      </c>
      <c r="W191" s="158" t="e">
        <f t="shared" si="103"/>
        <v>#VALUE!</v>
      </c>
      <c r="X191" s="158" t="e">
        <f t="shared" si="104"/>
        <v>#VALUE!</v>
      </c>
      <c r="Y191" s="70"/>
      <c r="Z191" s="162">
        <f>_xll.BDH(C191,$Z$12,$D$1,$D$1)</f>
        <v>173.9</v>
      </c>
      <c r="AA191" s="162">
        <f t="shared" si="105"/>
        <v>-0.95000000000001705</v>
      </c>
      <c r="AB191" s="163">
        <f t="shared" si="106"/>
        <v>-0.54629097182289654</v>
      </c>
      <c r="AC191" s="164">
        <v>0</v>
      </c>
      <c r="AD191" s="165">
        <f>IF(D191 = D897,1,_xll.BDP(K191,$AD$12)*L191)</f>
        <v>1</v>
      </c>
      <c r="AE191" s="400">
        <f>AA191*AC191*T191/AD191 / AF897</f>
        <v>0</v>
      </c>
      <c r="AF191" s="73"/>
      <c r="AG191" s="69"/>
      <c r="AH191" s="61"/>
    </row>
    <row r="192" spans="1:34" x14ac:dyDescent="0.2">
      <c r="B192" s="152">
        <v>10361</v>
      </c>
      <c r="C192" s="152" t="s">
        <v>144</v>
      </c>
      <c r="D192" s="152" t="str">
        <f>_xll.BDP(C192,$D$12)</f>
        <v>EUR</v>
      </c>
      <c r="E192" s="152" t="s">
        <v>297</v>
      </c>
      <c r="F192" s="153">
        <f>_xll.BDP(C192,$F$12)</f>
        <v>135.80000000000001</v>
      </c>
      <c r="G192" s="153" t="str">
        <f>_xll.BDP(C192,$G$12)</f>
        <v>#N/A Requesting Data...</v>
      </c>
      <c r="H192" s="154" t="e">
        <f t="shared" si="96"/>
        <v>#VALUE!</v>
      </c>
      <c r="I192" s="155" t="e">
        <f t="shared" si="97"/>
        <v>#VALUE!</v>
      </c>
      <c r="J192" s="156">
        <v>0</v>
      </c>
      <c r="K192" s="152" t="str">
        <f>CONCATENATE(D897,D192, " Curncy")</f>
        <v>EUREUR Curncy</v>
      </c>
      <c r="L192" s="152">
        <f>IF(D192 = D897,1,_xll.BDP(K192,$L$12))</f>
        <v>1</v>
      </c>
      <c r="M192" s="394">
        <f>IF(D192 = D897,1,_xll.BDP(K192,$M$12)*L192)</f>
        <v>1</v>
      </c>
      <c r="N192" s="157" t="e">
        <f t="shared" si="98"/>
        <v>#VALUE!</v>
      </c>
      <c r="O192" s="396" t="e">
        <f>N192 / Y897</f>
        <v>#VALUE!</v>
      </c>
      <c r="P192" s="159">
        <f t="shared" si="99"/>
        <v>0</v>
      </c>
      <c r="Q192" s="398">
        <f>P192 / Y897*100</f>
        <v>0</v>
      </c>
      <c r="R192" s="160">
        <f t="shared" si="100"/>
        <v>0</v>
      </c>
      <c r="S192" s="398">
        <f t="shared" si="101"/>
        <v>0</v>
      </c>
      <c r="T192" s="152">
        <f t="shared" si="102"/>
        <v>1</v>
      </c>
      <c r="U192" s="152">
        <v>0</v>
      </c>
      <c r="V192" s="152">
        <v>1</v>
      </c>
      <c r="W192" s="158" t="e">
        <f t="shared" si="103"/>
        <v>#VALUE!</v>
      </c>
      <c r="X192" s="158" t="e">
        <f t="shared" si="104"/>
        <v>#VALUE!</v>
      </c>
      <c r="Y192" s="70"/>
      <c r="Z192" s="162" t="str">
        <f>_xll.BDH(C192,$Z$12,$D$1,$D$1)</f>
        <v>#N/A Requesting Data...</v>
      </c>
      <c r="AA192" s="162" t="e">
        <f t="shared" si="105"/>
        <v>#VALUE!</v>
      </c>
      <c r="AB192" s="163" t="e">
        <f t="shared" si="106"/>
        <v>#VALUE!</v>
      </c>
      <c r="AC192" s="164">
        <v>0</v>
      </c>
      <c r="AD192" s="165">
        <f>IF(D192 = D897,1,_xll.BDP(K192,$AD$12)*L192)</f>
        <v>1</v>
      </c>
      <c r="AE192" s="400" t="e">
        <f>AA192*AC192*T192/AD192 / AF897</f>
        <v>#VALUE!</v>
      </c>
      <c r="AF192" s="73"/>
      <c r="AG192" s="69"/>
      <c r="AH192" s="61"/>
    </row>
    <row r="193" spans="1:34" x14ac:dyDescent="0.2">
      <c r="A193" s="152"/>
      <c r="B193" s="152">
        <v>20700</v>
      </c>
      <c r="C193" s="152" t="s">
        <v>1420</v>
      </c>
      <c r="D193" s="152" t="str">
        <f>_xll.BDP(C193,$D$12)</f>
        <v>EUR</v>
      </c>
      <c r="E193" s="152" t="s">
        <v>1421</v>
      </c>
      <c r="F193" s="153">
        <f>_xll.BDP(C193,$F$12)</f>
        <v>26.15</v>
      </c>
      <c r="G193" s="153" t="str">
        <f>_xll.BDP(C193,$G$12)</f>
        <v>#N/A Requesting Data...</v>
      </c>
      <c r="H193" s="154" t="e">
        <f t="shared" si="96"/>
        <v>#VALUE!</v>
      </c>
      <c r="I193" s="155" t="e">
        <f t="shared" si="97"/>
        <v>#VALUE!</v>
      </c>
      <c r="J193" s="156">
        <v>0</v>
      </c>
      <c r="K193" s="152" t="str">
        <f>CONCATENATE(D897,D193, " Curncy")</f>
        <v>EUREUR Curncy</v>
      </c>
      <c r="L193" s="152">
        <f>IF(D193 = D897,1,_xll.BDP(K193,$L$12))</f>
        <v>1</v>
      </c>
      <c r="M193" s="394">
        <f>IF(D193 = D897,1,_xll.BDP(K193,$M$12)*L193)</f>
        <v>1</v>
      </c>
      <c r="N193" s="157" t="e">
        <f t="shared" si="98"/>
        <v>#VALUE!</v>
      </c>
      <c r="O193" s="396" t="e">
        <f>N193 / Y897</f>
        <v>#VALUE!</v>
      </c>
      <c r="P193" s="159">
        <f t="shared" si="99"/>
        <v>0</v>
      </c>
      <c r="Q193" s="398">
        <f>P193 / Y897*100</f>
        <v>0</v>
      </c>
      <c r="R193" s="160">
        <f t="shared" si="100"/>
        <v>0</v>
      </c>
      <c r="S193" s="398">
        <f t="shared" si="101"/>
        <v>0</v>
      </c>
      <c r="T193" s="152">
        <f t="shared" si="102"/>
        <v>1</v>
      </c>
      <c r="U193" s="152">
        <v>0</v>
      </c>
      <c r="V193" s="152">
        <v>1</v>
      </c>
      <c r="W193" s="158" t="e">
        <f t="shared" si="103"/>
        <v>#VALUE!</v>
      </c>
      <c r="X193" s="158" t="e">
        <f t="shared" si="104"/>
        <v>#VALUE!</v>
      </c>
      <c r="Y193" s="161"/>
      <c r="Z193" s="162" t="str">
        <f>_xll.BDH(C193,$Z$12,$D$1,$D$1)</f>
        <v>#N/A Requesting Data...</v>
      </c>
      <c r="AA193" s="162" t="e">
        <f t="shared" si="105"/>
        <v>#VALUE!</v>
      </c>
      <c r="AB193" s="163" t="e">
        <f t="shared" si="106"/>
        <v>#VALUE!</v>
      </c>
      <c r="AC193" s="164">
        <v>0</v>
      </c>
      <c r="AD193" s="165">
        <f>IF(D193 = D897,1,_xll.BDP(K193,$AD$12)*L193)</f>
        <v>1</v>
      </c>
      <c r="AE193" s="400" t="e">
        <f>AA193*AC193*T193/AD193 / AF897</f>
        <v>#VALUE!</v>
      </c>
      <c r="AF193" s="166"/>
      <c r="AG193" s="69"/>
      <c r="AH193" s="61"/>
    </row>
    <row r="194" spans="1:34" x14ac:dyDescent="0.2">
      <c r="A194" s="186" t="s">
        <v>1498</v>
      </c>
      <c r="B194" s="186"/>
      <c r="C194" s="186"/>
      <c r="D194" s="186"/>
      <c r="E194" s="186" t="s">
        <v>143</v>
      </c>
      <c r="F194" s="187"/>
      <c r="G194" s="187"/>
      <c r="H194" s="188"/>
      <c r="I194" s="189"/>
      <c r="J194" s="190"/>
      <c r="K194" s="186"/>
      <c r="L194" s="186"/>
      <c r="M194" s="393"/>
      <c r="N194" s="191" t="e">
        <f t="shared" ref="N194:S194" si="107" xml:space="preserve"> SUM(N145:N193)</f>
        <v>#VALUE!</v>
      </c>
      <c r="O194" s="395" t="e">
        <f t="shared" si="107"/>
        <v>#VALUE!</v>
      </c>
      <c r="P194" s="192">
        <f t="shared" si="107"/>
        <v>0</v>
      </c>
      <c r="Q194" s="397">
        <f t="shared" si="107"/>
        <v>0</v>
      </c>
      <c r="R194" s="193">
        <f t="shared" si="107"/>
        <v>0</v>
      </c>
      <c r="S194" s="397">
        <f t="shared" si="107"/>
        <v>0</v>
      </c>
      <c r="T194" s="186"/>
      <c r="U194" s="186"/>
      <c r="V194" s="186"/>
      <c r="W194" s="194" t="e">
        <f xml:space="preserve"> SUM(W145:W193)</f>
        <v>#VALUE!</v>
      </c>
      <c r="X194" s="194" t="e">
        <f xml:space="preserve"> SUM(X145:X193)</f>
        <v>#VALUE!</v>
      </c>
      <c r="Y194" s="186"/>
      <c r="Z194" s="195"/>
      <c r="AA194" s="195"/>
      <c r="AB194" s="196"/>
      <c r="AC194" s="197"/>
      <c r="AD194" s="198"/>
      <c r="AE194" s="399" t="e">
        <f xml:space="preserve"> SUM(AE145:AE193)</f>
        <v>#VALUE!</v>
      </c>
      <c r="AF194" s="263"/>
      <c r="AG194" s="69"/>
      <c r="AH194" s="61"/>
    </row>
    <row r="195" spans="1:34" x14ac:dyDescent="0.2">
      <c r="A195" s="11"/>
      <c r="B195" s="33"/>
      <c r="C195" s="81"/>
      <c r="D195" s="11"/>
      <c r="E195" s="83"/>
      <c r="F195" s="84"/>
      <c r="G195" s="84"/>
      <c r="H195" s="85"/>
      <c r="I195" s="86"/>
      <c r="J195" s="20"/>
      <c r="K195" s="33"/>
      <c r="L195" s="33"/>
      <c r="M195" s="413"/>
      <c r="N195" s="87"/>
      <c r="O195" s="421"/>
      <c r="P195" s="87"/>
      <c r="Q195" s="427"/>
      <c r="R195" s="124"/>
      <c r="S195" s="434"/>
      <c r="T195" s="26"/>
      <c r="U195" s="11"/>
      <c r="V195" s="11"/>
      <c r="W195" s="88"/>
      <c r="X195" s="88"/>
      <c r="Y195" s="89"/>
      <c r="Z195" s="90"/>
      <c r="AA195" s="90"/>
      <c r="AB195" s="91"/>
      <c r="AC195" s="90"/>
      <c r="AD195" s="92"/>
      <c r="AE195" s="438"/>
      <c r="AF195" s="73"/>
      <c r="AG195" s="69"/>
      <c r="AH195" s="61"/>
    </row>
    <row r="196" spans="1:34" x14ac:dyDescent="0.2">
      <c r="A196" s="11"/>
      <c r="B196" s="152">
        <v>6948</v>
      </c>
      <c r="C196" s="152" t="s">
        <v>342</v>
      </c>
      <c r="D196" s="152" t="str">
        <f>_xll.BDP(C196,$D$12)</f>
        <v>EUR</v>
      </c>
      <c r="E196" s="152" t="s">
        <v>343</v>
      </c>
      <c r="F196" s="153">
        <f>_xll.BDP(C196,$F$12)</f>
        <v>0.83420000000000005</v>
      </c>
      <c r="G196" s="153" t="str">
        <f>_xll.BDP(C196,$G$12)</f>
        <v>#N/A Requesting Data...</v>
      </c>
      <c r="H196" s="154" t="e">
        <f>IF(OR(OR(G196="#N/A N/A",G196="#N/A Real Time"),OR(F196="#N/A N/A",F196="#N/A Real Time")),0,  G196 - F196)</f>
        <v>#VALUE!</v>
      </c>
      <c r="I196" s="155" t="e">
        <f>IF(OR(F196=0,F196="#N/A N/A"),0,H196 / F196*100)</f>
        <v>#VALUE!</v>
      </c>
      <c r="J196" s="156">
        <v>0</v>
      </c>
      <c r="K196" s="152" t="str">
        <f>CONCATENATE(D897,D196, " Curncy")</f>
        <v>EUREUR Curncy</v>
      </c>
      <c r="L196" s="152">
        <f>IF(D196 = D897,1,_xll.BDP(K196,$L$12))</f>
        <v>1</v>
      </c>
      <c r="M196" s="394">
        <f>IF(D196 = D897,1,_xll.BDP(K196,$M$12)*L196)</f>
        <v>1</v>
      </c>
      <c r="N196" s="157" t="e">
        <f>H196*J196*T196/M196</f>
        <v>#VALUE!</v>
      </c>
      <c r="O196" s="396" t="e">
        <f>N196 / Y897</f>
        <v>#VALUE!</v>
      </c>
      <c r="P196" s="159">
        <f>IF(OR(OR(J196=0,G196 = "#N/A N/A"),G196="#N/A Real Time"),0,G196*J196*T196/M196)</f>
        <v>0</v>
      </c>
      <c r="Q196" s="398">
        <f>P196 / Y897*100</f>
        <v>0</v>
      </c>
      <c r="R196" s="160">
        <f>IF(Q196&lt;0,Q196,0)</f>
        <v>0</v>
      </c>
      <c r="S196" s="398">
        <f>IF(Q196&gt;0,Q196,0)</f>
        <v>0</v>
      </c>
      <c r="T196" s="152">
        <f>IF(EXACT(D196,UPPER(D196)),1,0.01)/V196</f>
        <v>1</v>
      </c>
      <c r="U196" s="152">
        <v>0</v>
      </c>
      <c r="V196" s="152">
        <v>1</v>
      </c>
      <c r="W196" s="158" t="e">
        <f>IF(AND(Q196&lt;0,O196&gt;0),O196,0)</f>
        <v>#VALUE!</v>
      </c>
      <c r="X196" s="158" t="e">
        <f>IF(AND(Q196&gt;0,O196&gt;0),O196,0)</f>
        <v>#VALUE!</v>
      </c>
      <c r="Y196" s="89"/>
      <c r="Z196" s="162">
        <f>_xll.BDH(C196,$Z$12,$D$1,$D$1)</f>
        <v>0.83199999999999996</v>
      </c>
      <c r="AA196" s="162">
        <f>IF(OR(OR(F196="#N/A N/A",F196="#N/A Real Time"),OR(Z196="#N/A N/A",Z196="#N/A Real Time")),0,  F196 - Z196)</f>
        <v>2.2000000000000908E-3</v>
      </c>
      <c r="AB196" s="163">
        <f>IF(OR(Z196=0,Z196="#N/A N/A"),0,AA196 / Z196*100)</f>
        <v>0.26442307692308786</v>
      </c>
      <c r="AC196" s="164">
        <v>0</v>
      </c>
      <c r="AD196" s="165">
        <f>IF(D196 = D897,1,_xll.BDP(K196,$AD$12)*L196)</f>
        <v>1</v>
      </c>
      <c r="AE196" s="400">
        <f>AA196*AC196*T196/AD196 / AF897</f>
        <v>0</v>
      </c>
      <c r="AF196" s="73"/>
      <c r="AG196" s="69"/>
      <c r="AH196" s="61"/>
    </row>
    <row r="197" spans="1:34" x14ac:dyDescent="0.2">
      <c r="A197" s="186" t="s">
        <v>1499</v>
      </c>
      <c r="B197" s="186"/>
      <c r="C197" s="186"/>
      <c r="D197" s="186"/>
      <c r="E197" s="186" t="s">
        <v>341</v>
      </c>
      <c r="F197" s="187"/>
      <c r="G197" s="187"/>
      <c r="H197" s="188"/>
      <c r="I197" s="189"/>
      <c r="J197" s="190"/>
      <c r="K197" s="186"/>
      <c r="L197" s="186"/>
      <c r="M197" s="393"/>
      <c r="N197" s="191" t="e">
        <f t="shared" ref="N197:S197" si="108" xml:space="preserve"> SUM(N195:N196)</f>
        <v>#VALUE!</v>
      </c>
      <c r="O197" s="395" t="e">
        <f t="shared" si="108"/>
        <v>#VALUE!</v>
      </c>
      <c r="P197" s="192">
        <f t="shared" si="108"/>
        <v>0</v>
      </c>
      <c r="Q197" s="397">
        <f t="shared" si="108"/>
        <v>0</v>
      </c>
      <c r="R197" s="193">
        <f t="shared" si="108"/>
        <v>0</v>
      </c>
      <c r="S197" s="397">
        <f t="shared" si="108"/>
        <v>0</v>
      </c>
      <c r="T197" s="186"/>
      <c r="U197" s="186"/>
      <c r="V197" s="186"/>
      <c r="W197" s="194" t="e">
        <f xml:space="preserve"> SUM(W195:W196)</f>
        <v>#VALUE!</v>
      </c>
      <c r="X197" s="194" t="e">
        <f xml:space="preserve"> SUM(X195:X196)</f>
        <v>#VALUE!</v>
      </c>
      <c r="Y197" s="186"/>
      <c r="Z197" s="195"/>
      <c r="AA197" s="195"/>
      <c r="AB197" s="196"/>
      <c r="AC197" s="197"/>
      <c r="AD197" s="198"/>
      <c r="AE197" s="399">
        <f xml:space="preserve"> SUM(AE195:AE196)</f>
        <v>0</v>
      </c>
      <c r="AF197" s="263"/>
      <c r="AG197" s="69"/>
      <c r="AH197" s="61"/>
    </row>
    <row r="198" spans="1:34" x14ac:dyDescent="0.2">
      <c r="B198" s="31"/>
      <c r="C198" s="47"/>
      <c r="F198" s="36"/>
      <c r="G198" s="36"/>
      <c r="H198" s="37"/>
      <c r="I198" s="40"/>
      <c r="J198" s="17"/>
      <c r="K198" s="31"/>
      <c r="L198" s="31"/>
      <c r="M198" s="413"/>
      <c r="N198" s="93"/>
      <c r="O198" s="421"/>
      <c r="P198" s="38"/>
      <c r="Q198" s="426"/>
      <c r="R198" s="94"/>
      <c r="S198" s="435"/>
      <c r="T198" s="23"/>
      <c r="W198" s="49"/>
      <c r="X198" s="49"/>
      <c r="Y198" s="70"/>
      <c r="Z198" s="64"/>
      <c r="AA198" s="63"/>
      <c r="AB198" s="56"/>
      <c r="AC198" s="55"/>
      <c r="AD198" s="57"/>
      <c r="AE198" s="437"/>
      <c r="AF198" s="73"/>
      <c r="AG198" s="69"/>
      <c r="AH198" s="61"/>
    </row>
    <row r="199" spans="1:34" x14ac:dyDescent="0.2">
      <c r="B199" s="152">
        <v>23726</v>
      </c>
      <c r="C199" s="152" t="s">
        <v>142</v>
      </c>
      <c r="D199" s="152" t="str">
        <f>_xll.BDP(C199,$D$12)</f>
        <v>USD</v>
      </c>
      <c r="E199" s="152" t="s">
        <v>296</v>
      </c>
      <c r="F199" s="153">
        <f>_xll.BDP(C199,$F$12)</f>
        <v>122.47</v>
      </c>
      <c r="G199" s="153" t="str">
        <f>_xll.BDP(C199,$G$12)</f>
        <v>#N/A Requesting Data...</v>
      </c>
      <c r="H199" s="154" t="e">
        <f>IF(OR(OR(G199="#N/A N/A",G199="#N/A Real Time"),OR(F199="#N/A N/A",F199="#N/A Real Time")),0,  G199 - F199)</f>
        <v>#VALUE!</v>
      </c>
      <c r="I199" s="155" t="e">
        <f>IF(OR(F199=0,F199="#N/A N/A"),0,H199 / F199*100)</f>
        <v>#VALUE!</v>
      </c>
      <c r="J199" s="156">
        <v>13259.497799999999</v>
      </c>
      <c r="K199" s="152" t="str">
        <f>CONCATENATE(D897,D199, " Curncy")</f>
        <v>EURUSD Curncy</v>
      </c>
      <c r="L199" s="152">
        <f>IF(D199 = D897,1,_xll.BDP(K199,$L$12))</f>
        <v>1</v>
      </c>
      <c r="M199" s="394" t="e">
        <f>IF(D199 = D897,1,_xll.BDP(K199,$M$12)*L199)</f>
        <v>#VALUE!</v>
      </c>
      <c r="N199" s="157" t="e">
        <f>H199*J199*T199/M199</f>
        <v>#VALUE!</v>
      </c>
      <c r="O199" s="396" t="e">
        <f>N199 / Y897</f>
        <v>#VALUE!</v>
      </c>
      <c r="P199" s="159" t="e">
        <f>IF(OR(OR(J199=0,G199 = "#N/A N/A"),G199="#N/A Real Time"),0,G199*J199*T199/M199)</f>
        <v>#VALUE!</v>
      </c>
      <c r="Q199" s="398" t="e">
        <f>P199 / Y897*100</f>
        <v>#VALUE!</v>
      </c>
      <c r="R199" s="160" t="e">
        <f>IF(Q199&lt;0,Q199,0)</f>
        <v>#VALUE!</v>
      </c>
      <c r="S199" s="398" t="e">
        <f>IF(Q199&gt;0,Q199,0)</f>
        <v>#VALUE!</v>
      </c>
      <c r="T199" s="152">
        <f>IF(EXACT(D199,UPPER(D199)),1,0.01)/V199</f>
        <v>1</v>
      </c>
      <c r="U199" s="152">
        <v>4</v>
      </c>
      <c r="V199" s="152">
        <v>1</v>
      </c>
      <c r="W199" s="158" t="e">
        <f>IF(AND(Q199&lt;0,O199&gt;0),O199,0)</f>
        <v>#VALUE!</v>
      </c>
      <c r="X199" s="158" t="e">
        <f>IF(AND(Q199&gt;0,O199&gt;0),O199,0)</f>
        <v>#VALUE!</v>
      </c>
      <c r="Y199" s="70"/>
      <c r="Z199" s="162" t="str">
        <f>_xll.BDH(C199,$Z$12,$D$1,$D$1)</f>
        <v>#N/A Requesting Data...</v>
      </c>
      <c r="AA199" s="162" t="e">
        <f>IF(OR(OR(F199="#N/A N/A",F199="#N/A Real Time"),OR(Z199="#N/A N/A",Z199="#N/A Real Time")),0,  F199 - Z199)</f>
        <v>#VALUE!</v>
      </c>
      <c r="AB199" s="163" t="e">
        <f>IF(OR(Z199=0,Z199="#N/A N/A"),0,AA199 / Z199*100)</f>
        <v>#VALUE!</v>
      </c>
      <c r="AC199" s="164">
        <v>13259.497799999999</v>
      </c>
      <c r="AD199" s="165">
        <f>IF(D199 = D897,1,_xll.BDP(K199,$AD$12)*L199)</f>
        <v>1.0414000000000001</v>
      </c>
      <c r="AE199" s="400" t="e">
        <f>AA199*AC199*T199/AD199 / AF897</f>
        <v>#VALUE!</v>
      </c>
      <c r="AF199" s="73"/>
      <c r="AG199" s="69"/>
      <c r="AH199" s="61"/>
    </row>
    <row r="200" spans="1:34" x14ac:dyDescent="0.2">
      <c r="A200" s="186" t="s">
        <v>1500</v>
      </c>
      <c r="B200" s="186"/>
      <c r="C200" s="186"/>
      <c r="D200" s="186"/>
      <c r="E200" s="186" t="s">
        <v>141</v>
      </c>
      <c r="F200" s="187"/>
      <c r="G200" s="187"/>
      <c r="H200" s="188"/>
      <c r="I200" s="189"/>
      <c r="J200" s="190"/>
      <c r="K200" s="186"/>
      <c r="L200" s="186"/>
      <c r="M200" s="393"/>
      <c r="N200" s="191" t="e">
        <f t="shared" ref="N200:S200" si="109" xml:space="preserve"> SUM(N198:N199)</f>
        <v>#VALUE!</v>
      </c>
      <c r="O200" s="395" t="e">
        <f t="shared" si="109"/>
        <v>#VALUE!</v>
      </c>
      <c r="P200" s="192" t="e">
        <f t="shared" si="109"/>
        <v>#VALUE!</v>
      </c>
      <c r="Q200" s="397" t="e">
        <f t="shared" si="109"/>
        <v>#VALUE!</v>
      </c>
      <c r="R200" s="193" t="e">
        <f t="shared" si="109"/>
        <v>#VALUE!</v>
      </c>
      <c r="S200" s="397" t="e">
        <f t="shared" si="109"/>
        <v>#VALUE!</v>
      </c>
      <c r="T200" s="186"/>
      <c r="U200" s="186"/>
      <c r="V200" s="186"/>
      <c r="W200" s="194" t="e">
        <f xml:space="preserve"> SUM(W198:W199)</f>
        <v>#VALUE!</v>
      </c>
      <c r="X200" s="194" t="e">
        <f xml:space="preserve"> SUM(X198:X199)</f>
        <v>#VALUE!</v>
      </c>
      <c r="Y200" s="186"/>
      <c r="Z200" s="195"/>
      <c r="AA200" s="195"/>
      <c r="AB200" s="196"/>
      <c r="AC200" s="197"/>
      <c r="AD200" s="198"/>
      <c r="AE200" s="399" t="e">
        <f xml:space="preserve"> SUM(AE198:AE199)</f>
        <v>#VALUE!</v>
      </c>
      <c r="AF200" s="263"/>
      <c r="AG200" s="69"/>
      <c r="AH200" s="61"/>
    </row>
    <row r="201" spans="1:34" x14ac:dyDescent="0.2">
      <c r="B201" s="31"/>
      <c r="C201" s="47"/>
      <c r="F201" s="36"/>
      <c r="G201" s="36"/>
      <c r="H201" s="37"/>
      <c r="I201" s="40"/>
      <c r="J201" s="17"/>
      <c r="K201" s="31"/>
      <c r="L201" s="31"/>
      <c r="M201" s="413"/>
      <c r="N201" s="93"/>
      <c r="O201" s="421"/>
      <c r="P201" s="38"/>
      <c r="Q201" s="426"/>
      <c r="R201" s="94"/>
      <c r="S201" s="435"/>
      <c r="T201" s="23"/>
      <c r="W201" s="49"/>
      <c r="X201" s="49"/>
      <c r="Y201" s="70"/>
      <c r="Z201" s="64"/>
      <c r="AA201" s="63"/>
      <c r="AB201" s="56"/>
      <c r="AC201" s="55"/>
      <c r="AD201" s="57"/>
      <c r="AE201" s="437"/>
      <c r="AF201" s="73"/>
      <c r="AG201" s="69"/>
      <c r="AH201" s="61"/>
    </row>
    <row r="202" spans="1:34" x14ac:dyDescent="0.2">
      <c r="B202" s="152">
        <v>833</v>
      </c>
      <c r="C202" s="152" t="s">
        <v>509</v>
      </c>
      <c r="D202" s="152" t="str">
        <f>_xll.BDP(C202,$D$12)</f>
        <v>HKD</v>
      </c>
      <c r="E202" s="152" t="s">
        <v>1122</v>
      </c>
      <c r="F202" s="153">
        <f>_xll.BDP(C202,$F$12)</f>
        <v>16.88</v>
      </c>
      <c r="G202" s="153" t="str">
        <f>_xll.BDP(C202,$G$12)</f>
        <v>#N/A Requesting Data...</v>
      </c>
      <c r="H202" s="154" t="e">
        <f t="shared" ref="H202:H218" si="110">IF(OR(OR(G202="#N/A N/A",G202="#N/A Real Time"),OR(F202="#N/A N/A",F202="#N/A Real Time")),0,  G202 - F202)</f>
        <v>#VALUE!</v>
      </c>
      <c r="I202" s="155" t="e">
        <f t="shared" ref="I202:I218" si="111">IF(OR(F202=0,F202="#N/A N/A"),0,H202 / F202*100)</f>
        <v>#VALUE!</v>
      </c>
      <c r="J202" s="156">
        <v>0</v>
      </c>
      <c r="K202" s="152" t="str">
        <f>CONCATENATE(D897,D202, " Curncy")</f>
        <v>EURHKD Curncy</v>
      </c>
      <c r="L202" s="152" t="str">
        <f>IF(D202 = D897,1,_xll.BDP(K202,$L$12))</f>
        <v>#N/A Requesting Data...</v>
      </c>
      <c r="M202" s="394" t="e">
        <f>IF(D202 = D897,1,_xll.BDP(K202,$M$12)*L202)</f>
        <v>#VALUE!</v>
      </c>
      <c r="N202" s="157" t="e">
        <f t="shared" ref="N202:N218" si="112">H202*J202*T202/M202</f>
        <v>#VALUE!</v>
      </c>
      <c r="O202" s="396" t="e">
        <f>N202 / Y897</f>
        <v>#VALUE!</v>
      </c>
      <c r="P202" s="159">
        <f t="shared" ref="P202:P218" si="113">IF(OR(OR(J202=0,G202 = "#N/A N/A"),G202="#N/A Real Time"),0,G202*J202*T202/M202)</f>
        <v>0</v>
      </c>
      <c r="Q202" s="398">
        <f>P202 / Y897*100</f>
        <v>0</v>
      </c>
      <c r="R202" s="160">
        <f t="shared" ref="R202:R218" si="114">IF(Q202&lt;0,Q202,0)</f>
        <v>0</v>
      </c>
      <c r="S202" s="398">
        <f t="shared" ref="S202:S218" si="115">IF(Q202&gt;0,Q202,0)</f>
        <v>0</v>
      </c>
      <c r="T202" s="152">
        <f t="shared" ref="T202:T218" si="116">IF(EXACT(D202,UPPER(D202)),1,0.01)/V202</f>
        <v>1</v>
      </c>
      <c r="U202" s="152">
        <v>0</v>
      </c>
      <c r="V202" s="152">
        <v>1</v>
      </c>
      <c r="W202" s="158" t="e">
        <f t="shared" ref="W202:W218" si="117">IF(AND(Q202&lt;0,O202&gt;0),O202,0)</f>
        <v>#VALUE!</v>
      </c>
      <c r="X202" s="158" t="e">
        <f t="shared" ref="X202:X218" si="118">IF(AND(Q202&gt;0,O202&gt;0),O202,0)</f>
        <v>#VALUE!</v>
      </c>
      <c r="Y202" s="70"/>
      <c r="Z202" s="162" t="str">
        <f>_xll.BDH(C202,$Z$12,$D$1,$D$1)</f>
        <v>#N/A N/A</v>
      </c>
      <c r="AA202" s="162">
        <f t="shared" ref="AA202:AA218" si="119">IF(OR(OR(F202="#N/A N/A",F202="#N/A Real Time"),OR(Z202="#N/A N/A",Z202="#N/A Real Time")),0,  F202 - Z202)</f>
        <v>0</v>
      </c>
      <c r="AB202" s="163">
        <f t="shared" ref="AB202:AB218" si="120">IF(OR(Z202=0,Z202="#N/A N/A"),0,AA202 / Z202*100)</f>
        <v>0</v>
      </c>
      <c r="AC202" s="164">
        <v>0</v>
      </c>
      <c r="AD202" s="165" t="e">
        <f>IF(D202 = D897,1,_xll.BDP(K202,$AD$12)*L202)</f>
        <v>#VALUE!</v>
      </c>
      <c r="AE202" s="400" t="e">
        <f>AA202*AC202*T202/AD202 / AF897</f>
        <v>#VALUE!</v>
      </c>
      <c r="AF202" s="73"/>
      <c r="AG202" s="69"/>
      <c r="AH202" s="61"/>
    </row>
    <row r="203" spans="1:34" x14ac:dyDescent="0.2">
      <c r="B203" s="152">
        <v>1809</v>
      </c>
      <c r="C203" s="152" t="s">
        <v>656</v>
      </c>
      <c r="D203" s="152" t="str">
        <f>_xll.BDP(C203,$D$12)</f>
        <v>HKD</v>
      </c>
      <c r="E203" s="152" t="s">
        <v>1119</v>
      </c>
      <c r="F203" s="153">
        <f>_xll.BDP(C203,$F$12)</f>
        <v>5.42</v>
      </c>
      <c r="G203" s="153" t="str">
        <f>_xll.BDP(C203,$G$12)</f>
        <v>#N/A Requesting Data...</v>
      </c>
      <c r="H203" s="154" t="e">
        <f t="shared" si="110"/>
        <v>#VALUE!</v>
      </c>
      <c r="I203" s="155" t="e">
        <f t="shared" si="111"/>
        <v>#VALUE!</v>
      </c>
      <c r="J203" s="156">
        <v>0</v>
      </c>
      <c r="K203" s="152" t="str">
        <f>CONCATENATE(D897,D203, " Curncy")</f>
        <v>EURHKD Curncy</v>
      </c>
      <c r="L203" s="152" t="str">
        <f>IF(D203 = D897,1,_xll.BDP(K203,$L$12))</f>
        <v>#N/A Requesting Data...</v>
      </c>
      <c r="M203" s="394" t="e">
        <f>IF(D203 = D897,1,_xll.BDP(K203,$M$12)*L203)</f>
        <v>#VALUE!</v>
      </c>
      <c r="N203" s="157" t="e">
        <f t="shared" si="112"/>
        <v>#VALUE!</v>
      </c>
      <c r="O203" s="396" t="e">
        <f>N203 / Y897</f>
        <v>#VALUE!</v>
      </c>
      <c r="P203" s="159">
        <f t="shared" si="113"/>
        <v>0</v>
      </c>
      <c r="Q203" s="398">
        <f>P203 / Y897*100</f>
        <v>0</v>
      </c>
      <c r="R203" s="160">
        <f t="shared" si="114"/>
        <v>0</v>
      </c>
      <c r="S203" s="398">
        <f t="shared" si="115"/>
        <v>0</v>
      </c>
      <c r="T203" s="152">
        <f t="shared" si="116"/>
        <v>1</v>
      </c>
      <c r="U203" s="152">
        <v>0</v>
      </c>
      <c r="V203" s="152">
        <v>1</v>
      </c>
      <c r="W203" s="158" t="e">
        <f t="shared" si="117"/>
        <v>#VALUE!</v>
      </c>
      <c r="X203" s="158" t="e">
        <f t="shared" si="118"/>
        <v>#VALUE!</v>
      </c>
      <c r="Y203" s="70"/>
      <c r="Z203" s="162" t="str">
        <f>_xll.BDH(C203,$Z$12,$D$1,$D$1)</f>
        <v>#N/A N/A</v>
      </c>
      <c r="AA203" s="162">
        <f t="shared" si="119"/>
        <v>0</v>
      </c>
      <c r="AB203" s="163">
        <f t="shared" si="120"/>
        <v>0</v>
      </c>
      <c r="AC203" s="164">
        <v>0</v>
      </c>
      <c r="AD203" s="165" t="e">
        <f>IF(D203 = D897,1,_xll.BDP(K203,$AD$12)*L203)</f>
        <v>#VALUE!</v>
      </c>
      <c r="AE203" s="400" t="e">
        <f>AA203*AC203*T203/AD203 / AF897</f>
        <v>#VALUE!</v>
      </c>
      <c r="AF203" s="73"/>
      <c r="AG203" s="69"/>
      <c r="AH203" s="61"/>
    </row>
    <row r="204" spans="1:34" x14ac:dyDescent="0.2">
      <c r="B204" s="152">
        <v>2992</v>
      </c>
      <c r="C204" s="152" t="s">
        <v>657</v>
      </c>
      <c r="D204" s="152" t="str">
        <f>_xll.BDP(C204,$D$12)</f>
        <v>HKD</v>
      </c>
      <c r="E204" s="152" t="s">
        <v>704</v>
      </c>
      <c r="F204" s="153">
        <f>_xll.BDP(C204,$F$12)</f>
        <v>5.27</v>
      </c>
      <c r="G204" s="153" t="str">
        <f>_xll.BDP(C204,$G$12)</f>
        <v>#N/A Requesting Data...</v>
      </c>
      <c r="H204" s="154" t="e">
        <f t="shared" si="110"/>
        <v>#VALUE!</v>
      </c>
      <c r="I204" s="155" t="e">
        <f t="shared" si="111"/>
        <v>#VALUE!</v>
      </c>
      <c r="J204" s="156">
        <v>0</v>
      </c>
      <c r="K204" s="152" t="str">
        <f>CONCATENATE(D897,D204, " Curncy")</f>
        <v>EURHKD Curncy</v>
      </c>
      <c r="L204" s="152" t="str">
        <f>IF(D204 = D897,1,_xll.BDP(K204,$L$12))</f>
        <v>#N/A Requesting Data...</v>
      </c>
      <c r="M204" s="394" t="e">
        <f>IF(D204 = D897,1,_xll.BDP(K204,$M$12)*L204)</f>
        <v>#VALUE!</v>
      </c>
      <c r="N204" s="157" t="e">
        <f t="shared" si="112"/>
        <v>#VALUE!</v>
      </c>
      <c r="O204" s="396" t="e">
        <f>N204 / Y897</f>
        <v>#VALUE!</v>
      </c>
      <c r="P204" s="159">
        <f t="shared" si="113"/>
        <v>0</v>
      </c>
      <c r="Q204" s="398">
        <f>P204 / Y897*100</f>
        <v>0</v>
      </c>
      <c r="R204" s="160">
        <f t="shared" si="114"/>
        <v>0</v>
      </c>
      <c r="S204" s="398">
        <f t="shared" si="115"/>
        <v>0</v>
      </c>
      <c r="T204" s="152">
        <f t="shared" si="116"/>
        <v>1</v>
      </c>
      <c r="U204" s="152">
        <v>0</v>
      </c>
      <c r="V204" s="152">
        <v>1</v>
      </c>
      <c r="W204" s="158" t="e">
        <f t="shared" si="117"/>
        <v>#VALUE!</v>
      </c>
      <c r="X204" s="158" t="e">
        <f t="shared" si="118"/>
        <v>#VALUE!</v>
      </c>
      <c r="Y204" s="70"/>
      <c r="Z204" s="162" t="str">
        <f>_xll.BDH(C204,$Z$12,$D$1,$D$1)</f>
        <v>#N/A N/A</v>
      </c>
      <c r="AA204" s="162">
        <f t="shared" si="119"/>
        <v>0</v>
      </c>
      <c r="AB204" s="163">
        <f t="shared" si="120"/>
        <v>0</v>
      </c>
      <c r="AC204" s="164">
        <v>0</v>
      </c>
      <c r="AD204" s="165" t="e">
        <f>IF(D204 = D897,1,_xll.BDP(K204,$AD$12)*L204)</f>
        <v>#VALUE!</v>
      </c>
      <c r="AE204" s="400" t="e">
        <f>AA204*AC204*T204/AD204 / AF897</f>
        <v>#VALUE!</v>
      </c>
      <c r="AF204" s="73"/>
      <c r="AG204" s="69"/>
      <c r="AH204" s="61"/>
    </row>
    <row r="205" spans="1:34" x14ac:dyDescent="0.2">
      <c r="A205" s="152"/>
      <c r="B205" s="152">
        <v>28226</v>
      </c>
      <c r="C205" s="152" t="s">
        <v>1225</v>
      </c>
      <c r="D205" s="152" t="str">
        <f>_xll.BDP(C205,$D$12)</f>
        <v>HKD</v>
      </c>
      <c r="E205" s="152" t="s">
        <v>1226</v>
      </c>
      <c r="F205" s="153">
        <f>_xll.BDP(C205,$F$12)</f>
        <v>1.65</v>
      </c>
      <c r="G205" s="153" t="str">
        <f>_xll.BDP(C205,$G$12)</f>
        <v>#N/A Requesting Data...</v>
      </c>
      <c r="H205" s="154" t="e">
        <f t="shared" si="110"/>
        <v>#VALUE!</v>
      </c>
      <c r="I205" s="155" t="e">
        <f t="shared" si="111"/>
        <v>#VALUE!</v>
      </c>
      <c r="J205" s="156">
        <v>0</v>
      </c>
      <c r="K205" s="152" t="str">
        <f>CONCATENATE(D897,D205, " Curncy")</f>
        <v>EURHKD Curncy</v>
      </c>
      <c r="L205" s="152" t="str">
        <f>IF(D205 = D897,1,_xll.BDP(K205,$L$12))</f>
        <v>#N/A Requesting Data...</v>
      </c>
      <c r="M205" s="394" t="e">
        <f>IF(D205 = D897,1,_xll.BDP(K205,$M$12)*L205)</f>
        <v>#VALUE!</v>
      </c>
      <c r="N205" s="157" t="e">
        <f t="shared" si="112"/>
        <v>#VALUE!</v>
      </c>
      <c r="O205" s="396" t="e">
        <f>N205 / Y897</f>
        <v>#VALUE!</v>
      </c>
      <c r="P205" s="159">
        <f t="shared" si="113"/>
        <v>0</v>
      </c>
      <c r="Q205" s="398">
        <f>P205 / Y897*100</f>
        <v>0</v>
      </c>
      <c r="R205" s="160">
        <f t="shared" si="114"/>
        <v>0</v>
      </c>
      <c r="S205" s="398">
        <f t="shared" si="115"/>
        <v>0</v>
      </c>
      <c r="T205" s="152">
        <f t="shared" si="116"/>
        <v>1</v>
      </c>
      <c r="U205" s="152">
        <v>0</v>
      </c>
      <c r="V205" s="152">
        <v>1</v>
      </c>
      <c r="W205" s="158" t="e">
        <f t="shared" si="117"/>
        <v>#VALUE!</v>
      </c>
      <c r="X205" s="158" t="e">
        <f t="shared" si="118"/>
        <v>#VALUE!</v>
      </c>
      <c r="Y205" s="161"/>
      <c r="Z205" s="162" t="str">
        <f>_xll.BDH(C205,$Z$12,$D$1,$D$1)</f>
        <v>#N/A N/A</v>
      </c>
      <c r="AA205" s="162">
        <f t="shared" si="119"/>
        <v>0</v>
      </c>
      <c r="AB205" s="163">
        <f t="shared" si="120"/>
        <v>0</v>
      </c>
      <c r="AC205" s="164">
        <v>0</v>
      </c>
      <c r="AD205" s="165" t="e">
        <f>IF(D205 = D897,1,_xll.BDP(K205,$AD$12)*L205)</f>
        <v>#VALUE!</v>
      </c>
      <c r="AE205" s="400" t="e">
        <f>AA205*AC205*T205/AD205 / AF897</f>
        <v>#VALUE!</v>
      </c>
      <c r="AF205" s="166"/>
      <c r="AG205" s="69"/>
      <c r="AH205" s="61"/>
    </row>
    <row r="206" spans="1:34" x14ac:dyDescent="0.2">
      <c r="B206" s="152">
        <v>2474</v>
      </c>
      <c r="C206" s="152" t="s">
        <v>659</v>
      </c>
      <c r="D206" s="152" t="str">
        <f>_xll.BDP(C206,$D$12)</f>
        <v>HKD</v>
      </c>
      <c r="E206" s="152" t="s">
        <v>1120</v>
      </c>
      <c r="F206" s="153">
        <f>_xll.BDP(C206,$F$12)</f>
        <v>10.96</v>
      </c>
      <c r="G206" s="153" t="str">
        <f>_xll.BDP(C206,$G$12)</f>
        <v>#N/A Requesting Data...</v>
      </c>
      <c r="H206" s="154" t="e">
        <f t="shared" si="110"/>
        <v>#VALUE!</v>
      </c>
      <c r="I206" s="155" t="e">
        <f t="shared" si="111"/>
        <v>#VALUE!</v>
      </c>
      <c r="J206" s="156">
        <v>0</v>
      </c>
      <c r="K206" s="152" t="str">
        <f>CONCATENATE(D897,D206, " Curncy")</f>
        <v>EURHKD Curncy</v>
      </c>
      <c r="L206" s="152" t="str">
        <f>IF(D206 = D897,1,_xll.BDP(K206,$L$12))</f>
        <v>#N/A Requesting Data...</v>
      </c>
      <c r="M206" s="394" t="e">
        <f>IF(D206 = D897,1,_xll.BDP(K206,$M$12)*L206)</f>
        <v>#VALUE!</v>
      </c>
      <c r="N206" s="157" t="e">
        <f t="shared" si="112"/>
        <v>#VALUE!</v>
      </c>
      <c r="O206" s="396" t="e">
        <f>N206 / Y897</f>
        <v>#VALUE!</v>
      </c>
      <c r="P206" s="159">
        <f t="shared" si="113"/>
        <v>0</v>
      </c>
      <c r="Q206" s="398">
        <f>P206 / Y897*100</f>
        <v>0</v>
      </c>
      <c r="R206" s="160">
        <f t="shared" si="114"/>
        <v>0</v>
      </c>
      <c r="S206" s="398">
        <f t="shared" si="115"/>
        <v>0</v>
      </c>
      <c r="T206" s="152">
        <f t="shared" si="116"/>
        <v>1</v>
      </c>
      <c r="U206" s="152">
        <v>0</v>
      </c>
      <c r="V206" s="152">
        <v>1</v>
      </c>
      <c r="W206" s="158" t="e">
        <f t="shared" si="117"/>
        <v>#VALUE!</v>
      </c>
      <c r="X206" s="158" t="e">
        <f t="shared" si="118"/>
        <v>#VALUE!</v>
      </c>
      <c r="Y206" s="70"/>
      <c r="Z206" s="162" t="str">
        <f>_xll.BDH(C206,$Z$12,$D$1,$D$1)</f>
        <v>#N/A Requesting Data...</v>
      </c>
      <c r="AA206" s="162" t="e">
        <f t="shared" si="119"/>
        <v>#VALUE!</v>
      </c>
      <c r="AB206" s="163" t="e">
        <f t="shared" si="120"/>
        <v>#VALUE!</v>
      </c>
      <c r="AC206" s="164">
        <v>0</v>
      </c>
      <c r="AD206" s="165" t="e">
        <f>IF(D206 = D897,1,_xll.BDP(K206,$AD$12)*L206)</f>
        <v>#VALUE!</v>
      </c>
      <c r="AE206" s="400" t="e">
        <f>AA206*AC206*T206/AD206 / AF897</f>
        <v>#VALUE!</v>
      </c>
      <c r="AF206" s="73"/>
      <c r="AG206" s="69"/>
      <c r="AH206" s="61"/>
    </row>
    <row r="207" spans="1:34" x14ac:dyDescent="0.2">
      <c r="B207" s="152">
        <v>26486</v>
      </c>
      <c r="C207" s="152" t="s">
        <v>140</v>
      </c>
      <c r="D207" s="152" t="str">
        <f>_xll.BDP(C207,$D$12)</f>
        <v>HKD</v>
      </c>
      <c r="E207" s="152" t="s">
        <v>295</v>
      </c>
      <c r="F207" s="153">
        <f>_xll.BDP(C207,$F$12)</f>
        <v>7.25</v>
      </c>
      <c r="G207" s="153" t="str">
        <f>_xll.BDP(C207,$G$12)</f>
        <v>#N/A Requesting Data...</v>
      </c>
      <c r="H207" s="154" t="e">
        <f t="shared" si="110"/>
        <v>#VALUE!</v>
      </c>
      <c r="I207" s="155" t="e">
        <f t="shared" si="111"/>
        <v>#VALUE!</v>
      </c>
      <c r="J207" s="156">
        <v>0</v>
      </c>
      <c r="K207" s="152" t="str">
        <f>CONCATENATE(D897,D207, " Curncy")</f>
        <v>EURHKD Curncy</v>
      </c>
      <c r="L207" s="152" t="str">
        <f>IF(D207 = D897,1,_xll.BDP(K207,$L$12))</f>
        <v>#N/A Requesting Data...</v>
      </c>
      <c r="M207" s="394" t="e">
        <f>IF(D207 = D897,1,_xll.BDP(K207,$M$12)*L207)</f>
        <v>#VALUE!</v>
      </c>
      <c r="N207" s="157" t="e">
        <f t="shared" si="112"/>
        <v>#VALUE!</v>
      </c>
      <c r="O207" s="396" t="e">
        <f>N207 / Y897</f>
        <v>#VALUE!</v>
      </c>
      <c r="P207" s="159">
        <f t="shared" si="113"/>
        <v>0</v>
      </c>
      <c r="Q207" s="398">
        <f>P207 / Y897*100</f>
        <v>0</v>
      </c>
      <c r="R207" s="160">
        <f t="shared" si="114"/>
        <v>0</v>
      </c>
      <c r="S207" s="398">
        <f t="shared" si="115"/>
        <v>0</v>
      </c>
      <c r="T207" s="152">
        <f t="shared" si="116"/>
        <v>1</v>
      </c>
      <c r="U207" s="152">
        <v>0</v>
      </c>
      <c r="V207" s="152">
        <v>1</v>
      </c>
      <c r="W207" s="158" t="e">
        <f t="shared" si="117"/>
        <v>#VALUE!</v>
      </c>
      <c r="X207" s="158" t="e">
        <f t="shared" si="118"/>
        <v>#VALUE!</v>
      </c>
      <c r="Y207" s="70"/>
      <c r="Z207" s="162" t="str">
        <f>_xll.BDH(C207,$Z$12,$D$1,$D$1)</f>
        <v>#N/A N/A</v>
      </c>
      <c r="AA207" s="162">
        <f t="shared" si="119"/>
        <v>0</v>
      </c>
      <c r="AB207" s="163">
        <f t="shared" si="120"/>
        <v>0</v>
      </c>
      <c r="AC207" s="164">
        <v>0</v>
      </c>
      <c r="AD207" s="165" t="e">
        <f>IF(D207 = D897,1,_xll.BDP(K207,$AD$12)*L207)</f>
        <v>#VALUE!</v>
      </c>
      <c r="AE207" s="400" t="e">
        <f>AA207*AC207*T207/AD207 / AF897</f>
        <v>#VALUE!</v>
      </c>
      <c r="AF207" s="73"/>
      <c r="AG207" s="69"/>
      <c r="AH207" s="61"/>
    </row>
    <row r="208" spans="1:34" x14ac:dyDescent="0.2">
      <c r="A208" s="110"/>
      <c r="B208" s="152">
        <v>28008</v>
      </c>
      <c r="C208" s="152" t="s">
        <v>1159</v>
      </c>
      <c r="D208" s="152" t="str">
        <f>_xll.BDP(C208,$D$12)</f>
        <v>HKD</v>
      </c>
      <c r="E208" s="152" t="s">
        <v>1160</v>
      </c>
      <c r="F208" s="153">
        <f>_xll.BDP(C208,$F$12)</f>
        <v>17.84</v>
      </c>
      <c r="G208" s="153" t="str">
        <f>_xll.BDP(C208,$G$12)</f>
        <v>#N/A Requesting Data...</v>
      </c>
      <c r="H208" s="154" t="e">
        <f t="shared" si="110"/>
        <v>#VALUE!</v>
      </c>
      <c r="I208" s="155" t="e">
        <f t="shared" si="111"/>
        <v>#VALUE!</v>
      </c>
      <c r="J208" s="156">
        <v>0</v>
      </c>
      <c r="K208" s="152" t="str">
        <f>CONCATENATE(D897,D208, " Curncy")</f>
        <v>EURHKD Curncy</v>
      </c>
      <c r="L208" s="152" t="str">
        <f>IF(D208 = D897,1,_xll.BDP(K208,$L$12))</f>
        <v>#N/A Requesting Data...</v>
      </c>
      <c r="M208" s="394" t="e">
        <f>IF(D208 = D897,1,_xll.BDP(K208,$M$12)*L208)</f>
        <v>#VALUE!</v>
      </c>
      <c r="N208" s="157" t="e">
        <f t="shared" si="112"/>
        <v>#VALUE!</v>
      </c>
      <c r="O208" s="396" t="e">
        <f>N208 / Y897</f>
        <v>#VALUE!</v>
      </c>
      <c r="P208" s="159">
        <f t="shared" si="113"/>
        <v>0</v>
      </c>
      <c r="Q208" s="398">
        <f>P208 / Y897*100</f>
        <v>0</v>
      </c>
      <c r="R208" s="160">
        <f t="shared" si="114"/>
        <v>0</v>
      </c>
      <c r="S208" s="398">
        <f t="shared" si="115"/>
        <v>0</v>
      </c>
      <c r="T208" s="152">
        <f t="shared" si="116"/>
        <v>1</v>
      </c>
      <c r="U208" s="152">
        <v>0</v>
      </c>
      <c r="V208" s="152">
        <v>1</v>
      </c>
      <c r="W208" s="158" t="e">
        <f t="shared" si="117"/>
        <v>#VALUE!</v>
      </c>
      <c r="X208" s="158" t="e">
        <f t="shared" si="118"/>
        <v>#VALUE!</v>
      </c>
      <c r="Y208" s="110"/>
      <c r="Z208" s="162" t="str">
        <f>_xll.BDH(C208,$Z$12,$D$1,$D$1)</f>
        <v>#N/A Requesting Data...</v>
      </c>
      <c r="AA208" s="162" t="e">
        <f t="shared" si="119"/>
        <v>#VALUE!</v>
      </c>
      <c r="AB208" s="163" t="e">
        <f t="shared" si="120"/>
        <v>#VALUE!</v>
      </c>
      <c r="AC208" s="164">
        <v>0</v>
      </c>
      <c r="AD208" s="165" t="e">
        <f>IF(D208 = D897,1,_xll.BDP(K208,$AD$12)*L208)</f>
        <v>#VALUE!</v>
      </c>
      <c r="AE208" s="400" t="e">
        <f>AA208*AC208*T208/AD208 / AF897</f>
        <v>#VALUE!</v>
      </c>
      <c r="AF208" s="123"/>
      <c r="AG208" s="69"/>
      <c r="AH208" s="61"/>
    </row>
    <row r="209" spans="1:34" x14ac:dyDescent="0.2">
      <c r="B209" s="152">
        <v>2424</v>
      </c>
      <c r="C209" s="152" t="s">
        <v>700</v>
      </c>
      <c r="D209" s="152" t="str">
        <f>_xll.BDP(C209,$D$12)</f>
        <v>HKD</v>
      </c>
      <c r="E209" s="152" t="s">
        <v>1124</v>
      </c>
      <c r="F209" s="153">
        <f>_xll.BDP(C209,$F$12)</f>
        <v>9.61</v>
      </c>
      <c r="G209" s="153" t="str">
        <f>_xll.BDP(C209,$G$12)</f>
        <v>#N/A Requesting Data...</v>
      </c>
      <c r="H209" s="154" t="e">
        <f t="shared" si="110"/>
        <v>#VALUE!</v>
      </c>
      <c r="I209" s="155" t="e">
        <f t="shared" si="111"/>
        <v>#VALUE!</v>
      </c>
      <c r="J209" s="156">
        <v>0</v>
      </c>
      <c r="K209" s="152" t="str">
        <f>CONCATENATE(D897,D209, " Curncy")</f>
        <v>EURHKD Curncy</v>
      </c>
      <c r="L209" s="152" t="str">
        <f>IF(D209 = D897,1,_xll.BDP(K209,$L$12))</f>
        <v>#N/A Requesting Data...</v>
      </c>
      <c r="M209" s="394" t="e">
        <f>IF(D209 = D897,1,_xll.BDP(K209,$M$12)*L209)</f>
        <v>#VALUE!</v>
      </c>
      <c r="N209" s="157" t="e">
        <f t="shared" si="112"/>
        <v>#VALUE!</v>
      </c>
      <c r="O209" s="396" t="e">
        <f>N209 / Y897</f>
        <v>#VALUE!</v>
      </c>
      <c r="P209" s="159">
        <f t="shared" si="113"/>
        <v>0</v>
      </c>
      <c r="Q209" s="398">
        <f>P209 / Y897*100</f>
        <v>0</v>
      </c>
      <c r="R209" s="160">
        <f t="shared" si="114"/>
        <v>0</v>
      </c>
      <c r="S209" s="398">
        <f t="shared" si="115"/>
        <v>0</v>
      </c>
      <c r="T209" s="152">
        <f t="shared" si="116"/>
        <v>1</v>
      </c>
      <c r="U209" s="152">
        <v>0</v>
      </c>
      <c r="V209" s="152">
        <v>1</v>
      </c>
      <c r="W209" s="158" t="e">
        <f t="shared" si="117"/>
        <v>#VALUE!</v>
      </c>
      <c r="X209" s="158" t="e">
        <f t="shared" si="118"/>
        <v>#VALUE!</v>
      </c>
      <c r="Y209" s="70"/>
      <c r="Z209" s="162" t="str">
        <f>_xll.BDH(C209,$Z$12,$D$1,$D$1)</f>
        <v>#N/A Requesting Data...</v>
      </c>
      <c r="AA209" s="162" t="e">
        <f t="shared" si="119"/>
        <v>#VALUE!</v>
      </c>
      <c r="AB209" s="163" t="e">
        <f t="shared" si="120"/>
        <v>#VALUE!</v>
      </c>
      <c r="AC209" s="164">
        <v>0</v>
      </c>
      <c r="AD209" s="165" t="e">
        <f>IF(D209 = D897,1,_xll.BDP(K209,$AD$12)*L209)</f>
        <v>#VALUE!</v>
      </c>
      <c r="AE209" s="400" t="e">
        <f>AA209*AC209*T209/AD209 / AF897</f>
        <v>#VALUE!</v>
      </c>
      <c r="AF209" s="73"/>
      <c r="AG209" s="69"/>
      <c r="AH209" s="61"/>
    </row>
    <row r="210" spans="1:34" x14ac:dyDescent="0.2">
      <c r="B210" s="152">
        <v>2448</v>
      </c>
      <c r="C210" s="152" t="s">
        <v>658</v>
      </c>
      <c r="D210" s="152" t="str">
        <f>_xll.BDP(C210,$D$12)</f>
        <v>HKD</v>
      </c>
      <c r="E210" s="152" t="s">
        <v>1121</v>
      </c>
      <c r="F210" s="153">
        <f>_xll.BDP(C210,$F$12)</f>
        <v>5.99</v>
      </c>
      <c r="G210" s="153" t="str">
        <f>_xll.BDP(C210,$G$12)</f>
        <v>#N/A Requesting Data...</v>
      </c>
      <c r="H210" s="154" t="e">
        <f t="shared" si="110"/>
        <v>#VALUE!</v>
      </c>
      <c r="I210" s="155" t="e">
        <f t="shared" si="111"/>
        <v>#VALUE!</v>
      </c>
      <c r="J210" s="156">
        <v>0</v>
      </c>
      <c r="K210" s="152" t="str">
        <f>CONCATENATE(D897,D210, " Curncy")</f>
        <v>EURHKD Curncy</v>
      </c>
      <c r="L210" s="152" t="str">
        <f>IF(D210 = D897,1,_xll.BDP(K210,$L$12))</f>
        <v>#N/A Requesting Data...</v>
      </c>
      <c r="M210" s="394" t="e">
        <f>IF(D210 = D897,1,_xll.BDP(K210,$M$12)*L210)</f>
        <v>#VALUE!</v>
      </c>
      <c r="N210" s="157" t="e">
        <f t="shared" si="112"/>
        <v>#VALUE!</v>
      </c>
      <c r="O210" s="396" t="e">
        <f>N210 / Y897</f>
        <v>#VALUE!</v>
      </c>
      <c r="P210" s="159">
        <f t="shared" si="113"/>
        <v>0</v>
      </c>
      <c r="Q210" s="398">
        <f>P210 / Y897*100</f>
        <v>0</v>
      </c>
      <c r="R210" s="160">
        <f t="shared" si="114"/>
        <v>0</v>
      </c>
      <c r="S210" s="398">
        <f t="shared" si="115"/>
        <v>0</v>
      </c>
      <c r="T210" s="152">
        <f t="shared" si="116"/>
        <v>1</v>
      </c>
      <c r="U210" s="152">
        <v>0</v>
      </c>
      <c r="V210" s="152">
        <v>1</v>
      </c>
      <c r="W210" s="158" t="e">
        <f t="shared" si="117"/>
        <v>#VALUE!</v>
      </c>
      <c r="X210" s="158" t="e">
        <f t="shared" si="118"/>
        <v>#VALUE!</v>
      </c>
      <c r="Y210" s="70"/>
      <c r="Z210" s="162" t="str">
        <f>_xll.BDH(C210,$Z$12,$D$1,$D$1)</f>
        <v>#N/A N/A</v>
      </c>
      <c r="AA210" s="162">
        <f t="shared" si="119"/>
        <v>0</v>
      </c>
      <c r="AB210" s="163">
        <f t="shared" si="120"/>
        <v>0</v>
      </c>
      <c r="AC210" s="164">
        <v>0</v>
      </c>
      <c r="AD210" s="165" t="e">
        <f>IF(D210 = D897,1,_xll.BDP(K210,$AD$12)*L210)</f>
        <v>#VALUE!</v>
      </c>
      <c r="AE210" s="400" t="e">
        <f>AA210*AC210*T210/AD210 / AF897</f>
        <v>#VALUE!</v>
      </c>
      <c r="AF210" s="73"/>
      <c r="AG210" s="69"/>
      <c r="AH210" s="61"/>
    </row>
    <row r="211" spans="1:34" x14ac:dyDescent="0.2">
      <c r="B211" s="152">
        <v>1819</v>
      </c>
      <c r="C211" s="152" t="s">
        <v>667</v>
      </c>
      <c r="D211" s="152" t="str">
        <f>_xll.BDP(C211,$D$12)</f>
        <v>HKD</v>
      </c>
      <c r="E211" s="152" t="s">
        <v>711</v>
      </c>
      <c r="F211" s="153">
        <f>_xll.BDP(C211,$F$12)</f>
        <v>386</v>
      </c>
      <c r="G211" s="153" t="str">
        <f>_xll.BDP(C211,$G$12)</f>
        <v>#N/A Requesting Data...</v>
      </c>
      <c r="H211" s="154" t="e">
        <f t="shared" si="110"/>
        <v>#VALUE!</v>
      </c>
      <c r="I211" s="155" t="e">
        <f t="shared" si="111"/>
        <v>#VALUE!</v>
      </c>
      <c r="J211" s="156">
        <v>0</v>
      </c>
      <c r="K211" s="152" t="str">
        <f>CONCATENATE(D897,D211, " Curncy")</f>
        <v>EURHKD Curncy</v>
      </c>
      <c r="L211" s="152" t="str">
        <f>IF(D211 = D897,1,_xll.BDP(K211,$L$12))</f>
        <v>#N/A Requesting Data...</v>
      </c>
      <c r="M211" s="394" t="e">
        <f>IF(D211 = D897,1,_xll.BDP(K211,$M$12)*L211)</f>
        <v>#VALUE!</v>
      </c>
      <c r="N211" s="157" t="e">
        <f t="shared" si="112"/>
        <v>#VALUE!</v>
      </c>
      <c r="O211" s="396" t="e">
        <f>N211 / Y897</f>
        <v>#VALUE!</v>
      </c>
      <c r="P211" s="159">
        <f t="shared" si="113"/>
        <v>0</v>
      </c>
      <c r="Q211" s="398">
        <f>P211 / Y897*100</f>
        <v>0</v>
      </c>
      <c r="R211" s="160">
        <f t="shared" si="114"/>
        <v>0</v>
      </c>
      <c r="S211" s="398">
        <f t="shared" si="115"/>
        <v>0</v>
      </c>
      <c r="T211" s="152">
        <f t="shared" si="116"/>
        <v>1</v>
      </c>
      <c r="U211" s="152">
        <v>0</v>
      </c>
      <c r="V211" s="152">
        <v>1</v>
      </c>
      <c r="W211" s="158" t="e">
        <f t="shared" si="117"/>
        <v>#VALUE!</v>
      </c>
      <c r="X211" s="158" t="e">
        <f t="shared" si="118"/>
        <v>#VALUE!</v>
      </c>
      <c r="Y211" s="70"/>
      <c r="Z211" s="162" t="str">
        <f>_xll.BDH(C211,$Z$12,$D$1,$D$1)</f>
        <v>#N/A N/A</v>
      </c>
      <c r="AA211" s="162">
        <f t="shared" si="119"/>
        <v>0</v>
      </c>
      <c r="AB211" s="163">
        <f t="shared" si="120"/>
        <v>0</v>
      </c>
      <c r="AC211" s="164">
        <v>0</v>
      </c>
      <c r="AD211" s="165" t="e">
        <f>IF(D211 = D897,1,_xll.BDP(K211,$AD$12)*L211)</f>
        <v>#VALUE!</v>
      </c>
      <c r="AE211" s="400" t="e">
        <f>AA211*AC211*T211/AD211 / AF897</f>
        <v>#VALUE!</v>
      </c>
      <c r="AF211" s="73"/>
      <c r="AG211" s="69"/>
      <c r="AH211" s="61"/>
    </row>
    <row r="212" spans="1:34" x14ac:dyDescent="0.2">
      <c r="B212" s="152">
        <v>1975</v>
      </c>
      <c r="C212" s="152" t="s">
        <v>680</v>
      </c>
      <c r="D212" s="152" t="str">
        <f>_xll.BDP(C212,$D$12)</f>
        <v>HKD</v>
      </c>
      <c r="E212" s="152" t="s">
        <v>1123</v>
      </c>
      <c r="F212" s="153">
        <f>_xll.BDP(C212,$F$12)</f>
        <v>6.64</v>
      </c>
      <c r="G212" s="153" t="str">
        <f>_xll.BDP(C212,$G$12)</f>
        <v>#N/A Requesting Data...</v>
      </c>
      <c r="H212" s="154" t="e">
        <f t="shared" si="110"/>
        <v>#VALUE!</v>
      </c>
      <c r="I212" s="155" t="e">
        <f t="shared" si="111"/>
        <v>#VALUE!</v>
      </c>
      <c r="J212" s="156">
        <v>0</v>
      </c>
      <c r="K212" s="152" t="str">
        <f>CONCATENATE(D897,D212, " Curncy")</f>
        <v>EURHKD Curncy</v>
      </c>
      <c r="L212" s="152" t="str">
        <f>IF(D212 = D897,1,_xll.BDP(K212,$L$12))</f>
        <v>#N/A Requesting Data...</v>
      </c>
      <c r="M212" s="394" t="e">
        <f>IF(D212 = D897,1,_xll.BDP(K212,$M$12)*L212)</f>
        <v>#VALUE!</v>
      </c>
      <c r="N212" s="157" t="e">
        <f t="shared" si="112"/>
        <v>#VALUE!</v>
      </c>
      <c r="O212" s="396" t="e">
        <f>N212 / Y897</f>
        <v>#VALUE!</v>
      </c>
      <c r="P212" s="159">
        <f t="shared" si="113"/>
        <v>0</v>
      </c>
      <c r="Q212" s="398">
        <f>P212 / Y897*100</f>
        <v>0</v>
      </c>
      <c r="R212" s="160">
        <f t="shared" si="114"/>
        <v>0</v>
      </c>
      <c r="S212" s="398">
        <f t="shared" si="115"/>
        <v>0</v>
      </c>
      <c r="T212" s="152">
        <f t="shared" si="116"/>
        <v>1</v>
      </c>
      <c r="U212" s="152">
        <v>0</v>
      </c>
      <c r="V212" s="152">
        <v>1</v>
      </c>
      <c r="W212" s="158" t="e">
        <f t="shared" si="117"/>
        <v>#VALUE!</v>
      </c>
      <c r="X212" s="158" t="e">
        <f t="shared" si="118"/>
        <v>#VALUE!</v>
      </c>
      <c r="Y212" s="70"/>
      <c r="Z212" s="162" t="str">
        <f>_xll.BDH(C212,$Z$12,$D$1,$D$1)</f>
        <v>#N/A Requesting Data...</v>
      </c>
      <c r="AA212" s="162" t="e">
        <f t="shared" si="119"/>
        <v>#VALUE!</v>
      </c>
      <c r="AB212" s="163" t="e">
        <f t="shared" si="120"/>
        <v>#VALUE!</v>
      </c>
      <c r="AC212" s="164">
        <v>0</v>
      </c>
      <c r="AD212" s="165" t="e">
        <f>IF(D212 = D897,1,_xll.BDP(K212,$AD$12)*L212)</f>
        <v>#VALUE!</v>
      </c>
      <c r="AE212" s="400" t="e">
        <f>AA212*AC212*T212/AD212 / AF897</f>
        <v>#VALUE!</v>
      </c>
      <c r="AF212" s="73"/>
      <c r="AG212" s="69"/>
      <c r="AH212" s="61"/>
    </row>
    <row r="213" spans="1:34" x14ac:dyDescent="0.2">
      <c r="B213" s="152">
        <v>19837</v>
      </c>
      <c r="C213" s="152" t="s">
        <v>686</v>
      </c>
      <c r="D213" s="152" t="str">
        <f>_xll.BDP(C213,$D$12)</f>
        <v>HKD</v>
      </c>
      <c r="E213" s="152" t="s">
        <v>729</v>
      </c>
      <c r="F213" s="153">
        <f>_xll.BDP(C213,$F$12)</f>
        <v>3.74</v>
      </c>
      <c r="G213" s="153" t="str">
        <f>_xll.BDP(C213,$G$12)</f>
        <v>#N/A Requesting Data...</v>
      </c>
      <c r="H213" s="154" t="e">
        <f t="shared" si="110"/>
        <v>#VALUE!</v>
      </c>
      <c r="I213" s="155" t="e">
        <f t="shared" si="111"/>
        <v>#VALUE!</v>
      </c>
      <c r="J213" s="156">
        <v>0</v>
      </c>
      <c r="K213" s="152" t="str">
        <f>CONCATENATE(D897,D213, " Curncy")</f>
        <v>EURHKD Curncy</v>
      </c>
      <c r="L213" s="152" t="str">
        <f>IF(D213 = D897,1,_xll.BDP(K213,$L$12))</f>
        <v>#N/A Requesting Data...</v>
      </c>
      <c r="M213" s="394" t="e">
        <f>IF(D213 = D897,1,_xll.BDP(K213,$M$12)*L213)</f>
        <v>#VALUE!</v>
      </c>
      <c r="N213" s="157" t="e">
        <f t="shared" si="112"/>
        <v>#VALUE!</v>
      </c>
      <c r="O213" s="396" t="e">
        <f>N213 / Y897</f>
        <v>#VALUE!</v>
      </c>
      <c r="P213" s="159">
        <f t="shared" si="113"/>
        <v>0</v>
      </c>
      <c r="Q213" s="398">
        <f>P213 / Y897*100</f>
        <v>0</v>
      </c>
      <c r="R213" s="160">
        <f t="shared" si="114"/>
        <v>0</v>
      </c>
      <c r="S213" s="398">
        <f t="shared" si="115"/>
        <v>0</v>
      </c>
      <c r="T213" s="152">
        <f t="shared" si="116"/>
        <v>1</v>
      </c>
      <c r="U213" s="152">
        <v>0</v>
      </c>
      <c r="V213" s="152">
        <v>1</v>
      </c>
      <c r="W213" s="158" t="e">
        <f t="shared" si="117"/>
        <v>#VALUE!</v>
      </c>
      <c r="X213" s="158" t="e">
        <f t="shared" si="118"/>
        <v>#VALUE!</v>
      </c>
      <c r="Y213" s="70"/>
      <c r="Z213" s="162" t="str">
        <f>_xll.BDH(C213,$Z$12,$D$1,$D$1)</f>
        <v>#N/A Requesting Data...</v>
      </c>
      <c r="AA213" s="162" t="e">
        <f t="shared" si="119"/>
        <v>#VALUE!</v>
      </c>
      <c r="AB213" s="163" t="e">
        <f t="shared" si="120"/>
        <v>#VALUE!</v>
      </c>
      <c r="AC213" s="164">
        <v>0</v>
      </c>
      <c r="AD213" s="165" t="e">
        <f>IF(D213 = D897,1,_xll.BDP(K213,$AD$12)*L213)</f>
        <v>#VALUE!</v>
      </c>
      <c r="AE213" s="400" t="e">
        <f>AA213*AC213*T213/AD213 / AF897</f>
        <v>#VALUE!</v>
      </c>
      <c r="AF213" s="73"/>
      <c r="AG213" s="69"/>
      <c r="AH213" s="61"/>
    </row>
    <row r="214" spans="1:34" x14ac:dyDescent="0.2">
      <c r="B214" s="152">
        <v>21026</v>
      </c>
      <c r="C214" s="152" t="s">
        <v>139</v>
      </c>
      <c r="D214" s="152" t="str">
        <f>_xll.BDP(C214,$D$12)</f>
        <v>HKD</v>
      </c>
      <c r="E214" s="152" t="s">
        <v>294</v>
      </c>
      <c r="F214" s="153">
        <f>_xll.BDP(C214,$F$12)</f>
        <v>18.72</v>
      </c>
      <c r="G214" s="153" t="str">
        <f>_xll.BDP(C214,$G$12)</f>
        <v>#N/A Requesting Data...</v>
      </c>
      <c r="H214" s="154" t="e">
        <f t="shared" si="110"/>
        <v>#VALUE!</v>
      </c>
      <c r="I214" s="155" t="e">
        <f t="shared" si="111"/>
        <v>#VALUE!</v>
      </c>
      <c r="J214" s="156">
        <v>0</v>
      </c>
      <c r="K214" s="152" t="str">
        <f>CONCATENATE(D897,D214, " Curncy")</f>
        <v>EURHKD Curncy</v>
      </c>
      <c r="L214" s="152" t="str">
        <f>IF(D214 = D897,1,_xll.BDP(K214,$L$12))</f>
        <v>#N/A Requesting Data...</v>
      </c>
      <c r="M214" s="394" t="e">
        <f>IF(D214 = D897,1,_xll.BDP(K214,$M$12)*L214)</f>
        <v>#VALUE!</v>
      </c>
      <c r="N214" s="157" t="e">
        <f t="shared" si="112"/>
        <v>#VALUE!</v>
      </c>
      <c r="O214" s="396" t="e">
        <f>N214 / Y897</f>
        <v>#VALUE!</v>
      </c>
      <c r="P214" s="159">
        <f t="shared" si="113"/>
        <v>0</v>
      </c>
      <c r="Q214" s="398">
        <f>P214 / Y897*100</f>
        <v>0</v>
      </c>
      <c r="R214" s="160">
        <f t="shared" si="114"/>
        <v>0</v>
      </c>
      <c r="S214" s="398">
        <f t="shared" si="115"/>
        <v>0</v>
      </c>
      <c r="T214" s="152">
        <f t="shared" si="116"/>
        <v>1</v>
      </c>
      <c r="U214" s="152">
        <v>0</v>
      </c>
      <c r="V214" s="152">
        <v>1</v>
      </c>
      <c r="W214" s="158" t="e">
        <f t="shared" si="117"/>
        <v>#VALUE!</v>
      </c>
      <c r="X214" s="158" t="e">
        <f t="shared" si="118"/>
        <v>#VALUE!</v>
      </c>
      <c r="Y214" s="70"/>
      <c r="Z214" s="162" t="str">
        <f>_xll.BDH(C214,$Z$12,$D$1,$D$1)</f>
        <v>#N/A N/A</v>
      </c>
      <c r="AA214" s="162">
        <f t="shared" si="119"/>
        <v>0</v>
      </c>
      <c r="AB214" s="163">
        <f t="shared" si="120"/>
        <v>0</v>
      </c>
      <c r="AC214" s="164">
        <v>0</v>
      </c>
      <c r="AD214" s="165" t="e">
        <f>IF(D214 = D897,1,_xll.BDP(K214,$AD$12)*L214)</f>
        <v>#VALUE!</v>
      </c>
      <c r="AE214" s="400" t="e">
        <f>AA214*AC214*T214/AD214 / AF897</f>
        <v>#VALUE!</v>
      </c>
      <c r="AF214" s="73"/>
      <c r="AG214" s="69"/>
      <c r="AH214" s="61"/>
    </row>
    <row r="215" spans="1:34" x14ac:dyDescent="0.2">
      <c r="A215" s="152"/>
      <c r="B215" s="152">
        <v>25604</v>
      </c>
      <c r="C215" s="152" t="s">
        <v>1250</v>
      </c>
      <c r="D215" s="152" t="str">
        <f>_xll.BDP(C215,$D$12)</f>
        <v>HKD</v>
      </c>
      <c r="E215" s="152" t="s">
        <v>1251</v>
      </c>
      <c r="F215" s="153">
        <f>_xll.BDP(C215,$F$12)</f>
        <v>3.56</v>
      </c>
      <c r="G215" s="153" t="str">
        <f>_xll.BDP(C215,$G$12)</f>
        <v>#N/A Requesting Data...</v>
      </c>
      <c r="H215" s="154" t="e">
        <f t="shared" si="110"/>
        <v>#VALUE!</v>
      </c>
      <c r="I215" s="155" t="e">
        <f t="shared" si="111"/>
        <v>#VALUE!</v>
      </c>
      <c r="J215" s="156">
        <v>0</v>
      </c>
      <c r="K215" s="152" t="str">
        <f>CONCATENATE(D897,D215, " Curncy")</f>
        <v>EURHKD Curncy</v>
      </c>
      <c r="L215" s="152" t="str">
        <f>IF(D215 = D897,1,_xll.BDP(K215,$L$12))</f>
        <v>#N/A Requesting Data...</v>
      </c>
      <c r="M215" s="394" t="e">
        <f>IF(D215 = D897,1,_xll.BDP(K215,$M$12)*L215)</f>
        <v>#VALUE!</v>
      </c>
      <c r="N215" s="157" t="e">
        <f t="shared" si="112"/>
        <v>#VALUE!</v>
      </c>
      <c r="O215" s="396" t="e">
        <f>N215 / Y897</f>
        <v>#VALUE!</v>
      </c>
      <c r="P215" s="159">
        <f t="shared" si="113"/>
        <v>0</v>
      </c>
      <c r="Q215" s="398">
        <f>P215 / Y897*100</f>
        <v>0</v>
      </c>
      <c r="R215" s="160">
        <f t="shared" si="114"/>
        <v>0</v>
      </c>
      <c r="S215" s="398">
        <f t="shared" si="115"/>
        <v>0</v>
      </c>
      <c r="T215" s="152">
        <f t="shared" si="116"/>
        <v>1</v>
      </c>
      <c r="U215" s="152">
        <v>0</v>
      </c>
      <c r="V215" s="152">
        <v>1</v>
      </c>
      <c r="W215" s="158" t="e">
        <f t="shared" si="117"/>
        <v>#VALUE!</v>
      </c>
      <c r="X215" s="158" t="e">
        <f t="shared" si="118"/>
        <v>#VALUE!</v>
      </c>
      <c r="Y215" s="161"/>
      <c r="Z215" s="162" t="str">
        <f>_xll.BDH(C215,$Z$12,$D$1,$D$1)</f>
        <v>#N/A N/A</v>
      </c>
      <c r="AA215" s="162">
        <f t="shared" si="119"/>
        <v>0</v>
      </c>
      <c r="AB215" s="163">
        <f t="shared" si="120"/>
        <v>0</v>
      </c>
      <c r="AC215" s="164">
        <v>0</v>
      </c>
      <c r="AD215" s="165" t="e">
        <f>IF(D215 = D897,1,_xll.BDP(K215,$AD$12)*L215)</f>
        <v>#VALUE!</v>
      </c>
      <c r="AE215" s="400" t="e">
        <f>AA215*AC215*T215/AD215 / AF897</f>
        <v>#VALUE!</v>
      </c>
      <c r="AF215" s="166"/>
      <c r="AG215" s="69"/>
      <c r="AH215" s="61"/>
    </row>
    <row r="216" spans="1:34" x14ac:dyDescent="0.2">
      <c r="B216" s="152">
        <v>1807</v>
      </c>
      <c r="C216" s="152" t="s">
        <v>692</v>
      </c>
      <c r="D216" s="152" t="str">
        <f>_xll.BDP(C216,$D$12)</f>
        <v>HKD</v>
      </c>
      <c r="E216" s="152" t="s">
        <v>735</v>
      </c>
      <c r="F216" s="153">
        <f>_xll.BDP(C216,$F$12)</f>
        <v>92.7</v>
      </c>
      <c r="G216" s="153" t="str">
        <f>_xll.BDP(C216,$G$12)</f>
        <v>#N/A Requesting Data...</v>
      </c>
      <c r="H216" s="154" t="e">
        <f t="shared" si="110"/>
        <v>#VALUE!</v>
      </c>
      <c r="I216" s="155" t="e">
        <f t="shared" si="111"/>
        <v>#VALUE!</v>
      </c>
      <c r="J216" s="156">
        <v>0</v>
      </c>
      <c r="K216" s="152" t="str">
        <f>CONCATENATE(D897,D216, " Curncy")</f>
        <v>EURHKD Curncy</v>
      </c>
      <c r="L216" s="152" t="str">
        <f>IF(D216 = D897,1,_xll.BDP(K216,$L$12))</f>
        <v>#N/A Requesting Data...</v>
      </c>
      <c r="M216" s="394" t="e">
        <f>IF(D216 = D897,1,_xll.BDP(K216,$M$12)*L216)</f>
        <v>#VALUE!</v>
      </c>
      <c r="N216" s="157" t="e">
        <f t="shared" si="112"/>
        <v>#VALUE!</v>
      </c>
      <c r="O216" s="396" t="e">
        <f>N216 / Y897</f>
        <v>#VALUE!</v>
      </c>
      <c r="P216" s="159">
        <f t="shared" si="113"/>
        <v>0</v>
      </c>
      <c r="Q216" s="398">
        <f>P216 / Y897*100</f>
        <v>0</v>
      </c>
      <c r="R216" s="160">
        <f t="shared" si="114"/>
        <v>0</v>
      </c>
      <c r="S216" s="398">
        <f t="shared" si="115"/>
        <v>0</v>
      </c>
      <c r="T216" s="152">
        <f t="shared" si="116"/>
        <v>1</v>
      </c>
      <c r="U216" s="152">
        <v>0</v>
      </c>
      <c r="V216" s="152">
        <v>1</v>
      </c>
      <c r="W216" s="158" t="e">
        <f t="shared" si="117"/>
        <v>#VALUE!</v>
      </c>
      <c r="X216" s="158" t="e">
        <f t="shared" si="118"/>
        <v>#VALUE!</v>
      </c>
      <c r="Y216" s="70"/>
      <c r="Z216" s="162" t="str">
        <f>_xll.BDH(C216,$Z$12,$D$1,$D$1)</f>
        <v>#N/A Requesting Data...</v>
      </c>
      <c r="AA216" s="162" t="e">
        <f t="shared" si="119"/>
        <v>#VALUE!</v>
      </c>
      <c r="AB216" s="163" t="e">
        <f t="shared" si="120"/>
        <v>#VALUE!</v>
      </c>
      <c r="AC216" s="164">
        <v>0</v>
      </c>
      <c r="AD216" s="165" t="e">
        <f>IF(D216 = D897,1,_xll.BDP(K216,$AD$12)*L216)</f>
        <v>#VALUE!</v>
      </c>
      <c r="AE216" s="400" t="e">
        <f>AA216*AC216*T216/AD216 / AF897</f>
        <v>#VALUE!</v>
      </c>
      <c r="AF216" s="73"/>
      <c r="AG216" s="69"/>
      <c r="AH216" s="61"/>
    </row>
    <row r="217" spans="1:34" x14ac:dyDescent="0.2">
      <c r="A217" s="152"/>
      <c r="B217" s="152">
        <v>28346</v>
      </c>
      <c r="C217" s="152" t="s">
        <v>1242</v>
      </c>
      <c r="D217" s="152" t="str">
        <f>_xll.BDP(C217,$D$12)</f>
        <v>HKD</v>
      </c>
      <c r="E217" s="152" t="s">
        <v>1243</v>
      </c>
      <c r="F217" s="153">
        <f>_xll.BDP(C217,$F$12)</f>
        <v>2.6</v>
      </c>
      <c r="G217" s="153" t="str">
        <f>_xll.BDP(C217,$G$12)</f>
        <v>#N/A Requesting Data...</v>
      </c>
      <c r="H217" s="154" t="e">
        <f t="shared" si="110"/>
        <v>#VALUE!</v>
      </c>
      <c r="I217" s="155" t="e">
        <f t="shared" si="111"/>
        <v>#VALUE!</v>
      </c>
      <c r="J217" s="156">
        <v>0</v>
      </c>
      <c r="K217" s="152" t="str">
        <f>CONCATENATE(D897,D217, " Curncy")</f>
        <v>EURHKD Curncy</v>
      </c>
      <c r="L217" s="152" t="str">
        <f>IF(D217 = D897,1,_xll.BDP(K217,$L$12))</f>
        <v>#N/A Requesting Data...</v>
      </c>
      <c r="M217" s="394" t="e">
        <f>IF(D217 = D897,1,_xll.BDP(K217,$M$12)*L217)</f>
        <v>#VALUE!</v>
      </c>
      <c r="N217" s="157" t="e">
        <f t="shared" si="112"/>
        <v>#VALUE!</v>
      </c>
      <c r="O217" s="396" t="e">
        <f>N217 / Y897</f>
        <v>#VALUE!</v>
      </c>
      <c r="P217" s="159">
        <f t="shared" si="113"/>
        <v>0</v>
      </c>
      <c r="Q217" s="398">
        <f>P217 / Y897*100</f>
        <v>0</v>
      </c>
      <c r="R217" s="160">
        <f t="shared" si="114"/>
        <v>0</v>
      </c>
      <c r="S217" s="398">
        <f t="shared" si="115"/>
        <v>0</v>
      </c>
      <c r="T217" s="152">
        <f t="shared" si="116"/>
        <v>1</v>
      </c>
      <c r="U217" s="152">
        <v>0</v>
      </c>
      <c r="V217" s="152">
        <v>1</v>
      </c>
      <c r="W217" s="158" t="e">
        <f t="shared" si="117"/>
        <v>#VALUE!</v>
      </c>
      <c r="X217" s="158" t="e">
        <f t="shared" si="118"/>
        <v>#VALUE!</v>
      </c>
      <c r="Y217" s="161"/>
      <c r="Z217" s="162" t="str">
        <f>_xll.BDH(C217,$Z$12,$D$1,$D$1)</f>
        <v>#N/A Requesting Data...</v>
      </c>
      <c r="AA217" s="162" t="e">
        <f t="shared" si="119"/>
        <v>#VALUE!</v>
      </c>
      <c r="AB217" s="163" t="e">
        <f t="shared" si="120"/>
        <v>#VALUE!</v>
      </c>
      <c r="AC217" s="164">
        <v>0</v>
      </c>
      <c r="AD217" s="165" t="e">
        <f>IF(D217 = D897,1,_xll.BDP(K217,$AD$12)*L217)</f>
        <v>#VALUE!</v>
      </c>
      <c r="AE217" s="400" t="e">
        <f>AA217*AC217*T217/AD217 / AF897</f>
        <v>#VALUE!</v>
      </c>
      <c r="AF217" s="166"/>
      <c r="AG217" s="69"/>
      <c r="AH217" s="61"/>
    </row>
    <row r="218" spans="1:34" x14ac:dyDescent="0.2">
      <c r="B218" s="152">
        <v>24515</v>
      </c>
      <c r="C218" s="152" t="s">
        <v>138</v>
      </c>
      <c r="D218" s="152" t="str">
        <f>_xll.BDP(C218,$D$12)</f>
        <v>HKD</v>
      </c>
      <c r="E218" s="152" t="s">
        <v>293</v>
      </c>
      <c r="F218" s="153">
        <f>_xll.BDP(C218,$F$12)</f>
        <v>5.33</v>
      </c>
      <c r="G218" s="153" t="str">
        <f>_xll.BDP(C218,$G$12)</f>
        <v>#N/A Requesting Data...</v>
      </c>
      <c r="H218" s="154" t="e">
        <f t="shared" si="110"/>
        <v>#VALUE!</v>
      </c>
      <c r="I218" s="155" t="e">
        <f t="shared" si="111"/>
        <v>#VALUE!</v>
      </c>
      <c r="J218" s="156">
        <v>0</v>
      </c>
      <c r="K218" s="152" t="str">
        <f>CONCATENATE(D897,D218, " Curncy")</f>
        <v>EURHKD Curncy</v>
      </c>
      <c r="L218" s="152" t="str">
        <f>IF(D218 = D897,1,_xll.BDP(K218,$L$12))</f>
        <v>#N/A Requesting Data...</v>
      </c>
      <c r="M218" s="394" t="e">
        <f>IF(D218 = D897,1,_xll.BDP(K218,$M$12)*L218)</f>
        <v>#VALUE!</v>
      </c>
      <c r="N218" s="157" t="e">
        <f t="shared" si="112"/>
        <v>#VALUE!</v>
      </c>
      <c r="O218" s="396" t="e">
        <f>N218 / Y897</f>
        <v>#VALUE!</v>
      </c>
      <c r="P218" s="159">
        <f t="shared" si="113"/>
        <v>0</v>
      </c>
      <c r="Q218" s="398">
        <f>P218 / Y897*100</f>
        <v>0</v>
      </c>
      <c r="R218" s="160">
        <f t="shared" si="114"/>
        <v>0</v>
      </c>
      <c r="S218" s="398">
        <f t="shared" si="115"/>
        <v>0</v>
      </c>
      <c r="T218" s="152">
        <f t="shared" si="116"/>
        <v>1</v>
      </c>
      <c r="U218" s="152">
        <v>0</v>
      </c>
      <c r="V218" s="152">
        <v>1</v>
      </c>
      <c r="W218" s="158" t="e">
        <f t="shared" si="117"/>
        <v>#VALUE!</v>
      </c>
      <c r="X218" s="158" t="e">
        <f t="shared" si="118"/>
        <v>#VALUE!</v>
      </c>
      <c r="Y218" s="70"/>
      <c r="Z218" s="162" t="str">
        <f>_xll.BDH(C218,$Z$12,$D$1,$D$1)</f>
        <v>#N/A Requesting Data...</v>
      </c>
      <c r="AA218" s="162" t="e">
        <f t="shared" si="119"/>
        <v>#VALUE!</v>
      </c>
      <c r="AB218" s="163" t="e">
        <f t="shared" si="120"/>
        <v>#VALUE!</v>
      </c>
      <c r="AC218" s="164">
        <v>0</v>
      </c>
      <c r="AD218" s="165" t="e">
        <f>IF(D218 = D897,1,_xll.BDP(K218,$AD$12)*L218)</f>
        <v>#VALUE!</v>
      </c>
      <c r="AE218" s="400" t="e">
        <f>AA218*AC218*T218/AD218 / AF897</f>
        <v>#VALUE!</v>
      </c>
      <c r="AF218" s="73"/>
      <c r="AG218" s="69"/>
      <c r="AH218" s="61"/>
    </row>
    <row r="219" spans="1:34" x14ac:dyDescent="0.2">
      <c r="A219" s="186" t="s">
        <v>1501</v>
      </c>
      <c r="B219" s="186"/>
      <c r="C219" s="186"/>
      <c r="D219" s="186"/>
      <c r="E219" s="186" t="s">
        <v>137</v>
      </c>
      <c r="F219" s="187"/>
      <c r="G219" s="187"/>
      <c r="H219" s="188"/>
      <c r="I219" s="189"/>
      <c r="J219" s="190"/>
      <c r="K219" s="186"/>
      <c r="L219" s="186"/>
      <c r="M219" s="393"/>
      <c r="N219" s="191" t="e">
        <f t="shared" ref="N219:S219" si="121" xml:space="preserve"> SUM(N201:N218)</f>
        <v>#VALUE!</v>
      </c>
      <c r="O219" s="395" t="e">
        <f t="shared" si="121"/>
        <v>#VALUE!</v>
      </c>
      <c r="P219" s="192">
        <f t="shared" si="121"/>
        <v>0</v>
      </c>
      <c r="Q219" s="397">
        <f t="shared" si="121"/>
        <v>0</v>
      </c>
      <c r="R219" s="193">
        <f t="shared" si="121"/>
        <v>0</v>
      </c>
      <c r="S219" s="397">
        <f t="shared" si="121"/>
        <v>0</v>
      </c>
      <c r="T219" s="186"/>
      <c r="U219" s="186"/>
      <c r="V219" s="186"/>
      <c r="W219" s="194" t="e">
        <f xml:space="preserve"> SUM(W201:W218)</f>
        <v>#VALUE!</v>
      </c>
      <c r="X219" s="194" t="e">
        <f xml:space="preserve"> SUM(X201:X218)</f>
        <v>#VALUE!</v>
      </c>
      <c r="Y219" s="186"/>
      <c r="Z219" s="195"/>
      <c r="AA219" s="195"/>
      <c r="AB219" s="196"/>
      <c r="AC219" s="197"/>
      <c r="AD219" s="198"/>
      <c r="AE219" s="399" t="e">
        <f xml:space="preserve"> SUM(AE201:AE218)</f>
        <v>#VALUE!</v>
      </c>
      <c r="AF219" s="263"/>
      <c r="AG219" s="69"/>
      <c r="AH219" s="61"/>
    </row>
    <row r="220" spans="1:34" x14ac:dyDescent="0.2">
      <c r="A220" s="11"/>
      <c r="B220" s="33"/>
      <c r="C220" s="81"/>
      <c r="D220" s="11"/>
      <c r="E220" s="11"/>
      <c r="F220" s="84"/>
      <c r="G220" s="84"/>
      <c r="H220" s="85"/>
      <c r="I220" s="86"/>
      <c r="J220" s="20"/>
      <c r="K220" s="33"/>
      <c r="L220" s="33"/>
      <c r="M220" s="413"/>
      <c r="N220" s="93"/>
      <c r="O220" s="421"/>
      <c r="P220" s="93"/>
      <c r="Q220" s="426"/>
      <c r="R220" s="94"/>
      <c r="S220" s="435"/>
      <c r="T220" s="26"/>
      <c r="U220" s="11"/>
      <c r="V220" s="11"/>
      <c r="W220" s="95"/>
      <c r="X220" s="95"/>
      <c r="Y220" s="89"/>
      <c r="Z220" s="90"/>
      <c r="AA220" s="90"/>
      <c r="AB220" s="91"/>
      <c r="AC220" s="90"/>
      <c r="AD220" s="92"/>
      <c r="AE220" s="437"/>
      <c r="AF220" s="73"/>
      <c r="AG220" s="69"/>
      <c r="AH220" s="61"/>
    </row>
    <row r="221" spans="1:34" x14ac:dyDescent="0.2">
      <c r="A221" s="11"/>
      <c r="B221" s="152">
        <v>1254</v>
      </c>
      <c r="C221" s="152" t="s">
        <v>856</v>
      </c>
      <c r="D221" s="152" t="str">
        <f>_xll.BDP(C221,$D$12)</f>
        <v>HUF</v>
      </c>
      <c r="E221" s="152" t="s">
        <v>1125</v>
      </c>
      <c r="F221" s="153">
        <f>_xll.BDP(C221,$F$12)</f>
        <v>6940</v>
      </c>
      <c r="G221" s="153" t="str">
        <f>_xll.BDP(C221,$G$12)</f>
        <v>#N/A Requesting Data...</v>
      </c>
      <c r="H221" s="154" t="e">
        <f>IF(OR(OR(G221="#N/A N/A",G221="#N/A Real Time"),OR(F221="#N/A N/A",F221="#N/A Real Time")),0,  G221 - F221)</f>
        <v>#VALUE!</v>
      </c>
      <c r="I221" s="155" t="e">
        <f>IF(OR(F221=0,F221="#N/A N/A"),0,H221 / F221*100)</f>
        <v>#VALUE!</v>
      </c>
      <c r="J221" s="156">
        <v>0</v>
      </c>
      <c r="K221" s="152" t="str">
        <f>CONCATENATE(D897,D221, " Curncy")</f>
        <v>EURHUF Curncy</v>
      </c>
      <c r="L221" s="152" t="str">
        <f>IF(D221 = D897,1,_xll.BDP(K221,$L$12))</f>
        <v>#N/A Requesting Data...</v>
      </c>
      <c r="M221" s="394" t="e">
        <f>IF(D221 = D897,1,_xll.BDP(K221,$M$12)*L221)</f>
        <v>#VALUE!</v>
      </c>
      <c r="N221" s="157" t="e">
        <f>H221*J221*T221/M221</f>
        <v>#VALUE!</v>
      </c>
      <c r="O221" s="396" t="e">
        <f>N221 / Y897</f>
        <v>#VALUE!</v>
      </c>
      <c r="P221" s="159">
        <f>IF(OR(OR(J221=0,G221 = "#N/A N/A"),G221="#N/A Real Time"),0,G221*J221*T221/M221)</f>
        <v>0</v>
      </c>
      <c r="Q221" s="398">
        <f>P221 / Y897*100</f>
        <v>0</v>
      </c>
      <c r="R221" s="160">
        <f>IF(Q221&lt;0,Q221,0)</f>
        <v>0</v>
      </c>
      <c r="S221" s="398">
        <f>IF(Q221&gt;0,Q221,0)</f>
        <v>0</v>
      </c>
      <c r="T221" s="152">
        <f>IF(EXACT(D221,UPPER(D221)),1,0.01)/V221</f>
        <v>1</v>
      </c>
      <c r="U221" s="152">
        <v>0</v>
      </c>
      <c r="V221" s="152">
        <v>1</v>
      </c>
      <c r="W221" s="158" t="e">
        <f>IF(AND(Q221&lt;0,O221&gt;0),O221,0)</f>
        <v>#VALUE!</v>
      </c>
      <c r="X221" s="158" t="e">
        <f>IF(AND(Q221&gt;0,O221&gt;0),O221,0)</f>
        <v>#VALUE!</v>
      </c>
      <c r="Y221" s="89"/>
      <c r="Z221" s="162" t="str">
        <f>_xll.BDH(C221,$Z$12,$D$1,$D$1)</f>
        <v>#N/A Requesting Data...</v>
      </c>
      <c r="AA221" s="162" t="e">
        <f>IF(OR(OR(F221="#N/A N/A",F221="#N/A Real Time"),OR(Z221="#N/A N/A",Z221="#N/A Real Time")),0,  F221 - Z221)</f>
        <v>#VALUE!</v>
      </c>
      <c r="AB221" s="163" t="e">
        <f>IF(OR(Z221=0,Z221="#N/A N/A"),0,AA221 / Z221*100)</f>
        <v>#VALUE!</v>
      </c>
      <c r="AC221" s="164">
        <v>0</v>
      </c>
      <c r="AD221" s="165" t="e">
        <f>IF(D221 = D897,1,_xll.BDP(K221,$AD$12)*L221)</f>
        <v>#VALUE!</v>
      </c>
      <c r="AE221" s="400" t="e">
        <f>AA221*AC221*T221/AD221 / AF897</f>
        <v>#VALUE!</v>
      </c>
      <c r="AF221" s="73"/>
      <c r="AG221" s="69"/>
      <c r="AH221" s="61"/>
    </row>
    <row r="222" spans="1:34" x14ac:dyDescent="0.2">
      <c r="A222" s="11"/>
      <c r="B222" s="152">
        <v>2244</v>
      </c>
      <c r="C222" s="152" t="s">
        <v>403</v>
      </c>
      <c r="D222" s="152" t="str">
        <f>_xll.BDP(C222,$D$12)</f>
        <v>HUF</v>
      </c>
      <c r="E222" s="152" t="s">
        <v>422</v>
      </c>
      <c r="F222" s="153">
        <f>_xll.BDP(C222,$F$12)</f>
        <v>8390</v>
      </c>
      <c r="G222" s="153" t="str">
        <f>_xll.BDP(C222,$G$12)</f>
        <v>#N/A Requesting Data...</v>
      </c>
      <c r="H222" s="154" t="e">
        <f>IF(OR(OR(G222="#N/A N/A",G222="#N/A Real Time"),OR(F222="#N/A N/A",F222="#N/A Real Time")),0,  G222 - F222)</f>
        <v>#VALUE!</v>
      </c>
      <c r="I222" s="155" t="e">
        <f>IF(OR(F222=0,F222="#N/A N/A"),0,H222 / F222*100)</f>
        <v>#VALUE!</v>
      </c>
      <c r="J222" s="156">
        <v>0</v>
      </c>
      <c r="K222" s="152" t="str">
        <f>CONCATENATE(D897,D222, " Curncy")</f>
        <v>EURHUF Curncy</v>
      </c>
      <c r="L222" s="152" t="str">
        <f>IF(D222 = D897,1,_xll.BDP(K222,$L$12))</f>
        <v>#N/A Requesting Data...</v>
      </c>
      <c r="M222" s="394" t="e">
        <f>IF(D222 = D897,1,_xll.BDP(K222,$M$12)*L222)</f>
        <v>#VALUE!</v>
      </c>
      <c r="N222" s="157" t="e">
        <f>H222*J222*T222/M222</f>
        <v>#VALUE!</v>
      </c>
      <c r="O222" s="396" t="e">
        <f>N222 / Y897</f>
        <v>#VALUE!</v>
      </c>
      <c r="P222" s="159">
        <f>IF(OR(OR(J222=0,G222 = "#N/A N/A"),G222="#N/A Real Time"),0,G222*J222*T222/M222)</f>
        <v>0</v>
      </c>
      <c r="Q222" s="398">
        <f>P222 / Y897*100</f>
        <v>0</v>
      </c>
      <c r="R222" s="160">
        <f>IF(Q222&lt;0,Q222,0)</f>
        <v>0</v>
      </c>
      <c r="S222" s="398">
        <f>IF(Q222&gt;0,Q222,0)</f>
        <v>0</v>
      </c>
      <c r="T222" s="152">
        <f>IF(EXACT(D222,UPPER(D222)),1,0.01)/V222</f>
        <v>1</v>
      </c>
      <c r="U222" s="152">
        <v>0</v>
      </c>
      <c r="V222" s="152">
        <v>1</v>
      </c>
      <c r="W222" s="158" t="e">
        <f>IF(AND(Q222&lt;0,O222&gt;0),O222,0)</f>
        <v>#VALUE!</v>
      </c>
      <c r="X222" s="158" t="e">
        <f>IF(AND(Q222&gt;0,O222&gt;0),O222,0)</f>
        <v>#VALUE!</v>
      </c>
      <c r="Y222" s="89"/>
      <c r="Z222" s="162" t="str">
        <f>_xll.BDH(C222,$Z$12,$D$1,$D$1)</f>
        <v>#N/A Requesting Data...</v>
      </c>
      <c r="AA222" s="162" t="e">
        <f>IF(OR(OR(F222="#N/A N/A",F222="#N/A Real Time"),OR(Z222="#N/A N/A",Z222="#N/A Real Time")),0,  F222 - Z222)</f>
        <v>#VALUE!</v>
      </c>
      <c r="AB222" s="163" t="e">
        <f>IF(OR(Z222=0,Z222="#N/A N/A"),0,AA222 / Z222*100)</f>
        <v>#VALUE!</v>
      </c>
      <c r="AC222" s="164">
        <v>0</v>
      </c>
      <c r="AD222" s="165" t="e">
        <f>IF(D222 = D897,1,_xll.BDP(K222,$AD$12)*L222)</f>
        <v>#VALUE!</v>
      </c>
      <c r="AE222" s="400" t="e">
        <f>AA222*AC222*T222/AD222 / AF897</f>
        <v>#VALUE!</v>
      </c>
      <c r="AF222" s="73"/>
      <c r="AG222" s="69"/>
      <c r="AH222" s="61"/>
    </row>
    <row r="223" spans="1:34" x14ac:dyDescent="0.2">
      <c r="A223" s="186" t="s">
        <v>1502</v>
      </c>
      <c r="B223" s="186"/>
      <c r="C223" s="186"/>
      <c r="D223" s="186"/>
      <c r="E223" s="186" t="s">
        <v>421</v>
      </c>
      <c r="F223" s="187"/>
      <c r="G223" s="187"/>
      <c r="H223" s="188"/>
      <c r="I223" s="189"/>
      <c r="J223" s="190"/>
      <c r="K223" s="186"/>
      <c r="L223" s="186"/>
      <c r="M223" s="393"/>
      <c r="N223" s="191" t="e">
        <f t="shared" ref="N223:S223" si="122" xml:space="preserve"> SUM(N220:N222)</f>
        <v>#VALUE!</v>
      </c>
      <c r="O223" s="395" t="e">
        <f t="shared" si="122"/>
        <v>#VALUE!</v>
      </c>
      <c r="P223" s="192">
        <f t="shared" si="122"/>
        <v>0</v>
      </c>
      <c r="Q223" s="397">
        <f t="shared" si="122"/>
        <v>0</v>
      </c>
      <c r="R223" s="193">
        <f t="shared" si="122"/>
        <v>0</v>
      </c>
      <c r="S223" s="397">
        <f t="shared" si="122"/>
        <v>0</v>
      </c>
      <c r="T223" s="186"/>
      <c r="U223" s="186"/>
      <c r="V223" s="186"/>
      <c r="W223" s="194" t="e">
        <f xml:space="preserve"> SUM(W220:W222)</f>
        <v>#VALUE!</v>
      </c>
      <c r="X223" s="194" t="e">
        <f xml:space="preserve"> SUM(X220:X222)</f>
        <v>#VALUE!</v>
      </c>
      <c r="Y223" s="186"/>
      <c r="Z223" s="195"/>
      <c r="AA223" s="195"/>
      <c r="AB223" s="196"/>
      <c r="AC223" s="197"/>
      <c r="AD223" s="198"/>
      <c r="AE223" s="399" t="e">
        <f xml:space="preserve"> SUM(AE220:AE222)</f>
        <v>#VALUE!</v>
      </c>
      <c r="AF223" s="263"/>
      <c r="AG223" s="69"/>
      <c r="AH223" s="61"/>
    </row>
    <row r="224" spans="1:34" x14ac:dyDescent="0.2">
      <c r="B224" s="31"/>
      <c r="C224" s="47"/>
      <c r="F224" s="36"/>
      <c r="G224" s="36"/>
      <c r="H224" s="37"/>
      <c r="I224" s="40"/>
      <c r="J224" s="17"/>
      <c r="K224" s="31"/>
      <c r="L224" s="31"/>
      <c r="M224" s="413"/>
      <c r="N224" s="93"/>
      <c r="O224" s="421"/>
      <c r="P224" s="38"/>
      <c r="Q224" s="426"/>
      <c r="R224" s="94"/>
      <c r="S224" s="435"/>
      <c r="T224" s="23"/>
      <c r="W224" s="49"/>
      <c r="X224" s="49"/>
      <c r="Y224" s="70"/>
      <c r="Z224" s="64"/>
      <c r="AA224" s="63"/>
      <c r="AB224" s="56"/>
      <c r="AC224" s="55"/>
      <c r="AD224" s="57"/>
      <c r="AE224" s="437"/>
      <c r="AF224" s="73"/>
      <c r="AG224" s="69"/>
      <c r="AH224" s="61"/>
    </row>
    <row r="225" spans="1:34" x14ac:dyDescent="0.2">
      <c r="A225" s="152"/>
      <c r="B225" s="152">
        <v>27136</v>
      </c>
      <c r="C225" s="152" t="s">
        <v>1286</v>
      </c>
      <c r="D225" s="152" t="str">
        <f>_xll.BDP(C225,$D$12)</f>
        <v>EUR</v>
      </c>
      <c r="E225" s="152" t="s">
        <v>1287</v>
      </c>
      <c r="F225" s="153">
        <f>_xll.BDP(C225,$F$12)</f>
        <v>2.16</v>
      </c>
      <c r="G225" s="153" t="str">
        <f>_xll.BDP(C225,$G$12)</f>
        <v>#N/A Requesting Data...</v>
      </c>
      <c r="H225" s="154" t="e">
        <f t="shared" ref="H225:H230" si="123">IF(OR(OR(G225="#N/A N/A",G225="#N/A Real Time"),OR(F225="#N/A N/A",F225="#N/A Real Time")),0,  G225 - F225)</f>
        <v>#VALUE!</v>
      </c>
      <c r="I225" s="155" t="e">
        <f t="shared" ref="I225:I230" si="124">IF(OR(F225=0,F225="#N/A N/A"),0,H225 / F225*100)</f>
        <v>#VALUE!</v>
      </c>
      <c r="J225" s="156">
        <v>0</v>
      </c>
      <c r="K225" s="152" t="str">
        <f>CONCATENATE(D897,D225, " Curncy")</f>
        <v>EUREUR Curncy</v>
      </c>
      <c r="L225" s="152">
        <f>IF(D225 = D897,1,_xll.BDP(K225,$L$12))</f>
        <v>1</v>
      </c>
      <c r="M225" s="394">
        <f>IF(D225 = D897,1,_xll.BDP(K225,$M$12)*L225)</f>
        <v>1</v>
      </c>
      <c r="N225" s="157" t="e">
        <f t="shared" ref="N225:N230" si="125">H225*J225*T225/M225</f>
        <v>#VALUE!</v>
      </c>
      <c r="O225" s="396" t="e">
        <f>N225 / Y897</f>
        <v>#VALUE!</v>
      </c>
      <c r="P225" s="159">
        <f t="shared" ref="P225:P230" si="126">IF(OR(OR(J225=0,G225 = "#N/A N/A"),G225="#N/A Real Time"),0,G225*J225*T225/M225)</f>
        <v>0</v>
      </c>
      <c r="Q225" s="398">
        <f>P225 / Y897*100</f>
        <v>0</v>
      </c>
      <c r="R225" s="160">
        <f t="shared" ref="R225:R230" si="127">IF(Q225&lt;0,Q225,0)</f>
        <v>0</v>
      </c>
      <c r="S225" s="398">
        <f t="shared" ref="S225:S230" si="128">IF(Q225&gt;0,Q225,0)</f>
        <v>0</v>
      </c>
      <c r="T225" s="152">
        <f t="shared" ref="T225:T230" si="129">IF(EXACT(D225,UPPER(D225)),1,0.01)/V225</f>
        <v>1</v>
      </c>
      <c r="U225" s="152">
        <v>0</v>
      </c>
      <c r="V225" s="152">
        <v>1</v>
      </c>
      <c r="W225" s="158" t="e">
        <f t="shared" ref="W225:W230" si="130">IF(AND(Q225&lt;0,O225&gt;0),O225,0)</f>
        <v>#VALUE!</v>
      </c>
      <c r="X225" s="158" t="e">
        <f t="shared" ref="X225:X230" si="131">IF(AND(Q225&gt;0,O225&gt;0),O225,0)</f>
        <v>#VALUE!</v>
      </c>
      <c r="Y225" s="161"/>
      <c r="Z225" s="162" t="str">
        <f>_xll.BDH(C225,$Z$12,$D$1,$D$1)</f>
        <v>#N/A Requesting Data...</v>
      </c>
      <c r="AA225" s="162" t="e">
        <f t="shared" ref="AA225:AA230" si="132">IF(OR(OR(F225="#N/A N/A",F225="#N/A Real Time"),OR(Z225="#N/A N/A",Z225="#N/A Real Time")),0,  F225 - Z225)</f>
        <v>#VALUE!</v>
      </c>
      <c r="AB225" s="163" t="e">
        <f t="shared" ref="AB225:AB230" si="133">IF(OR(Z225=0,Z225="#N/A N/A"),0,AA225 / Z225*100)</f>
        <v>#VALUE!</v>
      </c>
      <c r="AC225" s="164">
        <v>0</v>
      </c>
      <c r="AD225" s="165">
        <f>IF(D225 = D897,1,_xll.BDP(K225,$AD$12)*L225)</f>
        <v>1</v>
      </c>
      <c r="AE225" s="400" t="e">
        <f>AA225*AC225*T225/AD225 / AF897</f>
        <v>#VALUE!</v>
      </c>
      <c r="AF225" s="166"/>
      <c r="AG225" s="69"/>
      <c r="AH225" s="61"/>
    </row>
    <row r="226" spans="1:34" s="107" customFormat="1" ht="12" customHeight="1" x14ac:dyDescent="0.2">
      <c r="A226" s="152"/>
      <c r="B226" s="152">
        <v>25140</v>
      </c>
      <c r="C226" s="152" t="s">
        <v>1586</v>
      </c>
      <c r="D226" s="152" t="str">
        <f>_xll.BDP(C226,$D$12)</f>
        <v>EUR</v>
      </c>
      <c r="E226" s="152" t="s">
        <v>1587</v>
      </c>
      <c r="F226" s="153">
        <f>_xll.BDP(C226,$F$12)</f>
        <v>10.44</v>
      </c>
      <c r="G226" s="153" t="str">
        <f>_xll.BDP(C226,$G$12)</f>
        <v>#N/A Requesting Data...</v>
      </c>
      <c r="H226" s="154" t="e">
        <f t="shared" si="123"/>
        <v>#VALUE!</v>
      </c>
      <c r="I226" s="155" t="e">
        <f t="shared" si="124"/>
        <v>#VALUE!</v>
      </c>
      <c r="J226" s="156">
        <v>0</v>
      </c>
      <c r="K226" s="152" t="str">
        <f>CONCATENATE(D897,D226, " Curncy")</f>
        <v>EUREUR Curncy</v>
      </c>
      <c r="L226" s="152">
        <f>IF(D226 = D897,1,_xll.BDP(K226,$L$12))</f>
        <v>1</v>
      </c>
      <c r="M226" s="394">
        <f>IF(D226 = D897,1,_xll.BDP(K226,$M$12)*L226)</f>
        <v>1</v>
      </c>
      <c r="N226" s="157" t="e">
        <f t="shared" si="125"/>
        <v>#VALUE!</v>
      </c>
      <c r="O226" s="396" t="e">
        <f>N226 / Y897</f>
        <v>#VALUE!</v>
      </c>
      <c r="P226" s="159">
        <f t="shared" si="126"/>
        <v>0</v>
      </c>
      <c r="Q226" s="398">
        <f>P226 / Y897*100</f>
        <v>0</v>
      </c>
      <c r="R226" s="160">
        <f t="shared" si="127"/>
        <v>0</v>
      </c>
      <c r="S226" s="398">
        <f t="shared" si="128"/>
        <v>0</v>
      </c>
      <c r="T226" s="152">
        <f t="shared" si="129"/>
        <v>1</v>
      </c>
      <c r="U226" s="152">
        <v>0</v>
      </c>
      <c r="V226" s="152">
        <v>1</v>
      </c>
      <c r="W226" s="158" t="e">
        <f t="shared" si="130"/>
        <v>#VALUE!</v>
      </c>
      <c r="X226" s="158" t="e">
        <f t="shared" si="131"/>
        <v>#VALUE!</v>
      </c>
      <c r="Y226" s="161"/>
      <c r="Z226" s="162" t="str">
        <f>_xll.BDH(C226,$Z$12,$D$1,$D$1)</f>
        <v>#N/A Requesting Data...</v>
      </c>
      <c r="AA226" s="162" t="e">
        <f t="shared" si="132"/>
        <v>#VALUE!</v>
      </c>
      <c r="AB226" s="163" t="e">
        <f t="shared" si="133"/>
        <v>#VALUE!</v>
      </c>
      <c r="AC226" s="164">
        <v>0</v>
      </c>
      <c r="AD226" s="165">
        <f>IF(D226 = D897,1,_xll.BDP(K226,$AD$12)*L226)</f>
        <v>1</v>
      </c>
      <c r="AE226" s="400" t="e">
        <f>AA226*AC226*T226/AD226 / AF897</f>
        <v>#VALUE!</v>
      </c>
      <c r="AF226" s="166"/>
      <c r="AG226" s="69"/>
      <c r="AH226" s="61"/>
    </row>
    <row r="227" spans="1:34" x14ac:dyDescent="0.2">
      <c r="B227" s="152">
        <v>6428</v>
      </c>
      <c r="C227" s="152" t="s">
        <v>136</v>
      </c>
      <c r="D227" s="152" t="str">
        <f>_xll.BDP(C227,$D$12)</f>
        <v>EUR</v>
      </c>
      <c r="E227" s="152" t="s">
        <v>344</v>
      </c>
      <c r="F227" s="153">
        <f>_xll.BDP(C227,$F$12)</f>
        <v>58</v>
      </c>
      <c r="G227" s="153" t="str">
        <f>_xll.BDP(C227,$G$12)</f>
        <v>#N/A Requesting Data...</v>
      </c>
      <c r="H227" s="154" t="e">
        <f t="shared" si="123"/>
        <v>#VALUE!</v>
      </c>
      <c r="I227" s="155" t="e">
        <f t="shared" si="124"/>
        <v>#VALUE!</v>
      </c>
      <c r="J227" s="156">
        <v>0</v>
      </c>
      <c r="K227" s="152" t="str">
        <f>CONCATENATE(D897,D227, " Curncy")</f>
        <v>EUREUR Curncy</v>
      </c>
      <c r="L227" s="152">
        <f>IF(D227 = D897,1,_xll.BDP(K227,$L$12))</f>
        <v>1</v>
      </c>
      <c r="M227" s="394">
        <f>IF(D227 = D897,1,_xll.BDP(K227,$M$12)*L227)</f>
        <v>1</v>
      </c>
      <c r="N227" s="157" t="e">
        <f t="shared" si="125"/>
        <v>#VALUE!</v>
      </c>
      <c r="O227" s="396" t="e">
        <f>N227 / Y897</f>
        <v>#VALUE!</v>
      </c>
      <c r="P227" s="159">
        <f t="shared" si="126"/>
        <v>0</v>
      </c>
      <c r="Q227" s="398">
        <f>P227 / Y897*100</f>
        <v>0</v>
      </c>
      <c r="R227" s="160">
        <f t="shared" si="127"/>
        <v>0</v>
      </c>
      <c r="S227" s="398">
        <f t="shared" si="128"/>
        <v>0</v>
      </c>
      <c r="T227" s="152">
        <f t="shared" si="129"/>
        <v>1</v>
      </c>
      <c r="U227" s="152">
        <v>0</v>
      </c>
      <c r="V227" s="152">
        <v>1</v>
      </c>
      <c r="W227" s="158" t="e">
        <f t="shared" si="130"/>
        <v>#VALUE!</v>
      </c>
      <c r="X227" s="158" t="e">
        <f t="shared" si="131"/>
        <v>#VALUE!</v>
      </c>
      <c r="Y227" s="70"/>
      <c r="Z227" s="162">
        <f>_xll.BDH(C227,$Z$12,$D$1,$D$1)</f>
        <v>57.4</v>
      </c>
      <c r="AA227" s="162">
        <f t="shared" si="132"/>
        <v>0.60000000000000142</v>
      </c>
      <c r="AB227" s="163">
        <f t="shared" si="133"/>
        <v>1.0452961672473893</v>
      </c>
      <c r="AC227" s="164">
        <v>0</v>
      </c>
      <c r="AD227" s="165">
        <f>IF(D227 = D897,1,_xll.BDP(K227,$AD$12)*L227)</f>
        <v>1</v>
      </c>
      <c r="AE227" s="400">
        <f>AA227*AC227*T227/AD227 / AF897</f>
        <v>0</v>
      </c>
      <c r="AF227" s="73"/>
      <c r="AG227" s="69"/>
      <c r="AH227" s="61"/>
    </row>
    <row r="228" spans="1:34" x14ac:dyDescent="0.2">
      <c r="B228" s="152">
        <v>26275</v>
      </c>
      <c r="C228" s="152" t="s">
        <v>1687</v>
      </c>
      <c r="D228" s="152" t="s">
        <v>31</v>
      </c>
      <c r="E228" s="152" t="s">
        <v>135</v>
      </c>
      <c r="F228" s="153">
        <v>153.88589999999999</v>
      </c>
      <c r="G228" s="153">
        <v>153.88589999999999</v>
      </c>
      <c r="H228" s="154">
        <f t="shared" si="123"/>
        <v>0</v>
      </c>
      <c r="I228" s="155">
        <f t="shared" si="124"/>
        <v>0</v>
      </c>
      <c r="J228" s="156">
        <v>6739.9105</v>
      </c>
      <c r="K228" s="152" t="str">
        <f>CONCATENATE(D897,D228, " Curncy")</f>
        <v>EURUSD Curncy</v>
      </c>
      <c r="L228" s="152">
        <f>IF(D228 = D897,1,_xll.BDP(K228,$L$12))</f>
        <v>1</v>
      </c>
      <c r="M228" s="394" t="e">
        <f>IF(D228 = D897,1,_xll.BDP(K228,$M$12)*L228)</f>
        <v>#VALUE!</v>
      </c>
      <c r="N228" s="157" t="e">
        <f t="shared" si="125"/>
        <v>#VALUE!</v>
      </c>
      <c r="O228" s="396" t="e">
        <f>N228 / Y897</f>
        <v>#VALUE!</v>
      </c>
      <c r="P228" s="159" t="e">
        <f t="shared" si="126"/>
        <v>#VALUE!</v>
      </c>
      <c r="Q228" s="398" t="e">
        <f>P228 / Y897*100</f>
        <v>#VALUE!</v>
      </c>
      <c r="R228" s="160" t="e">
        <f t="shared" si="127"/>
        <v>#VALUE!</v>
      </c>
      <c r="S228" s="398" t="e">
        <f t="shared" si="128"/>
        <v>#VALUE!</v>
      </c>
      <c r="T228" s="152">
        <f t="shared" si="129"/>
        <v>1</v>
      </c>
      <c r="U228" s="152">
        <v>4</v>
      </c>
      <c r="V228" s="152">
        <v>1</v>
      </c>
      <c r="W228" s="158" t="e">
        <f t="shared" si="130"/>
        <v>#VALUE!</v>
      </c>
      <c r="X228" s="158" t="e">
        <f t="shared" si="131"/>
        <v>#VALUE!</v>
      </c>
      <c r="Y228" s="70"/>
      <c r="Z228" s="162">
        <v>153.88589999999999</v>
      </c>
      <c r="AA228" s="162">
        <f t="shared" si="132"/>
        <v>0</v>
      </c>
      <c r="AB228" s="163">
        <f t="shared" si="133"/>
        <v>0</v>
      </c>
      <c r="AC228" s="164">
        <v>6739.9105</v>
      </c>
      <c r="AD228" s="165">
        <f>IF(D228 = D897,1,_xll.BDP(K228,$AD$12)*L228)</f>
        <v>1.0414000000000001</v>
      </c>
      <c r="AE228" s="400">
        <f>AA228*AC228*T228/AD228 / AF897</f>
        <v>0</v>
      </c>
      <c r="AF228" s="73"/>
      <c r="AG228" s="69"/>
      <c r="AH228" s="61"/>
    </row>
    <row r="229" spans="1:34" x14ac:dyDescent="0.2">
      <c r="A229" s="152"/>
      <c r="B229" s="152">
        <v>3945</v>
      </c>
      <c r="C229" s="152" t="s">
        <v>1447</v>
      </c>
      <c r="D229" s="152" t="str">
        <f>_xll.BDP(C229,$D$12)</f>
        <v>EUR</v>
      </c>
      <c r="E229" s="152" t="s">
        <v>1095</v>
      </c>
      <c r="F229" s="153">
        <f>_xll.BDP(C229,$F$12)</f>
        <v>11.5</v>
      </c>
      <c r="G229" s="153" t="str">
        <f>_xll.BDP(C229,$G$12)</f>
        <v>#N/A Requesting Data...</v>
      </c>
      <c r="H229" s="154" t="e">
        <f t="shared" si="123"/>
        <v>#VALUE!</v>
      </c>
      <c r="I229" s="155" t="e">
        <f t="shared" si="124"/>
        <v>#VALUE!</v>
      </c>
      <c r="J229" s="156">
        <v>0</v>
      </c>
      <c r="K229" s="152" t="str">
        <f>CONCATENATE(D897,D229, " Curncy")</f>
        <v>EUREUR Curncy</v>
      </c>
      <c r="L229" s="152">
        <f>IF(D229 = D897,1,_xll.BDP(K229,$L$12))</f>
        <v>1</v>
      </c>
      <c r="M229" s="394">
        <f>IF(D229 = D897,1,_xll.BDP(K229,$M$12)*L229)</f>
        <v>1</v>
      </c>
      <c r="N229" s="157" t="e">
        <f t="shared" si="125"/>
        <v>#VALUE!</v>
      </c>
      <c r="O229" s="396" t="e">
        <f>N229 / Y897</f>
        <v>#VALUE!</v>
      </c>
      <c r="P229" s="159">
        <f t="shared" si="126"/>
        <v>0</v>
      </c>
      <c r="Q229" s="398">
        <f>P229 / Y897*100</f>
        <v>0</v>
      </c>
      <c r="R229" s="160">
        <f t="shared" si="127"/>
        <v>0</v>
      </c>
      <c r="S229" s="398">
        <f t="shared" si="128"/>
        <v>0</v>
      </c>
      <c r="T229" s="152">
        <f t="shared" si="129"/>
        <v>1</v>
      </c>
      <c r="U229" s="152">
        <v>0</v>
      </c>
      <c r="V229" s="152">
        <v>1</v>
      </c>
      <c r="W229" s="158" t="e">
        <f t="shared" si="130"/>
        <v>#VALUE!</v>
      </c>
      <c r="X229" s="158" t="e">
        <f t="shared" si="131"/>
        <v>#VALUE!</v>
      </c>
      <c r="Y229" s="161"/>
      <c r="Z229" s="162" t="str">
        <f>_xll.BDH(C229,$Z$12,$D$1,$D$1)</f>
        <v>#N/A Requesting Data...</v>
      </c>
      <c r="AA229" s="162" t="e">
        <f t="shared" si="132"/>
        <v>#VALUE!</v>
      </c>
      <c r="AB229" s="163" t="e">
        <f t="shared" si="133"/>
        <v>#VALUE!</v>
      </c>
      <c r="AC229" s="164">
        <v>0</v>
      </c>
      <c r="AD229" s="165">
        <f>IF(D229 = D897,1,_xll.BDP(K229,$AD$12)*L229)</f>
        <v>1</v>
      </c>
      <c r="AE229" s="400" t="e">
        <f>AA229*AC229*T229/AD229 / AF897</f>
        <v>#VALUE!</v>
      </c>
      <c r="AF229" s="166"/>
      <c r="AG229" s="69"/>
      <c r="AH229" s="61"/>
    </row>
    <row r="230" spans="1:34" x14ac:dyDescent="0.2">
      <c r="A230" s="152"/>
      <c r="B230" s="152">
        <v>6944</v>
      </c>
      <c r="C230" s="152" t="s">
        <v>1475</v>
      </c>
      <c r="D230" s="152" t="str">
        <f>_xll.BDP(C230,$D$12)</f>
        <v>EUR</v>
      </c>
      <c r="E230" s="152" t="s">
        <v>1476</v>
      </c>
      <c r="F230" s="153">
        <f>_xll.BDP(C230,$F$12)</f>
        <v>31.37</v>
      </c>
      <c r="G230" s="153" t="str">
        <f>_xll.BDP(C230,$G$12)</f>
        <v>#N/A Requesting Data...</v>
      </c>
      <c r="H230" s="154" t="e">
        <f t="shared" si="123"/>
        <v>#VALUE!</v>
      </c>
      <c r="I230" s="155" t="e">
        <f t="shared" si="124"/>
        <v>#VALUE!</v>
      </c>
      <c r="J230" s="156">
        <v>0</v>
      </c>
      <c r="K230" s="152" t="str">
        <f>CONCATENATE(D897,D230, " Curncy")</f>
        <v>EUREUR Curncy</v>
      </c>
      <c r="L230" s="152">
        <f>IF(D230 = D897,1,_xll.BDP(K230,$L$12))</f>
        <v>1</v>
      </c>
      <c r="M230" s="394">
        <f>IF(D230 = D897,1,_xll.BDP(K230,$M$12)*L230)</f>
        <v>1</v>
      </c>
      <c r="N230" s="157" t="e">
        <f t="shared" si="125"/>
        <v>#VALUE!</v>
      </c>
      <c r="O230" s="396" t="e">
        <f>N230 / Y897</f>
        <v>#VALUE!</v>
      </c>
      <c r="P230" s="159">
        <f t="shared" si="126"/>
        <v>0</v>
      </c>
      <c r="Q230" s="398">
        <f>P230 / Y897*100</f>
        <v>0</v>
      </c>
      <c r="R230" s="160">
        <f t="shared" si="127"/>
        <v>0</v>
      </c>
      <c r="S230" s="398">
        <f t="shared" si="128"/>
        <v>0</v>
      </c>
      <c r="T230" s="152">
        <f t="shared" si="129"/>
        <v>1</v>
      </c>
      <c r="U230" s="152">
        <v>0</v>
      </c>
      <c r="V230" s="152">
        <v>1</v>
      </c>
      <c r="W230" s="158" t="e">
        <f t="shared" si="130"/>
        <v>#VALUE!</v>
      </c>
      <c r="X230" s="158" t="e">
        <f t="shared" si="131"/>
        <v>#VALUE!</v>
      </c>
      <c r="Y230" s="161"/>
      <c r="Z230" s="162">
        <f>_xll.BDH(C230,$Z$12,$D$1,$D$1)</f>
        <v>32.08</v>
      </c>
      <c r="AA230" s="162">
        <f t="shared" si="132"/>
        <v>-0.7099999999999973</v>
      </c>
      <c r="AB230" s="163">
        <f t="shared" si="133"/>
        <v>-2.2132169576059768</v>
      </c>
      <c r="AC230" s="164">
        <v>0</v>
      </c>
      <c r="AD230" s="165">
        <f>IF(D230 = D897,1,_xll.BDP(K230,$AD$12)*L230)</f>
        <v>1</v>
      </c>
      <c r="AE230" s="400">
        <f>AA230*AC230*T230/AD230 / AF897</f>
        <v>0</v>
      </c>
      <c r="AF230" s="166"/>
      <c r="AG230" s="69"/>
      <c r="AH230" s="61"/>
    </row>
    <row r="231" spans="1:34" x14ac:dyDescent="0.2">
      <c r="A231" s="186" t="s">
        <v>1503</v>
      </c>
      <c r="B231" s="186"/>
      <c r="C231" s="186"/>
      <c r="D231" s="186"/>
      <c r="E231" s="186" t="s">
        <v>134</v>
      </c>
      <c r="F231" s="187"/>
      <c r="G231" s="187"/>
      <c r="H231" s="188"/>
      <c r="I231" s="189"/>
      <c r="J231" s="190"/>
      <c r="K231" s="186"/>
      <c r="L231" s="186"/>
      <c r="M231" s="393"/>
      <c r="N231" s="191" t="e">
        <f t="shared" ref="N231:S231" si="134" xml:space="preserve"> SUM(N224:N230)</f>
        <v>#VALUE!</v>
      </c>
      <c r="O231" s="395" t="e">
        <f t="shared" si="134"/>
        <v>#VALUE!</v>
      </c>
      <c r="P231" s="192" t="e">
        <f t="shared" si="134"/>
        <v>#VALUE!</v>
      </c>
      <c r="Q231" s="397" t="e">
        <f t="shared" si="134"/>
        <v>#VALUE!</v>
      </c>
      <c r="R231" s="193" t="e">
        <f t="shared" si="134"/>
        <v>#VALUE!</v>
      </c>
      <c r="S231" s="397" t="e">
        <f t="shared" si="134"/>
        <v>#VALUE!</v>
      </c>
      <c r="T231" s="186"/>
      <c r="U231" s="186"/>
      <c r="V231" s="186"/>
      <c r="W231" s="194" t="e">
        <f xml:space="preserve"> SUM(W224:W230)</f>
        <v>#VALUE!</v>
      </c>
      <c r="X231" s="194" t="e">
        <f xml:space="preserve"> SUM(X224:X230)</f>
        <v>#VALUE!</v>
      </c>
      <c r="Y231" s="186"/>
      <c r="Z231" s="195"/>
      <c r="AA231" s="195"/>
      <c r="AB231" s="196"/>
      <c r="AC231" s="197"/>
      <c r="AD231" s="198"/>
      <c r="AE231" s="399" t="e">
        <f xml:space="preserve"> SUM(AE224:AE230)</f>
        <v>#VALUE!</v>
      </c>
      <c r="AF231" s="299"/>
      <c r="AG231" s="69"/>
      <c r="AH231" s="61"/>
    </row>
    <row r="232" spans="1:34" x14ac:dyDescent="0.2">
      <c r="B232" s="31"/>
      <c r="C232" s="47"/>
      <c r="F232" s="36"/>
      <c r="G232" s="36"/>
      <c r="H232" s="37"/>
      <c r="I232" s="40"/>
      <c r="J232" s="17"/>
      <c r="K232" s="31"/>
      <c r="L232" s="31"/>
      <c r="M232" s="413"/>
      <c r="N232" s="93"/>
      <c r="O232" s="421"/>
      <c r="P232" s="38"/>
      <c r="Q232" s="426"/>
      <c r="R232" s="94"/>
      <c r="S232" s="435"/>
      <c r="T232" s="23"/>
      <c r="W232" s="49"/>
      <c r="X232" s="49"/>
      <c r="Y232" s="70"/>
      <c r="Z232" s="64"/>
      <c r="AA232" s="63"/>
      <c r="AB232" s="56"/>
      <c r="AC232" s="55"/>
      <c r="AD232" s="57"/>
      <c r="AE232" s="437"/>
      <c r="AF232" s="73"/>
      <c r="AG232" s="69"/>
      <c r="AH232" s="61"/>
    </row>
    <row r="233" spans="1:34" x14ac:dyDescent="0.2">
      <c r="B233" s="152"/>
      <c r="C233" s="152" t="s">
        <v>508</v>
      </c>
      <c r="D233" s="152" t="str">
        <f>_xll.BDP(C233,$D$12)</f>
        <v>EUR</v>
      </c>
      <c r="E233" s="152" t="str">
        <f>_xll.BDP(C233,$E$12)</f>
        <v>FTSE/MIB IDX FUT  Sep22</v>
      </c>
      <c r="F233" s="153">
        <f>_xll.BDP(C233,$F$12)</f>
        <v>21237</v>
      </c>
      <c r="G233" s="153" t="str">
        <f>_xll.BDP(C233,$G$12)</f>
        <v>#N/A Requesting Data...</v>
      </c>
      <c r="H233" s="154" t="e">
        <f t="shared" ref="H233:H251" si="135">IF(OR(OR(G233="#N/A N/A",G233="#N/A Real Time"),OR(F233="#N/A N/A",F233="#N/A Real Time")),0,  G233 - F233)</f>
        <v>#VALUE!</v>
      </c>
      <c r="I233" s="155" t="e">
        <f t="shared" ref="I233:I251" si="136">IF(OR(F233=0,F233="#N/A N/A"),0,H233 / F233*100)</f>
        <v>#VALUE!</v>
      </c>
      <c r="J233" s="156">
        <v>0</v>
      </c>
      <c r="K233" s="152" t="str">
        <f>CONCATENATE(D897,D233, " Curncy")</f>
        <v>EUREUR Curncy</v>
      </c>
      <c r="L233" s="152">
        <f>IF(D233 = D897,1,_xll.BDP(K233,$L$12))</f>
        <v>1</v>
      </c>
      <c r="M233" s="394">
        <f>IF(D233 = D897,1,_xll.BDP(K233,$M$12)*L233)</f>
        <v>1</v>
      </c>
      <c r="N233" s="157" t="e">
        <f t="shared" ref="N233:N251" si="137">H233*J233*T233/M233</f>
        <v>#VALUE!</v>
      </c>
      <c r="O233" s="396" t="e">
        <f>N233 / Y897</f>
        <v>#VALUE!</v>
      </c>
      <c r="P233" s="159">
        <f t="shared" ref="P233:P251" si="138">IF(OR(OR(J233=0,G233 = "#N/A N/A"),G233="#N/A Real Time"),0,G233*J233*T233/M233)</f>
        <v>0</v>
      </c>
      <c r="Q233" s="398">
        <f>P233 / Y897*100</f>
        <v>0</v>
      </c>
      <c r="R233" s="160">
        <f t="shared" ref="R233:R251" si="139">IF(Q233&lt;0,Q233,0)</f>
        <v>0</v>
      </c>
      <c r="S233" s="398">
        <f t="shared" ref="S233:S251" si="140">IF(Q233&gt;0,Q233,0)</f>
        <v>0</v>
      </c>
      <c r="T233" s="152">
        <f t="shared" ref="T233:T251" si="141">IF(EXACT(D233,UPPER(D233)),1,0.01)/V233</f>
        <v>1</v>
      </c>
      <c r="U233" s="152">
        <v>3</v>
      </c>
      <c r="V233" s="152">
        <v>1</v>
      </c>
      <c r="W233" s="158" t="e">
        <f t="shared" ref="W233:W251" si="142">IF(AND(Q233&lt;0,O233&gt;0),O233,0)</f>
        <v>#VALUE!</v>
      </c>
      <c r="X233" s="158" t="e">
        <f t="shared" ref="X233:X251" si="143">IF(AND(Q233&gt;0,O233&gt;0),O233,0)</f>
        <v>#VALUE!</v>
      </c>
      <c r="Y233" s="70"/>
      <c r="Z233" s="162" t="str">
        <f>_xll.BDH(C233,$Z$12,$D$1,$D$1)</f>
        <v>#N/A Requesting Data...</v>
      </c>
      <c r="AA233" s="162" t="e">
        <f t="shared" ref="AA233:AA251" si="144">IF(OR(OR(F233="#N/A N/A",F233="#N/A Real Time"),OR(Z233="#N/A N/A",Z233="#N/A Real Time")),0,  F233 - Z233)</f>
        <v>#VALUE!</v>
      </c>
      <c r="AB233" s="163" t="e">
        <f t="shared" ref="AB233:AB251" si="145">IF(OR(Z233=0,Z233="#N/A N/A"),0,AA233 / Z233*100)</f>
        <v>#VALUE!</v>
      </c>
      <c r="AC233" s="164">
        <v>0</v>
      </c>
      <c r="AD233" s="165">
        <f>IF(D233 = D897,1,_xll.BDP(K233,$AD$12)*L233)</f>
        <v>1</v>
      </c>
      <c r="AE233" s="400" t="e">
        <f>AA233*AC233*T233/AD233 / AF897</f>
        <v>#VALUE!</v>
      </c>
      <c r="AF233" s="73"/>
      <c r="AG233" s="69"/>
      <c r="AH233" s="61"/>
    </row>
    <row r="234" spans="1:34" x14ac:dyDescent="0.2">
      <c r="B234" s="152">
        <v>27961</v>
      </c>
      <c r="C234" s="152" t="s">
        <v>609</v>
      </c>
      <c r="D234" s="152" t="str">
        <f>_xll.BDP(C234,$D$12)</f>
        <v>EUR</v>
      </c>
      <c r="E234" s="152" t="s">
        <v>1126</v>
      </c>
      <c r="F234" s="153">
        <f>_xll.BDP(C234,$F$12)</f>
        <v>14.42</v>
      </c>
      <c r="G234" s="153" t="str">
        <f>_xll.BDP(C234,$G$12)</f>
        <v>#N/A Requesting Data...</v>
      </c>
      <c r="H234" s="154" t="e">
        <f t="shared" si="135"/>
        <v>#VALUE!</v>
      </c>
      <c r="I234" s="155" t="e">
        <f t="shared" si="136"/>
        <v>#VALUE!</v>
      </c>
      <c r="J234" s="156">
        <v>0</v>
      </c>
      <c r="K234" s="152" t="str">
        <f>CONCATENATE(D897,D234, " Curncy")</f>
        <v>EUREUR Curncy</v>
      </c>
      <c r="L234" s="152">
        <f>IF(D234 = D897,1,_xll.BDP(K234,$L$12))</f>
        <v>1</v>
      </c>
      <c r="M234" s="394">
        <f>IF(D234 = D897,1,_xll.BDP(K234,$M$12)*L234)</f>
        <v>1</v>
      </c>
      <c r="N234" s="157" t="e">
        <f t="shared" si="137"/>
        <v>#VALUE!</v>
      </c>
      <c r="O234" s="396" t="e">
        <f>N234 / Y897</f>
        <v>#VALUE!</v>
      </c>
      <c r="P234" s="159">
        <f t="shared" si="138"/>
        <v>0</v>
      </c>
      <c r="Q234" s="398">
        <f>P234 / Y897*100</f>
        <v>0</v>
      </c>
      <c r="R234" s="160">
        <f t="shared" si="139"/>
        <v>0</v>
      </c>
      <c r="S234" s="398">
        <f t="shared" si="140"/>
        <v>0</v>
      </c>
      <c r="T234" s="152">
        <f t="shared" si="141"/>
        <v>1</v>
      </c>
      <c r="U234" s="152">
        <v>0</v>
      </c>
      <c r="V234" s="152">
        <v>1</v>
      </c>
      <c r="W234" s="158" t="e">
        <f t="shared" si="142"/>
        <v>#VALUE!</v>
      </c>
      <c r="X234" s="158" t="e">
        <f t="shared" si="143"/>
        <v>#VALUE!</v>
      </c>
      <c r="Y234" s="70"/>
      <c r="Z234" s="162" t="str">
        <f>_xll.BDH(C234,$Z$12,$D$1,$D$1)</f>
        <v>#N/A Requesting Data...</v>
      </c>
      <c r="AA234" s="162" t="e">
        <f t="shared" si="144"/>
        <v>#VALUE!</v>
      </c>
      <c r="AB234" s="163" t="e">
        <f t="shared" si="145"/>
        <v>#VALUE!</v>
      </c>
      <c r="AC234" s="164">
        <v>0</v>
      </c>
      <c r="AD234" s="165">
        <f>IF(D234 = D897,1,_xll.BDP(K234,$AD$12)*L234)</f>
        <v>1</v>
      </c>
      <c r="AE234" s="400" t="e">
        <f>AA234*AC234*T234/AD234 / AF897</f>
        <v>#VALUE!</v>
      </c>
      <c r="AF234" s="73"/>
      <c r="AG234" s="69"/>
      <c r="AH234" s="61"/>
    </row>
    <row r="235" spans="1:34" x14ac:dyDescent="0.2">
      <c r="A235" s="152"/>
      <c r="B235" s="152">
        <v>7093</v>
      </c>
      <c r="C235" s="152" t="s">
        <v>1259</v>
      </c>
      <c r="D235" s="152" t="str">
        <f>_xll.BDP(C235,$D$12)</f>
        <v>EUR</v>
      </c>
      <c r="E235" s="152" t="s">
        <v>1260</v>
      </c>
      <c r="F235" s="153">
        <f>_xll.BDP(C235,$F$12)</f>
        <v>30.39</v>
      </c>
      <c r="G235" s="153" t="str">
        <f>_xll.BDP(C235,$G$12)</f>
        <v>#N/A Requesting Data...</v>
      </c>
      <c r="H235" s="154" t="e">
        <f t="shared" si="135"/>
        <v>#VALUE!</v>
      </c>
      <c r="I235" s="155" t="e">
        <f t="shared" si="136"/>
        <v>#VALUE!</v>
      </c>
      <c r="J235" s="156">
        <v>0</v>
      </c>
      <c r="K235" s="152" t="str">
        <f>CONCATENATE(D897,D235, " Curncy")</f>
        <v>EUREUR Curncy</v>
      </c>
      <c r="L235" s="152">
        <f>IF(D235 = D897,1,_xll.BDP(K235,$L$12))</f>
        <v>1</v>
      </c>
      <c r="M235" s="394">
        <f>IF(D235 = D897,1,_xll.BDP(K235,$M$12)*L235)</f>
        <v>1</v>
      </c>
      <c r="N235" s="157" t="e">
        <f t="shared" si="137"/>
        <v>#VALUE!</v>
      </c>
      <c r="O235" s="396" t="e">
        <f>N235 / Y897</f>
        <v>#VALUE!</v>
      </c>
      <c r="P235" s="159">
        <f t="shared" si="138"/>
        <v>0</v>
      </c>
      <c r="Q235" s="398">
        <f>P235 / Y897*100</f>
        <v>0</v>
      </c>
      <c r="R235" s="160">
        <f t="shared" si="139"/>
        <v>0</v>
      </c>
      <c r="S235" s="398">
        <f t="shared" si="140"/>
        <v>0</v>
      </c>
      <c r="T235" s="152">
        <f t="shared" si="141"/>
        <v>1</v>
      </c>
      <c r="U235" s="152">
        <v>0</v>
      </c>
      <c r="V235" s="152">
        <v>1</v>
      </c>
      <c r="W235" s="158" t="e">
        <f t="shared" si="142"/>
        <v>#VALUE!</v>
      </c>
      <c r="X235" s="158" t="e">
        <f t="shared" si="143"/>
        <v>#VALUE!</v>
      </c>
      <c r="Y235" s="161"/>
      <c r="Z235" s="162">
        <f>_xll.BDH(C235,$Z$12,$D$1,$D$1)</f>
        <v>29.25</v>
      </c>
      <c r="AA235" s="162">
        <f t="shared" si="144"/>
        <v>1.1400000000000006</v>
      </c>
      <c r="AB235" s="163">
        <f t="shared" si="145"/>
        <v>3.8974358974358996</v>
      </c>
      <c r="AC235" s="164">
        <v>0</v>
      </c>
      <c r="AD235" s="165">
        <f>IF(D235 = D897,1,_xll.BDP(K235,$AD$12)*L235)</f>
        <v>1</v>
      </c>
      <c r="AE235" s="400">
        <f>AA235*AC235*T235/AD235 / AF897</f>
        <v>0</v>
      </c>
      <c r="AF235" s="166"/>
      <c r="AG235" s="69"/>
      <c r="AH235" s="61"/>
    </row>
    <row r="236" spans="1:34" x14ac:dyDescent="0.2">
      <c r="B236" s="152">
        <v>19815</v>
      </c>
      <c r="C236" s="152" t="s">
        <v>616</v>
      </c>
      <c r="D236" s="152" t="str">
        <f>_xll.BDP(C236,$D$12)</f>
        <v>EUR</v>
      </c>
      <c r="E236" s="152" t="s">
        <v>640</v>
      </c>
      <c r="F236" s="153">
        <f>_xll.BDP(C236,$F$12)</f>
        <v>26.86</v>
      </c>
      <c r="G236" s="153" t="str">
        <f>_xll.BDP(C236,$G$12)</f>
        <v>#N/A Requesting Data...</v>
      </c>
      <c r="H236" s="154" t="e">
        <f t="shared" si="135"/>
        <v>#VALUE!</v>
      </c>
      <c r="I236" s="155" t="e">
        <f t="shared" si="136"/>
        <v>#VALUE!</v>
      </c>
      <c r="J236" s="156">
        <v>0</v>
      </c>
      <c r="K236" s="152" t="str">
        <f>CONCATENATE(D897,D236, " Curncy")</f>
        <v>EUREUR Curncy</v>
      </c>
      <c r="L236" s="152">
        <f>IF(D236 = D897,1,_xll.BDP(K236,$L$12))</f>
        <v>1</v>
      </c>
      <c r="M236" s="394">
        <f>IF(D236 = D897,1,_xll.BDP(K236,$M$12)*L236)</f>
        <v>1</v>
      </c>
      <c r="N236" s="157" t="e">
        <f t="shared" si="137"/>
        <v>#VALUE!</v>
      </c>
      <c r="O236" s="396" t="e">
        <f>N236 / Y897</f>
        <v>#VALUE!</v>
      </c>
      <c r="P236" s="159">
        <f t="shared" si="138"/>
        <v>0</v>
      </c>
      <c r="Q236" s="398">
        <f>P236 / Y897*100</f>
        <v>0</v>
      </c>
      <c r="R236" s="160">
        <f t="shared" si="139"/>
        <v>0</v>
      </c>
      <c r="S236" s="398">
        <f t="shared" si="140"/>
        <v>0</v>
      </c>
      <c r="T236" s="152">
        <f t="shared" si="141"/>
        <v>1</v>
      </c>
      <c r="U236" s="152">
        <v>0</v>
      </c>
      <c r="V236" s="152">
        <v>1</v>
      </c>
      <c r="W236" s="158" t="e">
        <f t="shared" si="142"/>
        <v>#VALUE!</v>
      </c>
      <c r="X236" s="158" t="e">
        <f t="shared" si="143"/>
        <v>#VALUE!</v>
      </c>
      <c r="Y236" s="70"/>
      <c r="Z236" s="162">
        <f>_xll.BDH(C236,$Z$12,$D$1,$D$1)</f>
        <v>26.96</v>
      </c>
      <c r="AA236" s="162">
        <f t="shared" si="144"/>
        <v>-0.10000000000000142</v>
      </c>
      <c r="AB236" s="163">
        <f t="shared" si="145"/>
        <v>-0.37091988130564324</v>
      </c>
      <c r="AC236" s="164">
        <v>0</v>
      </c>
      <c r="AD236" s="165">
        <f>IF(D236 = D897,1,_xll.BDP(K236,$AD$12)*L236)</f>
        <v>1</v>
      </c>
      <c r="AE236" s="400">
        <f>AA236*AC236*T236/AD236 / AF897</f>
        <v>0</v>
      </c>
      <c r="AF236" s="73"/>
      <c r="AG236" s="69"/>
      <c r="AH236" s="61"/>
    </row>
    <row r="237" spans="1:34" x14ac:dyDescent="0.2">
      <c r="B237" s="152">
        <v>25371</v>
      </c>
      <c r="C237" s="152" t="s">
        <v>133</v>
      </c>
      <c r="D237" s="152" t="str">
        <f>_xll.BDP(C237,$D$12)</f>
        <v>EUR</v>
      </c>
      <c r="E237" s="152" t="s">
        <v>292</v>
      </c>
      <c r="F237" s="153">
        <f>_xll.BDP(C237,$F$12)</f>
        <v>13.34</v>
      </c>
      <c r="G237" s="153" t="str">
        <f>_xll.BDP(C237,$G$12)</f>
        <v>#N/A Requesting Data...</v>
      </c>
      <c r="H237" s="154" t="e">
        <f t="shared" si="135"/>
        <v>#VALUE!</v>
      </c>
      <c r="I237" s="155" t="e">
        <f t="shared" si="136"/>
        <v>#VALUE!</v>
      </c>
      <c r="J237" s="156">
        <v>34683</v>
      </c>
      <c r="K237" s="152" t="str">
        <f>CONCATENATE(D897,D237, " Curncy")</f>
        <v>EUREUR Curncy</v>
      </c>
      <c r="L237" s="152">
        <f>IF(D237 = D897,1,_xll.BDP(K237,$L$12))</f>
        <v>1</v>
      </c>
      <c r="M237" s="394">
        <f>IF(D237 = D897,1,_xll.BDP(K237,$M$12)*L237)</f>
        <v>1</v>
      </c>
      <c r="N237" s="157" t="e">
        <f t="shared" si="137"/>
        <v>#VALUE!</v>
      </c>
      <c r="O237" s="396" t="e">
        <f>N237 / Y897</f>
        <v>#VALUE!</v>
      </c>
      <c r="P237" s="159" t="e">
        <f t="shared" si="138"/>
        <v>#VALUE!</v>
      </c>
      <c r="Q237" s="398" t="e">
        <f>P237 / Y897*100</f>
        <v>#VALUE!</v>
      </c>
      <c r="R237" s="160" t="e">
        <f t="shared" si="139"/>
        <v>#VALUE!</v>
      </c>
      <c r="S237" s="398" t="e">
        <f t="shared" si="140"/>
        <v>#VALUE!</v>
      </c>
      <c r="T237" s="152">
        <f t="shared" si="141"/>
        <v>1</v>
      </c>
      <c r="U237" s="152">
        <v>0</v>
      </c>
      <c r="V237" s="152">
        <v>1</v>
      </c>
      <c r="W237" s="158" t="e">
        <f t="shared" si="142"/>
        <v>#VALUE!</v>
      </c>
      <c r="X237" s="158" t="e">
        <f t="shared" si="143"/>
        <v>#VALUE!</v>
      </c>
      <c r="Y237" s="70"/>
      <c r="Z237" s="162">
        <f>_xll.BDH(C237,$Z$12,$D$1,$D$1)</f>
        <v>13.51</v>
      </c>
      <c r="AA237" s="162">
        <f t="shared" si="144"/>
        <v>-0.16999999999999993</v>
      </c>
      <c r="AB237" s="163">
        <f t="shared" si="145"/>
        <v>-1.2583271650629158</v>
      </c>
      <c r="AC237" s="164">
        <v>34683</v>
      </c>
      <c r="AD237" s="165">
        <f>IF(D237 = D897,1,_xll.BDP(K237,$AD$12)*L237)</f>
        <v>1</v>
      </c>
      <c r="AE237" s="400">
        <f>AA237*AC237*T237/AD237 / AF897</f>
        <v>-2.1975322907854903E-5</v>
      </c>
      <c r="AF237" s="73"/>
      <c r="AG237" s="69"/>
      <c r="AH237" s="61"/>
    </row>
    <row r="238" spans="1:34" x14ac:dyDescent="0.2">
      <c r="B238" s="152">
        <v>3020</v>
      </c>
      <c r="C238" s="152" t="s">
        <v>610</v>
      </c>
      <c r="D238" s="152" t="str">
        <f>_xll.BDP(C238,$D$12)</f>
        <v>EUR</v>
      </c>
      <c r="E238" s="152" t="s">
        <v>635</v>
      </c>
      <c r="F238" s="153">
        <f>_xll.BDP(C238,$F$12)</f>
        <v>0.51800000000000002</v>
      </c>
      <c r="G238" s="153" t="str">
        <f>_xll.BDP(C238,$G$12)</f>
        <v>#N/A Requesting Data...</v>
      </c>
      <c r="H238" s="154" t="e">
        <f t="shared" si="135"/>
        <v>#VALUE!</v>
      </c>
      <c r="I238" s="155" t="e">
        <f t="shared" si="136"/>
        <v>#VALUE!</v>
      </c>
      <c r="J238" s="156">
        <v>0</v>
      </c>
      <c r="K238" s="152" t="str">
        <f>CONCATENATE(D897,D238, " Curncy")</f>
        <v>EUREUR Curncy</v>
      </c>
      <c r="L238" s="152">
        <f>IF(D238 = D897,1,_xll.BDP(K238,$L$12))</f>
        <v>1</v>
      </c>
      <c r="M238" s="394">
        <f>IF(D238 = D897,1,_xll.BDP(K238,$M$12)*L238)</f>
        <v>1</v>
      </c>
      <c r="N238" s="157" t="e">
        <f t="shared" si="137"/>
        <v>#VALUE!</v>
      </c>
      <c r="O238" s="396" t="e">
        <f>N238 / Y897</f>
        <v>#VALUE!</v>
      </c>
      <c r="P238" s="159">
        <f t="shared" si="138"/>
        <v>0</v>
      </c>
      <c r="Q238" s="398">
        <f>P238 / Y897*100</f>
        <v>0</v>
      </c>
      <c r="R238" s="160">
        <f t="shared" si="139"/>
        <v>0</v>
      </c>
      <c r="S238" s="398">
        <f t="shared" si="140"/>
        <v>0</v>
      </c>
      <c r="T238" s="152">
        <f t="shared" si="141"/>
        <v>1</v>
      </c>
      <c r="U238" s="152">
        <v>0</v>
      </c>
      <c r="V238" s="152">
        <v>1</v>
      </c>
      <c r="W238" s="158" t="e">
        <f t="shared" si="142"/>
        <v>#VALUE!</v>
      </c>
      <c r="X238" s="158" t="e">
        <f t="shared" si="143"/>
        <v>#VALUE!</v>
      </c>
      <c r="Y238" s="70"/>
      <c r="Z238" s="162">
        <f>_xll.BDH(C238,$Z$12,$D$1,$D$1)</f>
        <v>0.54100000000000004</v>
      </c>
      <c r="AA238" s="162">
        <f t="shared" si="144"/>
        <v>-2.300000000000002E-2</v>
      </c>
      <c r="AB238" s="163">
        <f t="shared" si="145"/>
        <v>-4.2513863216266206</v>
      </c>
      <c r="AC238" s="164">
        <v>0</v>
      </c>
      <c r="AD238" s="165">
        <f>IF(D238 = D897,1,_xll.BDP(K238,$AD$12)*L238)</f>
        <v>1</v>
      </c>
      <c r="AE238" s="400">
        <f>AA238*AC238*T238/AD238 / AF897</f>
        <v>0</v>
      </c>
      <c r="AF238" s="73"/>
      <c r="AG238" s="69"/>
      <c r="AH238" s="61"/>
    </row>
    <row r="239" spans="1:34" x14ac:dyDescent="0.2">
      <c r="B239" s="152">
        <v>19435</v>
      </c>
      <c r="C239" s="152" t="s">
        <v>611</v>
      </c>
      <c r="D239" s="152" t="str">
        <f>_xll.BDP(C239,$D$12)</f>
        <v>EUR</v>
      </c>
      <c r="E239" s="152" t="s">
        <v>636</v>
      </c>
      <c r="F239" s="153">
        <f>_xll.BDP(C239,$F$12)</f>
        <v>11.01</v>
      </c>
      <c r="G239" s="153" t="str">
        <f>_xll.BDP(C239,$G$12)</f>
        <v>#N/A Requesting Data...</v>
      </c>
      <c r="H239" s="154" t="e">
        <f t="shared" si="135"/>
        <v>#VALUE!</v>
      </c>
      <c r="I239" s="155" t="e">
        <f t="shared" si="136"/>
        <v>#VALUE!</v>
      </c>
      <c r="J239" s="156">
        <v>63550</v>
      </c>
      <c r="K239" s="152" t="str">
        <f>CONCATENATE(D897,D239, " Curncy")</f>
        <v>EUREUR Curncy</v>
      </c>
      <c r="L239" s="152">
        <f>IF(D239 = D897,1,_xll.BDP(K239,$L$12))</f>
        <v>1</v>
      </c>
      <c r="M239" s="394">
        <f>IF(D239 = D897,1,_xll.BDP(K239,$M$12)*L239)</f>
        <v>1</v>
      </c>
      <c r="N239" s="157" t="e">
        <f t="shared" si="137"/>
        <v>#VALUE!</v>
      </c>
      <c r="O239" s="396" t="e">
        <f>N239 / Y897</f>
        <v>#VALUE!</v>
      </c>
      <c r="P239" s="159" t="e">
        <f t="shared" si="138"/>
        <v>#VALUE!</v>
      </c>
      <c r="Q239" s="398" t="e">
        <f>P239 / Y897*100</f>
        <v>#VALUE!</v>
      </c>
      <c r="R239" s="160" t="e">
        <f t="shared" si="139"/>
        <v>#VALUE!</v>
      </c>
      <c r="S239" s="398" t="e">
        <f t="shared" si="140"/>
        <v>#VALUE!</v>
      </c>
      <c r="T239" s="152">
        <f t="shared" si="141"/>
        <v>1</v>
      </c>
      <c r="U239" s="152">
        <v>0</v>
      </c>
      <c r="V239" s="152">
        <v>1</v>
      </c>
      <c r="W239" s="158" t="e">
        <f t="shared" si="142"/>
        <v>#VALUE!</v>
      </c>
      <c r="X239" s="158" t="e">
        <f t="shared" si="143"/>
        <v>#VALUE!</v>
      </c>
      <c r="Y239" s="70"/>
      <c r="Z239" s="162">
        <f>_xll.BDH(C239,$Z$12,$D$1,$D$1)</f>
        <v>11.02</v>
      </c>
      <c r="AA239" s="162">
        <f t="shared" si="144"/>
        <v>-9.9999999999997868E-3</v>
      </c>
      <c r="AB239" s="163">
        <f t="shared" si="145"/>
        <v>-9.0744101633391902E-2</v>
      </c>
      <c r="AC239" s="164">
        <v>63550</v>
      </c>
      <c r="AD239" s="165">
        <f>IF(D239 = D897,1,_xll.BDP(K239,$AD$12)*L239)</f>
        <v>1</v>
      </c>
      <c r="AE239" s="400">
        <f>AA239*AC239*T239/AD239 / AF897</f>
        <v>-2.3685646482072924E-6</v>
      </c>
      <c r="AF239" s="73"/>
      <c r="AG239" s="69"/>
      <c r="AH239" s="61"/>
    </row>
    <row r="240" spans="1:34" x14ac:dyDescent="0.2">
      <c r="B240" s="152">
        <v>76</v>
      </c>
      <c r="C240" s="152" t="s">
        <v>612</v>
      </c>
      <c r="D240" s="152" t="str">
        <f>_xll.BDP(C240,$D$12)</f>
        <v>EUR</v>
      </c>
      <c r="E240" s="152" t="s">
        <v>1127</v>
      </c>
      <c r="F240" s="153">
        <f>_xll.BDP(C240,$F$12)</f>
        <v>5.22</v>
      </c>
      <c r="G240" s="153" t="str">
        <f>_xll.BDP(C240,$G$12)</f>
        <v>#N/A Requesting Data...</v>
      </c>
      <c r="H240" s="154" t="e">
        <f t="shared" si="135"/>
        <v>#VALUE!</v>
      </c>
      <c r="I240" s="155" t="e">
        <f t="shared" si="136"/>
        <v>#VALUE!</v>
      </c>
      <c r="J240" s="156">
        <v>0</v>
      </c>
      <c r="K240" s="152" t="str">
        <f>CONCATENATE(D897,D240, " Curncy")</f>
        <v>EUREUR Curncy</v>
      </c>
      <c r="L240" s="152">
        <f>IF(D240 = D897,1,_xll.BDP(K240,$L$12))</f>
        <v>1</v>
      </c>
      <c r="M240" s="394">
        <f>IF(D240 = D897,1,_xll.BDP(K240,$M$12)*L240)</f>
        <v>1</v>
      </c>
      <c r="N240" s="157" t="e">
        <f t="shared" si="137"/>
        <v>#VALUE!</v>
      </c>
      <c r="O240" s="396" t="e">
        <f>N240 / Y897</f>
        <v>#VALUE!</v>
      </c>
      <c r="P240" s="159">
        <f t="shared" si="138"/>
        <v>0</v>
      </c>
      <c r="Q240" s="398">
        <f>P240 / Y897*100</f>
        <v>0</v>
      </c>
      <c r="R240" s="160">
        <f t="shared" si="139"/>
        <v>0</v>
      </c>
      <c r="S240" s="398">
        <f t="shared" si="140"/>
        <v>0</v>
      </c>
      <c r="T240" s="152">
        <f t="shared" si="141"/>
        <v>1</v>
      </c>
      <c r="U240" s="152">
        <v>0</v>
      </c>
      <c r="V240" s="152">
        <v>1</v>
      </c>
      <c r="W240" s="158" t="e">
        <f t="shared" si="142"/>
        <v>#VALUE!</v>
      </c>
      <c r="X240" s="158" t="e">
        <f t="shared" si="143"/>
        <v>#VALUE!</v>
      </c>
      <c r="Y240" s="70"/>
      <c r="Z240" s="162" t="str">
        <f>_xll.BDH(C240,$Z$12,$D$1,$D$1)</f>
        <v>#N/A Requesting Data...</v>
      </c>
      <c r="AA240" s="162" t="e">
        <f t="shared" si="144"/>
        <v>#VALUE!</v>
      </c>
      <c r="AB240" s="163" t="e">
        <f t="shared" si="145"/>
        <v>#VALUE!</v>
      </c>
      <c r="AC240" s="164">
        <v>0</v>
      </c>
      <c r="AD240" s="165">
        <f>IF(D240 = D897,1,_xll.BDP(K240,$AD$12)*L240)</f>
        <v>1</v>
      </c>
      <c r="AE240" s="400" t="e">
        <f>AA240*AC240*T240/AD240 / AF897</f>
        <v>#VALUE!</v>
      </c>
      <c r="AF240" s="73"/>
      <c r="AG240" s="69"/>
      <c r="AH240" s="61"/>
    </row>
    <row r="241" spans="1:34" x14ac:dyDescent="0.2">
      <c r="B241" s="152">
        <v>4034</v>
      </c>
      <c r="C241" s="152" t="s">
        <v>613</v>
      </c>
      <c r="D241" s="152" t="str">
        <f>_xll.BDP(C241,$D$12)</f>
        <v>EUR</v>
      </c>
      <c r="E241" s="152" t="s">
        <v>637</v>
      </c>
      <c r="F241" s="153">
        <f>_xll.BDP(C241,$F$12)</f>
        <v>5.3129999999999997</v>
      </c>
      <c r="G241" s="153" t="str">
        <f>_xll.BDP(C241,$G$12)</f>
        <v>#N/A Requesting Data...</v>
      </c>
      <c r="H241" s="154" t="e">
        <f t="shared" si="135"/>
        <v>#VALUE!</v>
      </c>
      <c r="I241" s="155" t="e">
        <f t="shared" si="136"/>
        <v>#VALUE!</v>
      </c>
      <c r="J241" s="156">
        <v>0</v>
      </c>
      <c r="K241" s="152" t="str">
        <f>CONCATENATE(D897,D241, " Curncy")</f>
        <v>EUREUR Curncy</v>
      </c>
      <c r="L241" s="152">
        <f>IF(D241 = D897,1,_xll.BDP(K241,$L$12))</f>
        <v>1</v>
      </c>
      <c r="M241" s="394">
        <f>IF(D241 = D897,1,_xll.BDP(K241,$M$12)*L241)</f>
        <v>1</v>
      </c>
      <c r="N241" s="157" t="e">
        <f t="shared" si="137"/>
        <v>#VALUE!</v>
      </c>
      <c r="O241" s="396" t="e">
        <f>N241 / Y897</f>
        <v>#VALUE!</v>
      </c>
      <c r="P241" s="159">
        <f t="shared" si="138"/>
        <v>0</v>
      </c>
      <c r="Q241" s="398">
        <f>P241 / Y897*100</f>
        <v>0</v>
      </c>
      <c r="R241" s="160">
        <f t="shared" si="139"/>
        <v>0</v>
      </c>
      <c r="S241" s="398">
        <f t="shared" si="140"/>
        <v>0</v>
      </c>
      <c r="T241" s="152">
        <f t="shared" si="141"/>
        <v>1</v>
      </c>
      <c r="U241" s="152">
        <v>0</v>
      </c>
      <c r="V241" s="152">
        <v>1</v>
      </c>
      <c r="W241" s="158" t="e">
        <f t="shared" si="142"/>
        <v>#VALUE!</v>
      </c>
      <c r="X241" s="158" t="e">
        <f t="shared" si="143"/>
        <v>#VALUE!</v>
      </c>
      <c r="Y241" s="70"/>
      <c r="Z241" s="162">
        <f>_xll.BDH(C241,$Z$12,$D$1,$D$1)</f>
        <v>5.22</v>
      </c>
      <c r="AA241" s="162">
        <f t="shared" si="144"/>
        <v>9.2999999999999972E-2</v>
      </c>
      <c r="AB241" s="163">
        <f t="shared" si="145"/>
        <v>1.7816091954022986</v>
      </c>
      <c r="AC241" s="164">
        <v>0</v>
      </c>
      <c r="AD241" s="165">
        <f>IF(D241 = D897,1,_xll.BDP(K241,$AD$12)*L241)</f>
        <v>1</v>
      </c>
      <c r="AE241" s="400">
        <f>AA241*AC241*T241/AD241 / AF897</f>
        <v>0</v>
      </c>
      <c r="AF241" s="73"/>
      <c r="AG241" s="69"/>
      <c r="AH241" s="61"/>
    </row>
    <row r="242" spans="1:34" x14ac:dyDescent="0.2">
      <c r="B242" s="152">
        <v>96</v>
      </c>
      <c r="C242" s="152" t="s">
        <v>614</v>
      </c>
      <c r="D242" s="152" t="str">
        <f>_xll.BDP(C242,$D$12)</f>
        <v>EUR</v>
      </c>
      <c r="E242" s="152" t="s">
        <v>638</v>
      </c>
      <c r="F242" s="153">
        <f>_xll.BDP(C242,$F$12)</f>
        <v>11.228</v>
      </c>
      <c r="G242" s="153" t="str">
        <f>_xll.BDP(C242,$G$12)</f>
        <v>#N/A Requesting Data...</v>
      </c>
      <c r="H242" s="154" t="e">
        <f t="shared" si="135"/>
        <v>#VALUE!</v>
      </c>
      <c r="I242" s="155" t="e">
        <f t="shared" si="136"/>
        <v>#VALUE!</v>
      </c>
      <c r="J242" s="156">
        <v>0</v>
      </c>
      <c r="K242" s="152" t="str">
        <f>CONCATENATE(D897,D242, " Curncy")</f>
        <v>EUREUR Curncy</v>
      </c>
      <c r="L242" s="152">
        <f>IF(D242 = D897,1,_xll.BDP(K242,$L$12))</f>
        <v>1</v>
      </c>
      <c r="M242" s="394">
        <f>IF(D242 = D897,1,_xll.BDP(K242,$M$12)*L242)</f>
        <v>1</v>
      </c>
      <c r="N242" s="157" t="e">
        <f t="shared" si="137"/>
        <v>#VALUE!</v>
      </c>
      <c r="O242" s="396" t="e">
        <f>N242 / Y897</f>
        <v>#VALUE!</v>
      </c>
      <c r="P242" s="159">
        <f t="shared" si="138"/>
        <v>0</v>
      </c>
      <c r="Q242" s="398">
        <f>P242 / Y897*100</f>
        <v>0</v>
      </c>
      <c r="R242" s="160">
        <f t="shared" si="139"/>
        <v>0</v>
      </c>
      <c r="S242" s="398">
        <f t="shared" si="140"/>
        <v>0</v>
      </c>
      <c r="T242" s="152">
        <f t="shared" si="141"/>
        <v>1</v>
      </c>
      <c r="U242" s="152">
        <v>0</v>
      </c>
      <c r="V242" s="152">
        <v>1</v>
      </c>
      <c r="W242" s="158" t="e">
        <f t="shared" si="142"/>
        <v>#VALUE!</v>
      </c>
      <c r="X242" s="158" t="e">
        <f t="shared" si="143"/>
        <v>#VALUE!</v>
      </c>
      <c r="Y242" s="70"/>
      <c r="Z242" s="162">
        <f>_xll.BDH(C242,$Z$12,$D$1,$D$1)</f>
        <v>11.327999999999999</v>
      </c>
      <c r="AA242" s="162">
        <f t="shared" si="144"/>
        <v>-9.9999999999999645E-2</v>
      </c>
      <c r="AB242" s="163">
        <f t="shared" si="145"/>
        <v>-0.88276836158191785</v>
      </c>
      <c r="AC242" s="164">
        <v>0</v>
      </c>
      <c r="AD242" s="165">
        <f>IF(D242 = D897,1,_xll.BDP(K242,$AD$12)*L242)</f>
        <v>1</v>
      </c>
      <c r="AE242" s="400">
        <f>AA242*AC242*T242/AD242 / AF897</f>
        <v>0</v>
      </c>
      <c r="AF242" s="73"/>
      <c r="AG242" s="69"/>
      <c r="AH242" s="61"/>
    </row>
    <row r="243" spans="1:34" x14ac:dyDescent="0.2">
      <c r="B243" s="152">
        <v>20770</v>
      </c>
      <c r="C243" s="152" t="s">
        <v>1588</v>
      </c>
      <c r="D243" s="152" t="str">
        <f>_xll.BDP(C243,$D$12)</f>
        <v>EUR</v>
      </c>
      <c r="E243" s="152" t="s">
        <v>1589</v>
      </c>
      <c r="F243" s="153">
        <f>_xll.BDP(C243,$F$12)</f>
        <v>11.72</v>
      </c>
      <c r="G243" s="153" t="str">
        <f>_xll.BDP(C243,$G$12)</f>
        <v>#N/A Requesting Data...</v>
      </c>
      <c r="H243" s="154" t="e">
        <f t="shared" si="135"/>
        <v>#VALUE!</v>
      </c>
      <c r="I243" s="155" t="e">
        <f t="shared" si="136"/>
        <v>#VALUE!</v>
      </c>
      <c r="J243" s="156">
        <v>0</v>
      </c>
      <c r="K243" s="152" t="str">
        <f>CONCATENATE(D897,D243, " Curncy")</f>
        <v>EUREUR Curncy</v>
      </c>
      <c r="L243" s="152">
        <f>IF(D243 = D897,1,_xll.BDP(K243,$L$12))</f>
        <v>1</v>
      </c>
      <c r="M243" s="394">
        <f>IF(D243 = D897,1,_xll.BDP(K243,$M$12)*L243)</f>
        <v>1</v>
      </c>
      <c r="N243" s="157" t="e">
        <f t="shared" si="137"/>
        <v>#VALUE!</v>
      </c>
      <c r="O243" s="396" t="e">
        <f>N243 / Y897</f>
        <v>#VALUE!</v>
      </c>
      <c r="P243" s="159">
        <f t="shared" si="138"/>
        <v>0</v>
      </c>
      <c r="Q243" s="398">
        <f>P243 / Y897*100</f>
        <v>0</v>
      </c>
      <c r="R243" s="160">
        <f t="shared" si="139"/>
        <v>0</v>
      </c>
      <c r="S243" s="398">
        <f t="shared" si="140"/>
        <v>0</v>
      </c>
      <c r="T243" s="152">
        <f t="shared" si="141"/>
        <v>1</v>
      </c>
      <c r="U243" s="152">
        <v>0</v>
      </c>
      <c r="V243" s="152">
        <v>1</v>
      </c>
      <c r="W243" s="158" t="e">
        <f t="shared" si="142"/>
        <v>#VALUE!</v>
      </c>
      <c r="X243" s="158" t="e">
        <f t="shared" si="143"/>
        <v>#VALUE!</v>
      </c>
      <c r="Y243" s="70"/>
      <c r="Z243" s="162">
        <f>_xll.BDH(C243,$Z$12,$D$1,$D$1)</f>
        <v>11.792</v>
      </c>
      <c r="AA243" s="162">
        <f t="shared" si="144"/>
        <v>-7.1999999999999176E-2</v>
      </c>
      <c r="AB243" s="163">
        <f t="shared" si="145"/>
        <v>-0.61058344640433493</v>
      </c>
      <c r="AC243" s="164">
        <v>0</v>
      </c>
      <c r="AD243" s="165">
        <f>IF(D243 = D897,1,_xll.BDP(K243,$AD$12)*L243)</f>
        <v>1</v>
      </c>
      <c r="AE243" s="400">
        <f>AA243*AC243*T243/AD243 / AF897</f>
        <v>0</v>
      </c>
      <c r="AF243" s="73"/>
      <c r="AG243" s="69"/>
      <c r="AH243" s="61"/>
    </row>
    <row r="244" spans="1:34" x14ac:dyDescent="0.2">
      <c r="B244" s="152">
        <v>2090</v>
      </c>
      <c r="C244" s="152" t="s">
        <v>617</v>
      </c>
      <c r="D244" s="152" t="str">
        <f>_xll.BDP(C244,$D$12)</f>
        <v>EUR</v>
      </c>
      <c r="E244" s="152" t="s">
        <v>641</v>
      </c>
      <c r="F244" s="153">
        <f>_xll.BDP(C244,$F$12)</f>
        <v>1.7676000000000001</v>
      </c>
      <c r="G244" s="153" t="str">
        <f>_xll.BDP(C244,$G$12)</f>
        <v>#N/A Requesting Data...</v>
      </c>
      <c r="H244" s="154" t="e">
        <f t="shared" si="135"/>
        <v>#VALUE!</v>
      </c>
      <c r="I244" s="155" t="e">
        <f t="shared" si="136"/>
        <v>#VALUE!</v>
      </c>
      <c r="J244" s="156">
        <v>0</v>
      </c>
      <c r="K244" s="152" t="str">
        <f>CONCATENATE(D897,D244, " Curncy")</f>
        <v>EUREUR Curncy</v>
      </c>
      <c r="L244" s="152">
        <f>IF(D244 = D897,1,_xll.BDP(K244,$L$12))</f>
        <v>1</v>
      </c>
      <c r="M244" s="394">
        <f>IF(D244 = D897,1,_xll.BDP(K244,$M$12)*L244)</f>
        <v>1</v>
      </c>
      <c r="N244" s="157" t="e">
        <f t="shared" si="137"/>
        <v>#VALUE!</v>
      </c>
      <c r="O244" s="396" t="e">
        <f>N244 / Y897</f>
        <v>#VALUE!</v>
      </c>
      <c r="P244" s="159">
        <f t="shared" si="138"/>
        <v>0</v>
      </c>
      <c r="Q244" s="398">
        <f>P244 / Y897*100</f>
        <v>0</v>
      </c>
      <c r="R244" s="160">
        <f t="shared" si="139"/>
        <v>0</v>
      </c>
      <c r="S244" s="398">
        <f t="shared" si="140"/>
        <v>0</v>
      </c>
      <c r="T244" s="152">
        <f t="shared" si="141"/>
        <v>1</v>
      </c>
      <c r="U244" s="152">
        <v>0</v>
      </c>
      <c r="V244" s="152">
        <v>1</v>
      </c>
      <c r="W244" s="158" t="e">
        <f t="shared" si="142"/>
        <v>#VALUE!</v>
      </c>
      <c r="X244" s="158" t="e">
        <f t="shared" si="143"/>
        <v>#VALUE!</v>
      </c>
      <c r="Y244" s="70"/>
      <c r="Z244" s="162" t="str">
        <f>_xll.BDH(C244,$Z$12,$D$1,$D$1)</f>
        <v>#N/A Requesting Data...</v>
      </c>
      <c r="AA244" s="162" t="e">
        <f t="shared" si="144"/>
        <v>#VALUE!</v>
      </c>
      <c r="AB244" s="163" t="e">
        <f t="shared" si="145"/>
        <v>#VALUE!</v>
      </c>
      <c r="AC244" s="164">
        <v>0</v>
      </c>
      <c r="AD244" s="165">
        <f>IF(D244 = D897,1,_xll.BDP(K244,$AD$12)*L244)</f>
        <v>1</v>
      </c>
      <c r="AE244" s="400" t="e">
        <f>AA244*AC244*T244/AD244 / AF897</f>
        <v>#VALUE!</v>
      </c>
      <c r="AF244" s="73"/>
      <c r="AG244" s="69"/>
      <c r="AH244" s="61"/>
    </row>
    <row r="245" spans="1:34" s="107" customFormat="1" ht="12" customHeight="1" x14ac:dyDescent="0.2">
      <c r="A245" s="152"/>
      <c r="B245" s="152">
        <v>33324</v>
      </c>
      <c r="C245" s="152" t="s">
        <v>1683</v>
      </c>
      <c r="D245" s="152" t="str">
        <f>_xll.BDP(C245,$D$12)</f>
        <v>EUR</v>
      </c>
      <c r="E245" s="152" t="s">
        <v>1684</v>
      </c>
      <c r="F245" s="153">
        <f>_xll.BDP(C245,$F$12)</f>
        <v>5.0789999999999997</v>
      </c>
      <c r="G245" s="153" t="str">
        <f>_xll.BDP(C245,$G$12)</f>
        <v>#N/A Requesting Data...</v>
      </c>
      <c r="H245" s="154" t="e">
        <f>IF(OR(OR(G245="#N/A N/A",G245="#N/A Real Time"),OR(F245="#N/A N/A",F245="#N/A Real Time")),0,  G245 - F245)</f>
        <v>#VALUE!</v>
      </c>
      <c r="I245" s="155" t="e">
        <f>IF(OR(F245=0,F245="#N/A N/A"),0,H245 / F245*100)</f>
        <v>#VALUE!</v>
      </c>
      <c r="J245" s="156">
        <v>0</v>
      </c>
      <c r="K245" s="152" t="str">
        <f>CONCATENATE(D897,D245, " Curncy")</f>
        <v>EUREUR Curncy</v>
      </c>
      <c r="L245" s="152">
        <f>IF(D245 = D897,1,_xll.BDP(K245,$L$12))</f>
        <v>1</v>
      </c>
      <c r="M245" s="394">
        <f>IF(D245 = D897,1,_xll.BDP(K245,$M$12)*L245)</f>
        <v>1</v>
      </c>
      <c r="N245" s="157" t="e">
        <f>H245*J245*T245/M245</f>
        <v>#VALUE!</v>
      </c>
      <c r="O245" s="396" t="e">
        <f>N245 / Y897</f>
        <v>#VALUE!</v>
      </c>
      <c r="P245" s="159">
        <f>IF(OR(OR(J245=0,G245 = "#N/A N/A"),G245="#N/A Real Time"),0,G245*J245*T245/M245)</f>
        <v>0</v>
      </c>
      <c r="Q245" s="398">
        <f>P245 / Y897*100</f>
        <v>0</v>
      </c>
      <c r="R245" s="160">
        <f>IF(Q245&lt;0,Q245,0)</f>
        <v>0</v>
      </c>
      <c r="S245" s="398">
        <f>IF(Q245&gt;0,Q245,0)</f>
        <v>0</v>
      </c>
      <c r="T245" s="152">
        <f>IF(EXACT(D245,UPPER(D245)),1,0.01)/V245</f>
        <v>1</v>
      </c>
      <c r="U245" s="152">
        <v>0</v>
      </c>
      <c r="V245" s="152">
        <v>1</v>
      </c>
      <c r="W245" s="158" t="e">
        <f>IF(AND(Q245&lt;0,O245&gt;0),O245,0)</f>
        <v>#VALUE!</v>
      </c>
      <c r="X245" s="158" t="e">
        <f>IF(AND(Q245&gt;0,O245&gt;0),O245,0)</f>
        <v>#VALUE!</v>
      </c>
      <c r="Y245" s="161"/>
      <c r="Z245" s="162">
        <f>_xll.BDH(C245,$Z$12,$D$1,$D$1)</f>
        <v>5.0419999999999998</v>
      </c>
      <c r="AA245" s="162">
        <f>IF(OR(OR(F245="#N/A N/A",F245="#N/A Real Time"),OR(Z245="#N/A N/A",Z245="#N/A Real Time")),0,  F245 - Z245)</f>
        <v>3.6999999999999922E-2</v>
      </c>
      <c r="AB245" s="163">
        <f>IF(OR(Z245=0,Z245="#N/A N/A"),0,AA245 / Z245*100)</f>
        <v>0.7338357794525967</v>
      </c>
      <c r="AC245" s="164">
        <v>0</v>
      </c>
      <c r="AD245" s="165">
        <f>IF(D245 = D897,1,_xll.BDP(K245,$AD$12)*L245)</f>
        <v>1</v>
      </c>
      <c r="AE245" s="400">
        <f>AA245*AC245*T245/AD245 / AF897</f>
        <v>0</v>
      </c>
      <c r="AF245" s="166"/>
      <c r="AG245" s="69"/>
      <c r="AH245" s="61"/>
    </row>
    <row r="246" spans="1:34" x14ac:dyDescent="0.2">
      <c r="B246" s="152">
        <v>4315</v>
      </c>
      <c r="C246" s="152" t="s">
        <v>618</v>
      </c>
      <c r="D246" s="152" t="str">
        <f>_xll.BDP(C246,$D$12)</f>
        <v>EUR</v>
      </c>
      <c r="E246" s="152" t="s">
        <v>642</v>
      </c>
      <c r="F246" s="153">
        <f>_xll.BDP(C246,$F$12)</f>
        <v>2.7669999999999999</v>
      </c>
      <c r="G246" s="153" t="str">
        <f>_xll.BDP(C246,$G$12)</f>
        <v>#N/A Requesting Data...</v>
      </c>
      <c r="H246" s="154" t="e">
        <f t="shared" si="135"/>
        <v>#VALUE!</v>
      </c>
      <c r="I246" s="155" t="e">
        <f t="shared" si="136"/>
        <v>#VALUE!</v>
      </c>
      <c r="J246" s="156">
        <v>0</v>
      </c>
      <c r="K246" s="152" t="str">
        <f>CONCATENATE(D897,D246, " Curncy")</f>
        <v>EUREUR Curncy</v>
      </c>
      <c r="L246" s="152">
        <f>IF(D246 = D897,1,_xll.BDP(K246,$L$12))</f>
        <v>1</v>
      </c>
      <c r="M246" s="394">
        <f>IF(D246 = D897,1,_xll.BDP(K246,$M$12)*L246)</f>
        <v>1</v>
      </c>
      <c r="N246" s="157" t="e">
        <f t="shared" si="137"/>
        <v>#VALUE!</v>
      </c>
      <c r="O246" s="396" t="e">
        <f>N246 / Y897</f>
        <v>#VALUE!</v>
      </c>
      <c r="P246" s="159">
        <f t="shared" si="138"/>
        <v>0</v>
      </c>
      <c r="Q246" s="398">
        <f>P246 / Y897*100</f>
        <v>0</v>
      </c>
      <c r="R246" s="160">
        <f t="shared" si="139"/>
        <v>0</v>
      </c>
      <c r="S246" s="398">
        <f t="shared" si="140"/>
        <v>0</v>
      </c>
      <c r="T246" s="152">
        <f t="shared" si="141"/>
        <v>1</v>
      </c>
      <c r="U246" s="152">
        <v>0</v>
      </c>
      <c r="V246" s="152">
        <v>1</v>
      </c>
      <c r="W246" s="158" t="e">
        <f t="shared" si="142"/>
        <v>#VALUE!</v>
      </c>
      <c r="X246" s="158" t="e">
        <f t="shared" si="143"/>
        <v>#VALUE!</v>
      </c>
      <c r="Y246" s="70"/>
      <c r="Z246" s="162" t="str">
        <f>_xll.BDH(C246,$Z$12,$D$1,$D$1)</f>
        <v>#N/A Requesting Data...</v>
      </c>
      <c r="AA246" s="162" t="e">
        <f t="shared" si="144"/>
        <v>#VALUE!</v>
      </c>
      <c r="AB246" s="163" t="e">
        <f t="shared" si="145"/>
        <v>#VALUE!</v>
      </c>
      <c r="AC246" s="164">
        <v>0</v>
      </c>
      <c r="AD246" s="165">
        <f>IF(D246 = D897,1,_xll.BDP(K246,$AD$12)*L246)</f>
        <v>1</v>
      </c>
      <c r="AE246" s="400" t="e">
        <f>AA246*AC246*T246/AD246 / AF897</f>
        <v>#VALUE!</v>
      </c>
      <c r="AF246" s="73"/>
      <c r="AG246" s="69"/>
      <c r="AH246" s="61"/>
    </row>
    <row r="247" spans="1:34" x14ac:dyDescent="0.2">
      <c r="A247" s="152"/>
      <c r="B247" s="152">
        <v>6885</v>
      </c>
      <c r="C247" s="152" t="s">
        <v>1232</v>
      </c>
      <c r="D247" s="152" t="str">
        <f>_xll.BDP(C247,$D$12)</f>
        <v>EUR</v>
      </c>
      <c r="E247" s="152" t="s">
        <v>1233</v>
      </c>
      <c r="F247" s="153">
        <f>_xll.BDP(C247,$F$12)</f>
        <v>1.3645</v>
      </c>
      <c r="G247" s="153" t="str">
        <f>_xll.BDP(C247,$G$12)</f>
        <v>#N/A Requesting Data...</v>
      </c>
      <c r="H247" s="154" t="e">
        <f t="shared" si="135"/>
        <v>#VALUE!</v>
      </c>
      <c r="I247" s="155" t="e">
        <f t="shared" si="136"/>
        <v>#VALUE!</v>
      </c>
      <c r="J247" s="156">
        <v>2365087</v>
      </c>
      <c r="K247" s="152" t="str">
        <f>CONCATENATE(D897,D247, " Curncy")</f>
        <v>EUREUR Curncy</v>
      </c>
      <c r="L247" s="152">
        <f>IF(D247 = D897,1,_xll.BDP(K247,$L$12))</f>
        <v>1</v>
      </c>
      <c r="M247" s="394">
        <f>IF(D247 = D897,1,_xll.BDP(K247,$M$12)*L247)</f>
        <v>1</v>
      </c>
      <c r="N247" s="157" t="e">
        <f t="shared" si="137"/>
        <v>#VALUE!</v>
      </c>
      <c r="O247" s="396" t="e">
        <f>N247 / Y897</f>
        <v>#VALUE!</v>
      </c>
      <c r="P247" s="159" t="e">
        <f t="shared" si="138"/>
        <v>#VALUE!</v>
      </c>
      <c r="Q247" s="398" t="e">
        <f>P247 / Y897*100</f>
        <v>#VALUE!</v>
      </c>
      <c r="R247" s="160" t="e">
        <f t="shared" si="139"/>
        <v>#VALUE!</v>
      </c>
      <c r="S247" s="398" t="e">
        <f t="shared" si="140"/>
        <v>#VALUE!</v>
      </c>
      <c r="T247" s="152">
        <f t="shared" si="141"/>
        <v>1</v>
      </c>
      <c r="U247" s="152">
        <v>0</v>
      </c>
      <c r="V247" s="152">
        <v>1</v>
      </c>
      <c r="W247" s="158" t="e">
        <f t="shared" si="142"/>
        <v>#VALUE!</v>
      </c>
      <c r="X247" s="158" t="e">
        <f t="shared" si="143"/>
        <v>#VALUE!</v>
      </c>
      <c r="Y247" s="161"/>
      <c r="Z247" s="162">
        <f>_xll.BDH(C247,$Z$12,$D$1,$D$1)</f>
        <v>1.387</v>
      </c>
      <c r="AA247" s="162">
        <f t="shared" si="144"/>
        <v>-2.2499999999999964E-2</v>
      </c>
      <c r="AB247" s="163">
        <f t="shared" si="145"/>
        <v>-1.6222062004325859</v>
      </c>
      <c r="AC247" s="164">
        <v>2365087</v>
      </c>
      <c r="AD247" s="165">
        <f>IF(D247 = D897,1,_xll.BDP(K247,$AD$12)*L247)</f>
        <v>1</v>
      </c>
      <c r="AE247" s="400">
        <f>AA247*AC247*T247/AD247 / AF897</f>
        <v>-1.9833498474906673E-4</v>
      </c>
      <c r="AF247" s="166"/>
      <c r="AG247" s="69"/>
      <c r="AH247" s="61"/>
    </row>
    <row r="248" spans="1:34" x14ac:dyDescent="0.2">
      <c r="B248" s="152">
        <v>4134</v>
      </c>
      <c r="C248" s="152" t="s">
        <v>619</v>
      </c>
      <c r="D248" s="152" t="str">
        <f>_xll.BDP(C248,$D$12)</f>
        <v>EUR</v>
      </c>
      <c r="E248" s="152" t="s">
        <v>643</v>
      </c>
      <c r="F248" s="153">
        <f>_xll.BDP(C248,$F$12)</f>
        <v>5.0880000000000001</v>
      </c>
      <c r="G248" s="153" t="str">
        <f>_xll.BDP(C248,$G$12)</f>
        <v>#N/A Requesting Data...</v>
      </c>
      <c r="H248" s="154" t="e">
        <f t="shared" si="135"/>
        <v>#VALUE!</v>
      </c>
      <c r="I248" s="155" t="e">
        <f t="shared" si="136"/>
        <v>#VALUE!</v>
      </c>
      <c r="J248" s="156">
        <v>0</v>
      </c>
      <c r="K248" s="152" t="str">
        <f>CONCATENATE(D897,D248, " Curncy")</f>
        <v>EUREUR Curncy</v>
      </c>
      <c r="L248" s="152">
        <f>IF(D248 = D897,1,_xll.BDP(K248,$L$12))</f>
        <v>1</v>
      </c>
      <c r="M248" s="394">
        <f>IF(D248 = D897,1,_xll.BDP(K248,$M$12)*L248)</f>
        <v>1</v>
      </c>
      <c r="N248" s="157" t="e">
        <f t="shared" si="137"/>
        <v>#VALUE!</v>
      </c>
      <c r="O248" s="396" t="e">
        <f>N248 / Y897</f>
        <v>#VALUE!</v>
      </c>
      <c r="P248" s="159">
        <f t="shared" si="138"/>
        <v>0</v>
      </c>
      <c r="Q248" s="398">
        <f>P248 / Y897*100</f>
        <v>0</v>
      </c>
      <c r="R248" s="160">
        <f t="shared" si="139"/>
        <v>0</v>
      </c>
      <c r="S248" s="398">
        <f t="shared" si="140"/>
        <v>0</v>
      </c>
      <c r="T248" s="152">
        <f t="shared" si="141"/>
        <v>1</v>
      </c>
      <c r="U248" s="152">
        <v>0</v>
      </c>
      <c r="V248" s="152">
        <v>1</v>
      </c>
      <c r="W248" s="158" t="e">
        <f t="shared" si="142"/>
        <v>#VALUE!</v>
      </c>
      <c r="X248" s="158" t="e">
        <f t="shared" si="143"/>
        <v>#VALUE!</v>
      </c>
      <c r="Y248" s="70"/>
      <c r="Z248" s="162" t="str">
        <f>_xll.BDH(C248,$Z$12,$D$1,$D$1)</f>
        <v>#N/A Requesting Data...</v>
      </c>
      <c r="AA248" s="162" t="e">
        <f t="shared" si="144"/>
        <v>#VALUE!</v>
      </c>
      <c r="AB248" s="163" t="e">
        <f t="shared" si="145"/>
        <v>#VALUE!</v>
      </c>
      <c r="AC248" s="164">
        <v>0</v>
      </c>
      <c r="AD248" s="165">
        <f>IF(D248 = D897,1,_xll.BDP(K248,$AD$12)*L248)</f>
        <v>1</v>
      </c>
      <c r="AE248" s="400" t="e">
        <f>AA248*AC248*T248/AD248 / AF897</f>
        <v>#VALUE!</v>
      </c>
      <c r="AF248" s="73"/>
      <c r="AG248" s="69"/>
      <c r="AH248" s="61"/>
    </row>
    <row r="249" spans="1:34" x14ac:dyDescent="0.2">
      <c r="B249" s="152">
        <v>933</v>
      </c>
      <c r="C249" s="152" t="s">
        <v>620</v>
      </c>
      <c r="D249" s="152" t="str">
        <f>_xll.BDP(C249,$D$12)</f>
        <v>EUR</v>
      </c>
      <c r="E249" s="152" t="s">
        <v>644</v>
      </c>
      <c r="F249" s="153">
        <f>_xll.BDP(C249,$F$12)</f>
        <v>0.2571</v>
      </c>
      <c r="G249" s="153" t="str">
        <f>_xll.BDP(C249,$G$12)</f>
        <v>#N/A Requesting Data...</v>
      </c>
      <c r="H249" s="154" t="e">
        <f t="shared" si="135"/>
        <v>#VALUE!</v>
      </c>
      <c r="I249" s="155" t="e">
        <f t="shared" si="136"/>
        <v>#VALUE!</v>
      </c>
      <c r="J249" s="156">
        <v>0</v>
      </c>
      <c r="K249" s="152" t="str">
        <f>CONCATENATE(D897,D249, " Curncy")</f>
        <v>EUREUR Curncy</v>
      </c>
      <c r="L249" s="152">
        <f>IF(D249 = D897,1,_xll.BDP(K249,$L$12))</f>
        <v>1</v>
      </c>
      <c r="M249" s="394">
        <f>IF(D249 = D897,1,_xll.BDP(K249,$M$12)*L249)</f>
        <v>1</v>
      </c>
      <c r="N249" s="157" t="e">
        <f t="shared" si="137"/>
        <v>#VALUE!</v>
      </c>
      <c r="O249" s="396" t="e">
        <f>N249 / Y897</f>
        <v>#VALUE!</v>
      </c>
      <c r="P249" s="159">
        <f t="shared" si="138"/>
        <v>0</v>
      </c>
      <c r="Q249" s="398">
        <f>P249 / Y897*100</f>
        <v>0</v>
      </c>
      <c r="R249" s="160">
        <f t="shared" si="139"/>
        <v>0</v>
      </c>
      <c r="S249" s="398">
        <f t="shared" si="140"/>
        <v>0</v>
      </c>
      <c r="T249" s="152">
        <f t="shared" si="141"/>
        <v>1</v>
      </c>
      <c r="U249" s="152">
        <v>0</v>
      </c>
      <c r="V249" s="152">
        <v>1</v>
      </c>
      <c r="W249" s="158" t="e">
        <f t="shared" si="142"/>
        <v>#VALUE!</v>
      </c>
      <c r="X249" s="158" t="e">
        <f t="shared" si="143"/>
        <v>#VALUE!</v>
      </c>
      <c r="Y249" s="70"/>
      <c r="Z249" s="162" t="str">
        <f>_xll.BDH(C249,$Z$12,$D$1,$D$1)</f>
        <v>#N/A Requesting Data...</v>
      </c>
      <c r="AA249" s="162" t="e">
        <f t="shared" si="144"/>
        <v>#VALUE!</v>
      </c>
      <c r="AB249" s="163" t="e">
        <f t="shared" si="145"/>
        <v>#VALUE!</v>
      </c>
      <c r="AC249" s="164">
        <v>0</v>
      </c>
      <c r="AD249" s="165">
        <f>IF(D249 = D897,1,_xll.BDP(K249,$AD$12)*L249)</f>
        <v>1</v>
      </c>
      <c r="AE249" s="400" t="e">
        <f>AA249*AC249*T249/AD249 / AF897</f>
        <v>#VALUE!</v>
      </c>
      <c r="AF249" s="73"/>
      <c r="AG249" s="69"/>
      <c r="AH249" s="61"/>
    </row>
    <row r="250" spans="1:34" x14ac:dyDescent="0.2">
      <c r="B250" s="152">
        <v>10517</v>
      </c>
      <c r="C250" s="152" t="s">
        <v>621</v>
      </c>
      <c r="D250" s="152" t="str">
        <f>_xll.BDP(C250,$D$12)</f>
        <v>EUR</v>
      </c>
      <c r="E250" s="152" t="s">
        <v>645</v>
      </c>
      <c r="F250" s="153">
        <f>_xll.BDP(C250,$F$12)</f>
        <v>29.7</v>
      </c>
      <c r="G250" s="153" t="str">
        <f>_xll.BDP(C250,$G$12)</f>
        <v>#N/A Requesting Data...</v>
      </c>
      <c r="H250" s="154" t="e">
        <f t="shared" si="135"/>
        <v>#VALUE!</v>
      </c>
      <c r="I250" s="155" t="e">
        <f t="shared" si="136"/>
        <v>#VALUE!</v>
      </c>
      <c r="J250" s="156">
        <v>0</v>
      </c>
      <c r="K250" s="152" t="str">
        <f>CONCATENATE(D897,D250, " Curncy")</f>
        <v>EUREUR Curncy</v>
      </c>
      <c r="L250" s="152">
        <f>IF(D250 = D897,1,_xll.BDP(K250,$L$12))</f>
        <v>1</v>
      </c>
      <c r="M250" s="394">
        <f>IF(D250 = D897,1,_xll.BDP(K250,$M$12)*L250)</f>
        <v>1</v>
      </c>
      <c r="N250" s="157" t="e">
        <f t="shared" si="137"/>
        <v>#VALUE!</v>
      </c>
      <c r="O250" s="396" t="e">
        <f>N250 / Y897</f>
        <v>#VALUE!</v>
      </c>
      <c r="P250" s="159">
        <f t="shared" si="138"/>
        <v>0</v>
      </c>
      <c r="Q250" s="398">
        <f>P250 / Y897*100</f>
        <v>0</v>
      </c>
      <c r="R250" s="160">
        <f t="shared" si="139"/>
        <v>0</v>
      </c>
      <c r="S250" s="398">
        <f t="shared" si="140"/>
        <v>0</v>
      </c>
      <c r="T250" s="152">
        <f t="shared" si="141"/>
        <v>1</v>
      </c>
      <c r="U250" s="152">
        <v>0</v>
      </c>
      <c r="V250" s="152">
        <v>1</v>
      </c>
      <c r="W250" s="158" t="e">
        <f t="shared" si="142"/>
        <v>#VALUE!</v>
      </c>
      <c r="X250" s="158" t="e">
        <f t="shared" si="143"/>
        <v>#VALUE!</v>
      </c>
      <c r="Y250" s="70"/>
      <c r="Z250" s="162" t="str">
        <f>_xll.BDH(C250,$Z$12,$D$1,$D$1)</f>
        <v>#N/A Requesting Data...</v>
      </c>
      <c r="AA250" s="162" t="e">
        <f t="shared" si="144"/>
        <v>#VALUE!</v>
      </c>
      <c r="AB250" s="163" t="e">
        <f t="shared" si="145"/>
        <v>#VALUE!</v>
      </c>
      <c r="AC250" s="164">
        <v>0</v>
      </c>
      <c r="AD250" s="165">
        <f>IF(D250 = D897,1,_xll.BDP(K250,$AD$12)*L250)</f>
        <v>1</v>
      </c>
      <c r="AE250" s="400" t="e">
        <f>AA250*AC250*T250/AD250 / AF897</f>
        <v>#VALUE!</v>
      </c>
      <c r="AF250" s="73"/>
      <c r="AG250" s="69"/>
      <c r="AH250" s="61"/>
    </row>
    <row r="251" spans="1:34" x14ac:dyDescent="0.2">
      <c r="B251" s="152">
        <v>1620</v>
      </c>
      <c r="C251" s="152" t="s">
        <v>622</v>
      </c>
      <c r="D251" s="152" t="str">
        <f>_xll.BDP(C251,$D$12)</f>
        <v>EUR</v>
      </c>
      <c r="E251" s="152" t="s">
        <v>646</v>
      </c>
      <c r="F251" s="153">
        <f>_xll.BDP(C251,$F$12)</f>
        <v>9.08</v>
      </c>
      <c r="G251" s="153" t="str">
        <f>_xll.BDP(C251,$G$12)</f>
        <v>#N/A Requesting Data...</v>
      </c>
      <c r="H251" s="154" t="e">
        <f t="shared" si="135"/>
        <v>#VALUE!</v>
      </c>
      <c r="I251" s="155" t="e">
        <f t="shared" si="136"/>
        <v>#VALUE!</v>
      </c>
      <c r="J251" s="156">
        <v>0</v>
      </c>
      <c r="K251" s="152" t="str">
        <f>CONCATENATE(D897,D251, " Curncy")</f>
        <v>EUREUR Curncy</v>
      </c>
      <c r="L251" s="152">
        <f>IF(D251 = D897,1,_xll.BDP(K251,$L$12))</f>
        <v>1</v>
      </c>
      <c r="M251" s="394">
        <f>IF(D251 = D897,1,_xll.BDP(K251,$M$12)*L251)</f>
        <v>1</v>
      </c>
      <c r="N251" s="157" t="e">
        <f t="shared" si="137"/>
        <v>#VALUE!</v>
      </c>
      <c r="O251" s="396" t="e">
        <f>N251 / Y897</f>
        <v>#VALUE!</v>
      </c>
      <c r="P251" s="159">
        <f t="shared" si="138"/>
        <v>0</v>
      </c>
      <c r="Q251" s="398">
        <f>P251 / Y897*100</f>
        <v>0</v>
      </c>
      <c r="R251" s="160">
        <f t="shared" si="139"/>
        <v>0</v>
      </c>
      <c r="S251" s="398">
        <f t="shared" si="140"/>
        <v>0</v>
      </c>
      <c r="T251" s="152">
        <f t="shared" si="141"/>
        <v>1</v>
      </c>
      <c r="U251" s="152">
        <v>0</v>
      </c>
      <c r="V251" s="152">
        <v>1</v>
      </c>
      <c r="W251" s="158" t="e">
        <f t="shared" si="142"/>
        <v>#VALUE!</v>
      </c>
      <c r="X251" s="158" t="e">
        <f t="shared" si="143"/>
        <v>#VALUE!</v>
      </c>
      <c r="Y251" s="70"/>
      <c r="Z251" s="162">
        <f>_xll.BDH(C251,$Z$12,$D$1,$D$1)</f>
        <v>9.0649999999999995</v>
      </c>
      <c r="AA251" s="162">
        <f t="shared" si="144"/>
        <v>1.5000000000000568E-2</v>
      </c>
      <c r="AB251" s="163">
        <f t="shared" si="145"/>
        <v>0.16547159404302889</v>
      </c>
      <c r="AC251" s="164">
        <v>0</v>
      </c>
      <c r="AD251" s="165">
        <f>IF(D251 = D897,1,_xll.BDP(K251,$AD$12)*L251)</f>
        <v>1</v>
      </c>
      <c r="AE251" s="400">
        <f>AA251*AC251*T251/AD251 / AF897</f>
        <v>0</v>
      </c>
      <c r="AF251" s="73"/>
      <c r="AG251" s="69"/>
      <c r="AH251" s="61"/>
    </row>
    <row r="252" spans="1:34" x14ac:dyDescent="0.2">
      <c r="A252" s="186" t="s">
        <v>1504</v>
      </c>
      <c r="B252" s="186"/>
      <c r="C252" s="186"/>
      <c r="D252" s="186"/>
      <c r="E252" s="186" t="s">
        <v>132</v>
      </c>
      <c r="F252" s="187"/>
      <c r="G252" s="187"/>
      <c r="H252" s="188"/>
      <c r="I252" s="189"/>
      <c r="J252" s="190"/>
      <c r="K252" s="186"/>
      <c r="L252" s="186"/>
      <c r="M252" s="393"/>
      <c r="N252" s="191" t="e">
        <f t="shared" ref="N252:S252" si="146" xml:space="preserve"> SUM(N232:N251)</f>
        <v>#VALUE!</v>
      </c>
      <c r="O252" s="395" t="e">
        <f t="shared" si="146"/>
        <v>#VALUE!</v>
      </c>
      <c r="P252" s="192" t="e">
        <f t="shared" si="146"/>
        <v>#VALUE!</v>
      </c>
      <c r="Q252" s="397" t="e">
        <f t="shared" si="146"/>
        <v>#VALUE!</v>
      </c>
      <c r="R252" s="193" t="e">
        <f t="shared" si="146"/>
        <v>#VALUE!</v>
      </c>
      <c r="S252" s="397" t="e">
        <f t="shared" si="146"/>
        <v>#VALUE!</v>
      </c>
      <c r="T252" s="186"/>
      <c r="U252" s="186"/>
      <c r="V252" s="186"/>
      <c r="W252" s="194" t="e">
        <f xml:space="preserve"> SUM(W232:W251)</f>
        <v>#VALUE!</v>
      </c>
      <c r="X252" s="194" t="e">
        <f xml:space="preserve"> SUM(X232:X251)</f>
        <v>#VALUE!</v>
      </c>
      <c r="Y252" s="186"/>
      <c r="Z252" s="195"/>
      <c r="AA252" s="195"/>
      <c r="AB252" s="196"/>
      <c r="AC252" s="197"/>
      <c r="AD252" s="198"/>
      <c r="AE252" s="399" t="e">
        <f xml:space="preserve"> SUM(AE232:AE251)</f>
        <v>#VALUE!</v>
      </c>
      <c r="AF252" s="354"/>
      <c r="AG252" s="69"/>
      <c r="AH252" s="61"/>
    </row>
    <row r="253" spans="1:34" x14ac:dyDescent="0.2">
      <c r="B253" s="31"/>
      <c r="C253" s="47"/>
      <c r="F253" s="36"/>
      <c r="G253" s="36"/>
      <c r="H253" s="37"/>
      <c r="I253" s="40"/>
      <c r="J253" s="17"/>
      <c r="K253" s="31"/>
      <c r="L253" s="31"/>
      <c r="M253" s="413"/>
      <c r="N253" s="93"/>
      <c r="O253" s="421"/>
      <c r="P253" s="38"/>
      <c r="Q253" s="426"/>
      <c r="R253" s="94"/>
      <c r="S253" s="435"/>
      <c r="T253" s="23"/>
      <c r="W253" s="49"/>
      <c r="X253" s="49"/>
      <c r="Y253" s="70"/>
      <c r="Z253" s="64"/>
      <c r="AA253" s="63"/>
      <c r="AB253" s="56"/>
      <c r="AC253" s="55"/>
      <c r="AD253" s="57"/>
      <c r="AE253" s="437"/>
      <c r="AF253" s="73"/>
      <c r="AG253" s="69"/>
      <c r="AH253" s="61"/>
    </row>
    <row r="254" spans="1:34" x14ac:dyDescent="0.2">
      <c r="B254" s="152"/>
      <c r="C254" s="152" t="s">
        <v>511</v>
      </c>
      <c r="D254" s="152" t="str">
        <f>_xll.BDP(C254,$D$12)</f>
        <v>JPY</v>
      </c>
      <c r="E254" s="152" t="str">
        <f>_xll.BDP(C254,$E$12)</f>
        <v>NIKKEI 225  (OSE) Sep22</v>
      </c>
      <c r="F254" s="153">
        <f>_xll.BDP(C254,$F$12)</f>
        <v>26180</v>
      </c>
      <c r="G254" s="153" t="str">
        <f>_xll.BDP(C254,$G$12)</f>
        <v>#N/A Requesting Data...</v>
      </c>
      <c r="H254" s="154" t="e">
        <f t="shared" ref="H254:H285" si="147">IF(OR(OR(G254="#N/A N/A",G254="#N/A Real Time"),OR(F254="#N/A N/A",F254="#N/A Real Time")),0,  G254 - F254)</f>
        <v>#VALUE!</v>
      </c>
      <c r="I254" s="155" t="e">
        <f t="shared" ref="I254:I285" si="148">IF(OR(F254=0,F254="#N/A N/A"),0,H254 / F254*100)</f>
        <v>#VALUE!</v>
      </c>
      <c r="J254" s="156">
        <v>0</v>
      </c>
      <c r="K254" s="152" t="str">
        <f>CONCATENATE(D897,D254, " Curncy")</f>
        <v>EURJPY Curncy</v>
      </c>
      <c r="L254" s="152">
        <f>IF(D254 = D897,1,_xll.BDP(K254,$L$12))</f>
        <v>1</v>
      </c>
      <c r="M254" s="394" t="e">
        <f>IF(D254 = D897,1,_xll.BDP(K254,$M$12)*L254)</f>
        <v>#VALUE!</v>
      </c>
      <c r="N254" s="157" t="e">
        <f t="shared" ref="N254:N285" si="149">H254*J254*T254/M254</f>
        <v>#VALUE!</v>
      </c>
      <c r="O254" s="396" t="e">
        <f>N254 / Y897</f>
        <v>#VALUE!</v>
      </c>
      <c r="P254" s="159">
        <f t="shared" ref="P254:P285" si="150">IF(OR(OR(J254=0,G254 = "#N/A N/A"),G254="#N/A Real Time"),0,G254*J254*T254/M254)</f>
        <v>0</v>
      </c>
      <c r="Q254" s="398">
        <f>P254 / Y897*100</f>
        <v>0</v>
      </c>
      <c r="R254" s="160">
        <f t="shared" ref="R254:R285" si="151">IF(Q254&lt;0,Q254,0)</f>
        <v>0</v>
      </c>
      <c r="S254" s="398">
        <f t="shared" ref="S254:S285" si="152">IF(Q254&gt;0,Q254,0)</f>
        <v>0</v>
      </c>
      <c r="T254" s="152">
        <f t="shared" ref="T254:T285" si="153">IF(EXACT(D254,UPPER(D254)),1,0.01)/V254</f>
        <v>1</v>
      </c>
      <c r="U254" s="152">
        <v>3</v>
      </c>
      <c r="V254" s="152">
        <v>1</v>
      </c>
      <c r="W254" s="158" t="e">
        <f t="shared" ref="W254:W285" si="154">IF(AND(Q254&lt;0,O254&gt;0),O254,0)</f>
        <v>#VALUE!</v>
      </c>
      <c r="X254" s="158" t="e">
        <f t="shared" ref="X254:X285" si="155">IF(AND(Q254&gt;0,O254&gt;0),O254,0)</f>
        <v>#VALUE!</v>
      </c>
      <c r="Y254" s="70"/>
      <c r="Z254" s="162" t="str">
        <f>_xll.BDH(C254,$Z$12,$D$1,$D$1)</f>
        <v>#N/A Requesting Data...</v>
      </c>
      <c r="AA254" s="162" t="e">
        <f t="shared" ref="AA254:AA285" si="156">IF(OR(OR(F254="#N/A N/A",F254="#N/A Real Time"),OR(Z254="#N/A N/A",Z254="#N/A Real Time")),0,  F254 - Z254)</f>
        <v>#VALUE!</v>
      </c>
      <c r="AB254" s="163" t="e">
        <f t="shared" ref="AB254:AB285" si="157">IF(OR(Z254=0,Z254="#N/A N/A"),0,AA254 / Z254*100)</f>
        <v>#VALUE!</v>
      </c>
      <c r="AC254" s="164">
        <v>0</v>
      </c>
      <c r="AD254" s="165">
        <f>IF(D254 = D897,1,_xll.BDP(K254,$AD$12)*L254)</f>
        <v>140.99</v>
      </c>
      <c r="AE254" s="400" t="e">
        <f>AA254*AC254*T254/AD254 / AF897</f>
        <v>#VALUE!</v>
      </c>
      <c r="AF254" s="73"/>
      <c r="AG254" s="69"/>
      <c r="AH254" s="61"/>
    </row>
    <row r="255" spans="1:34" x14ac:dyDescent="0.2">
      <c r="B255" s="152">
        <v>22362</v>
      </c>
      <c r="C255" s="152" t="s">
        <v>653</v>
      </c>
      <c r="D255" s="152" t="str">
        <f>_xll.BDP(C255,$D$12)</f>
        <v>JPY</v>
      </c>
      <c r="E255" s="152" t="s">
        <v>701</v>
      </c>
      <c r="F255" s="153">
        <f>_xll.BDP(C255,$F$12)</f>
        <v>5810</v>
      </c>
      <c r="G255" s="153" t="str">
        <f>_xll.BDP(C255,$G$12)</f>
        <v>#N/A Requesting Data...</v>
      </c>
      <c r="H255" s="154" t="e">
        <f t="shared" si="147"/>
        <v>#VALUE!</v>
      </c>
      <c r="I255" s="155" t="e">
        <f t="shared" si="148"/>
        <v>#VALUE!</v>
      </c>
      <c r="J255" s="156">
        <v>0</v>
      </c>
      <c r="K255" s="152" t="str">
        <f>CONCATENATE(D897,D255, " Curncy")</f>
        <v>EURJPY Curncy</v>
      </c>
      <c r="L255" s="152">
        <f>IF(D255 = D897,1,_xll.BDP(K255,$L$12))</f>
        <v>1</v>
      </c>
      <c r="M255" s="394" t="e">
        <f>IF(D255 = D897,1,_xll.BDP(K255,$M$12)*L255)</f>
        <v>#VALUE!</v>
      </c>
      <c r="N255" s="157" t="e">
        <f t="shared" si="149"/>
        <v>#VALUE!</v>
      </c>
      <c r="O255" s="396" t="e">
        <f>N255 / Y897</f>
        <v>#VALUE!</v>
      </c>
      <c r="P255" s="159">
        <f t="shared" si="150"/>
        <v>0</v>
      </c>
      <c r="Q255" s="398">
        <f>P255 / Y897*100</f>
        <v>0</v>
      </c>
      <c r="R255" s="160">
        <f t="shared" si="151"/>
        <v>0</v>
      </c>
      <c r="S255" s="398">
        <f t="shared" si="152"/>
        <v>0</v>
      </c>
      <c r="T255" s="152">
        <f t="shared" si="153"/>
        <v>1</v>
      </c>
      <c r="U255" s="152">
        <v>0</v>
      </c>
      <c r="V255" s="152">
        <v>1</v>
      </c>
      <c r="W255" s="158" t="e">
        <f t="shared" si="154"/>
        <v>#VALUE!</v>
      </c>
      <c r="X255" s="158" t="e">
        <f t="shared" si="155"/>
        <v>#VALUE!</v>
      </c>
      <c r="Y255" s="70"/>
      <c r="Z255" s="162" t="str">
        <f>_xll.BDH(C255,$Z$12,$D$1,$D$1)</f>
        <v>#N/A Requesting Data...</v>
      </c>
      <c r="AA255" s="162" t="e">
        <f t="shared" si="156"/>
        <v>#VALUE!</v>
      </c>
      <c r="AB255" s="163" t="e">
        <f t="shared" si="157"/>
        <v>#VALUE!</v>
      </c>
      <c r="AC255" s="164">
        <v>0</v>
      </c>
      <c r="AD255" s="165">
        <f>IF(D255 = D897,1,_xll.BDP(K255,$AD$12)*L255)</f>
        <v>140.99</v>
      </c>
      <c r="AE255" s="400" t="e">
        <f>AA255*AC255*T255/AD255 / AF897</f>
        <v>#VALUE!</v>
      </c>
      <c r="AF255" s="73"/>
      <c r="AG255" s="69"/>
      <c r="AH255" s="61"/>
    </row>
    <row r="256" spans="1:34" x14ac:dyDescent="0.2">
      <c r="B256" s="152">
        <v>27327</v>
      </c>
      <c r="C256" s="152" t="s">
        <v>654</v>
      </c>
      <c r="D256" s="152" t="str">
        <f>_xll.BDP(C256,$D$12)</f>
        <v>JPY</v>
      </c>
      <c r="E256" s="152" t="s">
        <v>702</v>
      </c>
      <c r="F256" s="153">
        <f>_xll.BDP(C256,$F$12)</f>
        <v>7060</v>
      </c>
      <c r="G256" s="153" t="str">
        <f>_xll.BDP(C256,$G$12)</f>
        <v>#N/A Requesting Data...</v>
      </c>
      <c r="H256" s="154" t="e">
        <f t="shared" si="147"/>
        <v>#VALUE!</v>
      </c>
      <c r="I256" s="155" t="e">
        <f t="shared" si="148"/>
        <v>#VALUE!</v>
      </c>
      <c r="J256" s="156">
        <v>0</v>
      </c>
      <c r="K256" s="152" t="str">
        <f>CONCATENATE(D897,D256, " Curncy")</f>
        <v>EURJPY Curncy</v>
      </c>
      <c r="L256" s="152">
        <f>IF(D256 = D897,1,_xll.BDP(K256,$L$12))</f>
        <v>1</v>
      </c>
      <c r="M256" s="394" t="e">
        <f>IF(D256 = D897,1,_xll.BDP(K256,$M$12)*L256)</f>
        <v>#VALUE!</v>
      </c>
      <c r="N256" s="157" t="e">
        <f t="shared" si="149"/>
        <v>#VALUE!</v>
      </c>
      <c r="O256" s="396" t="e">
        <f>N256 / Y897</f>
        <v>#VALUE!</v>
      </c>
      <c r="P256" s="159">
        <f t="shared" si="150"/>
        <v>0</v>
      </c>
      <c r="Q256" s="398">
        <f>P256 / Y897*100</f>
        <v>0</v>
      </c>
      <c r="R256" s="160">
        <f t="shared" si="151"/>
        <v>0</v>
      </c>
      <c r="S256" s="398">
        <f t="shared" si="152"/>
        <v>0</v>
      </c>
      <c r="T256" s="152">
        <f t="shared" si="153"/>
        <v>1</v>
      </c>
      <c r="U256" s="152">
        <v>0</v>
      </c>
      <c r="V256" s="152">
        <v>1</v>
      </c>
      <c r="W256" s="158" t="e">
        <f t="shared" si="154"/>
        <v>#VALUE!</v>
      </c>
      <c r="X256" s="158" t="e">
        <f t="shared" si="155"/>
        <v>#VALUE!</v>
      </c>
      <c r="Y256" s="70"/>
      <c r="Z256" s="162" t="str">
        <f>_xll.BDH(C256,$Z$12,$D$1,$D$1)</f>
        <v>#N/A Requesting Data...</v>
      </c>
      <c r="AA256" s="162" t="e">
        <f t="shared" si="156"/>
        <v>#VALUE!</v>
      </c>
      <c r="AB256" s="163" t="e">
        <f t="shared" si="157"/>
        <v>#VALUE!</v>
      </c>
      <c r="AC256" s="164">
        <v>0</v>
      </c>
      <c r="AD256" s="165">
        <f>IF(D256 = D897,1,_xll.BDP(K256,$AD$12)*L256)</f>
        <v>140.99</v>
      </c>
      <c r="AE256" s="400" t="e">
        <f>AA256*AC256*T256/AD256 / AF897</f>
        <v>#VALUE!</v>
      </c>
      <c r="AF256" s="73"/>
      <c r="AG256" s="69"/>
      <c r="AH256" s="61"/>
    </row>
    <row r="257" spans="1:34" x14ac:dyDescent="0.2">
      <c r="B257" s="152">
        <v>20313</v>
      </c>
      <c r="C257" s="152" t="s">
        <v>655</v>
      </c>
      <c r="D257" s="152" t="str">
        <f>_xll.BDP(C257,$D$12)</f>
        <v>JPY</v>
      </c>
      <c r="E257" s="152" t="s">
        <v>703</v>
      </c>
      <c r="F257" s="153">
        <f>_xll.BDP(C257,$F$12)</f>
        <v>987</v>
      </c>
      <c r="G257" s="153" t="str">
        <f>_xll.BDP(C257,$G$12)</f>
        <v>#N/A Requesting Data...</v>
      </c>
      <c r="H257" s="154" t="e">
        <f t="shared" si="147"/>
        <v>#VALUE!</v>
      </c>
      <c r="I257" s="155" t="e">
        <f t="shared" si="148"/>
        <v>#VALUE!</v>
      </c>
      <c r="J257" s="156">
        <v>0</v>
      </c>
      <c r="K257" s="152" t="str">
        <f>CONCATENATE(D897,D257, " Curncy")</f>
        <v>EURJPY Curncy</v>
      </c>
      <c r="L257" s="152">
        <f>IF(D257 = D897,1,_xll.BDP(K257,$L$12))</f>
        <v>1</v>
      </c>
      <c r="M257" s="394" t="e">
        <f>IF(D257 = D897,1,_xll.BDP(K257,$M$12)*L257)</f>
        <v>#VALUE!</v>
      </c>
      <c r="N257" s="157" t="e">
        <f t="shared" si="149"/>
        <v>#VALUE!</v>
      </c>
      <c r="O257" s="396" t="e">
        <f>N257 / Y897</f>
        <v>#VALUE!</v>
      </c>
      <c r="P257" s="159">
        <f t="shared" si="150"/>
        <v>0</v>
      </c>
      <c r="Q257" s="398">
        <f>P257 / Y897*100</f>
        <v>0</v>
      </c>
      <c r="R257" s="160">
        <f t="shared" si="151"/>
        <v>0</v>
      </c>
      <c r="S257" s="398">
        <f t="shared" si="152"/>
        <v>0</v>
      </c>
      <c r="T257" s="152">
        <f t="shared" si="153"/>
        <v>1</v>
      </c>
      <c r="U257" s="152">
        <v>0</v>
      </c>
      <c r="V257" s="152">
        <v>1</v>
      </c>
      <c r="W257" s="158" t="e">
        <f t="shared" si="154"/>
        <v>#VALUE!</v>
      </c>
      <c r="X257" s="158" t="e">
        <f t="shared" si="155"/>
        <v>#VALUE!</v>
      </c>
      <c r="Y257" s="70"/>
      <c r="Z257" s="162">
        <f>_xll.BDH(C257,$Z$12,$D$1,$D$1)</f>
        <v>997</v>
      </c>
      <c r="AA257" s="162">
        <f t="shared" si="156"/>
        <v>-10</v>
      </c>
      <c r="AB257" s="163">
        <f t="shared" si="157"/>
        <v>-1.0030090270812437</v>
      </c>
      <c r="AC257" s="164">
        <v>0</v>
      </c>
      <c r="AD257" s="165">
        <f>IF(D257 = D897,1,_xll.BDP(K257,$AD$12)*L257)</f>
        <v>140.99</v>
      </c>
      <c r="AE257" s="400">
        <f>AA257*AC257*T257/AD257 / AF897</f>
        <v>0</v>
      </c>
      <c r="AF257" s="73"/>
      <c r="AG257" s="69"/>
      <c r="AH257" s="61"/>
    </row>
    <row r="258" spans="1:34" x14ac:dyDescent="0.2">
      <c r="B258" s="152">
        <v>1595</v>
      </c>
      <c r="C258" s="152" t="s">
        <v>131</v>
      </c>
      <c r="D258" s="152" t="str">
        <f>_xll.BDP(C258,$D$12)</f>
        <v>JPY</v>
      </c>
      <c r="E258" s="152" t="s">
        <v>291</v>
      </c>
      <c r="F258" s="153">
        <f>_xll.BDP(C258,$F$12)</f>
        <v>993</v>
      </c>
      <c r="G258" s="153" t="str">
        <f>_xll.BDP(C258,$G$12)</f>
        <v>#N/A Requesting Data...</v>
      </c>
      <c r="H258" s="154" t="e">
        <f t="shared" si="147"/>
        <v>#VALUE!</v>
      </c>
      <c r="I258" s="155" t="e">
        <f t="shared" si="148"/>
        <v>#VALUE!</v>
      </c>
      <c r="J258" s="156">
        <v>0</v>
      </c>
      <c r="K258" s="152" t="str">
        <f>CONCATENATE(D897,D258, " Curncy")</f>
        <v>EURJPY Curncy</v>
      </c>
      <c r="L258" s="152">
        <f>IF(D258 = D897,1,_xll.BDP(K258,$L$12))</f>
        <v>1</v>
      </c>
      <c r="M258" s="394" t="e">
        <f>IF(D258 = D897,1,_xll.BDP(K258,$M$12)*L258)</f>
        <v>#VALUE!</v>
      </c>
      <c r="N258" s="157" t="e">
        <f t="shared" si="149"/>
        <v>#VALUE!</v>
      </c>
      <c r="O258" s="396" t="e">
        <f>N258 / Y897</f>
        <v>#VALUE!</v>
      </c>
      <c r="P258" s="159">
        <f t="shared" si="150"/>
        <v>0</v>
      </c>
      <c r="Q258" s="398">
        <f>P258 / Y897*100</f>
        <v>0</v>
      </c>
      <c r="R258" s="160">
        <f t="shared" si="151"/>
        <v>0</v>
      </c>
      <c r="S258" s="398">
        <f t="shared" si="152"/>
        <v>0</v>
      </c>
      <c r="T258" s="152">
        <f t="shared" si="153"/>
        <v>1</v>
      </c>
      <c r="U258" s="152">
        <v>0</v>
      </c>
      <c r="V258" s="152">
        <v>1</v>
      </c>
      <c r="W258" s="158" t="e">
        <f t="shared" si="154"/>
        <v>#VALUE!</v>
      </c>
      <c r="X258" s="158" t="e">
        <f t="shared" si="155"/>
        <v>#VALUE!</v>
      </c>
      <c r="Y258" s="70"/>
      <c r="Z258" s="162" t="str">
        <f>_xll.BDH(C258,$Z$12,$D$1,$D$1)</f>
        <v>#N/A Requesting Data...</v>
      </c>
      <c r="AA258" s="162" t="e">
        <f t="shared" si="156"/>
        <v>#VALUE!</v>
      </c>
      <c r="AB258" s="163" t="e">
        <f t="shared" si="157"/>
        <v>#VALUE!</v>
      </c>
      <c r="AC258" s="164">
        <v>0</v>
      </c>
      <c r="AD258" s="165">
        <f>IF(D258 = D897,1,_xll.BDP(K258,$AD$12)*L258)</f>
        <v>140.99</v>
      </c>
      <c r="AE258" s="400" t="e">
        <f>AA258*AC258*T258/AD258 / AF897</f>
        <v>#VALUE!</v>
      </c>
      <c r="AF258" s="73"/>
      <c r="AG258" s="69"/>
      <c r="AH258" s="61"/>
    </row>
    <row r="259" spans="1:34" x14ac:dyDescent="0.2">
      <c r="B259" s="152">
        <v>24432</v>
      </c>
      <c r="C259" s="152" t="s">
        <v>660</v>
      </c>
      <c r="D259" s="152" t="str">
        <f>_xll.BDP(C259,$D$12)</f>
        <v>JPY</v>
      </c>
      <c r="E259" s="152" t="s">
        <v>705</v>
      </c>
      <c r="F259" s="153">
        <f>_xll.BDP(C259,$F$12)</f>
        <v>7700</v>
      </c>
      <c r="G259" s="153" t="str">
        <f>_xll.BDP(C259,$G$12)</f>
        <v>#N/A Requesting Data...</v>
      </c>
      <c r="H259" s="154" t="e">
        <f t="shared" si="147"/>
        <v>#VALUE!</v>
      </c>
      <c r="I259" s="155" t="e">
        <f t="shared" si="148"/>
        <v>#VALUE!</v>
      </c>
      <c r="J259" s="156">
        <v>0</v>
      </c>
      <c r="K259" s="152" t="str">
        <f>CONCATENATE(D897,D259, " Curncy")</f>
        <v>EURJPY Curncy</v>
      </c>
      <c r="L259" s="152">
        <f>IF(D259 = D897,1,_xll.BDP(K259,$L$12))</f>
        <v>1</v>
      </c>
      <c r="M259" s="394" t="e">
        <f>IF(D259 = D897,1,_xll.BDP(K259,$M$12)*L259)</f>
        <v>#VALUE!</v>
      </c>
      <c r="N259" s="157" t="e">
        <f t="shared" si="149"/>
        <v>#VALUE!</v>
      </c>
      <c r="O259" s="396" t="e">
        <f>N259 / Y897</f>
        <v>#VALUE!</v>
      </c>
      <c r="P259" s="159">
        <f t="shared" si="150"/>
        <v>0</v>
      </c>
      <c r="Q259" s="398">
        <f>P259 / Y897*100</f>
        <v>0</v>
      </c>
      <c r="R259" s="160">
        <f t="shared" si="151"/>
        <v>0</v>
      </c>
      <c r="S259" s="398">
        <f t="shared" si="152"/>
        <v>0</v>
      </c>
      <c r="T259" s="152">
        <f t="shared" si="153"/>
        <v>1</v>
      </c>
      <c r="U259" s="152">
        <v>0</v>
      </c>
      <c r="V259" s="152">
        <v>1</v>
      </c>
      <c r="W259" s="158" t="e">
        <f t="shared" si="154"/>
        <v>#VALUE!</v>
      </c>
      <c r="X259" s="158" t="e">
        <f t="shared" si="155"/>
        <v>#VALUE!</v>
      </c>
      <c r="Y259" s="70"/>
      <c r="Z259" s="162" t="str">
        <f>_xll.BDH(C259,$Z$12,$D$1,$D$1)</f>
        <v>#N/A Requesting Data...</v>
      </c>
      <c r="AA259" s="162" t="e">
        <f t="shared" si="156"/>
        <v>#VALUE!</v>
      </c>
      <c r="AB259" s="163" t="e">
        <f t="shared" si="157"/>
        <v>#VALUE!</v>
      </c>
      <c r="AC259" s="164">
        <v>0</v>
      </c>
      <c r="AD259" s="165">
        <f>IF(D259 = D897,1,_xll.BDP(K259,$AD$12)*L259)</f>
        <v>140.99</v>
      </c>
      <c r="AE259" s="400" t="e">
        <f>AA259*AC259*T259/AD259 / AF897</f>
        <v>#VALUE!</v>
      </c>
      <c r="AF259" s="73"/>
      <c r="AG259" s="69"/>
      <c r="AH259" s="61"/>
    </row>
    <row r="260" spans="1:34" x14ac:dyDescent="0.2">
      <c r="B260" s="152">
        <v>3122</v>
      </c>
      <c r="C260" s="152" t="s">
        <v>661</v>
      </c>
      <c r="D260" s="152" t="str">
        <f>_xll.BDP(C260,$D$12)</f>
        <v>JPY</v>
      </c>
      <c r="E260" s="152" t="s">
        <v>706</v>
      </c>
      <c r="F260" s="153">
        <f>_xll.BDP(C260,$F$12)</f>
        <v>2476</v>
      </c>
      <c r="G260" s="153" t="str">
        <f>_xll.BDP(C260,$G$12)</f>
        <v>#N/A Requesting Data...</v>
      </c>
      <c r="H260" s="154" t="e">
        <f t="shared" si="147"/>
        <v>#VALUE!</v>
      </c>
      <c r="I260" s="155" t="e">
        <f t="shared" si="148"/>
        <v>#VALUE!</v>
      </c>
      <c r="J260" s="156">
        <v>0</v>
      </c>
      <c r="K260" s="152" t="str">
        <f>CONCATENATE(D897,D260, " Curncy")</f>
        <v>EURJPY Curncy</v>
      </c>
      <c r="L260" s="152">
        <f>IF(D260 = D897,1,_xll.BDP(K260,$L$12))</f>
        <v>1</v>
      </c>
      <c r="M260" s="394" t="e">
        <f>IF(D260 = D897,1,_xll.BDP(K260,$M$12)*L260)</f>
        <v>#VALUE!</v>
      </c>
      <c r="N260" s="157" t="e">
        <f t="shared" si="149"/>
        <v>#VALUE!</v>
      </c>
      <c r="O260" s="396" t="e">
        <f>N260 / Y897</f>
        <v>#VALUE!</v>
      </c>
      <c r="P260" s="159">
        <f t="shared" si="150"/>
        <v>0</v>
      </c>
      <c r="Q260" s="398">
        <f>P260 / Y897*100</f>
        <v>0</v>
      </c>
      <c r="R260" s="160">
        <f t="shared" si="151"/>
        <v>0</v>
      </c>
      <c r="S260" s="398">
        <f t="shared" si="152"/>
        <v>0</v>
      </c>
      <c r="T260" s="152">
        <f t="shared" si="153"/>
        <v>1</v>
      </c>
      <c r="U260" s="152">
        <v>0</v>
      </c>
      <c r="V260" s="152">
        <v>1</v>
      </c>
      <c r="W260" s="158" t="e">
        <f t="shared" si="154"/>
        <v>#VALUE!</v>
      </c>
      <c r="X260" s="158" t="e">
        <f t="shared" si="155"/>
        <v>#VALUE!</v>
      </c>
      <c r="Y260" s="70"/>
      <c r="Z260" s="162">
        <f>_xll.BDH(C260,$Z$12,$D$1,$D$1)</f>
        <v>2510</v>
      </c>
      <c r="AA260" s="162">
        <f t="shared" si="156"/>
        <v>-34</v>
      </c>
      <c r="AB260" s="163">
        <f t="shared" si="157"/>
        <v>-1.3545816733067728</v>
      </c>
      <c r="AC260" s="164">
        <v>0</v>
      </c>
      <c r="AD260" s="165">
        <f>IF(D260 = D897,1,_xll.BDP(K260,$AD$12)*L260)</f>
        <v>140.99</v>
      </c>
      <c r="AE260" s="400">
        <f>AA260*AC260*T260/AD260 / AF897</f>
        <v>0</v>
      </c>
      <c r="AF260" s="73"/>
      <c r="AG260" s="69"/>
      <c r="AH260" s="61"/>
    </row>
    <row r="261" spans="1:34" x14ac:dyDescent="0.2">
      <c r="B261" s="152">
        <v>18673</v>
      </c>
      <c r="C261" s="152" t="s">
        <v>662</v>
      </c>
      <c r="D261" s="152" t="str">
        <f>_xll.BDP(C261,$D$12)</f>
        <v>JPY</v>
      </c>
      <c r="E261" s="152" t="s">
        <v>707</v>
      </c>
      <c r="F261" s="153">
        <f>_xll.BDP(C261,$F$12)</f>
        <v>1651</v>
      </c>
      <c r="G261" s="153" t="str">
        <f>_xll.BDP(C261,$G$12)</f>
        <v>#N/A Requesting Data...</v>
      </c>
      <c r="H261" s="154" t="e">
        <f t="shared" si="147"/>
        <v>#VALUE!</v>
      </c>
      <c r="I261" s="155" t="e">
        <f t="shared" si="148"/>
        <v>#VALUE!</v>
      </c>
      <c r="J261" s="156">
        <v>0</v>
      </c>
      <c r="K261" s="152" t="str">
        <f>CONCATENATE(D897,D261, " Curncy")</f>
        <v>EURJPY Curncy</v>
      </c>
      <c r="L261" s="152">
        <f>IF(D261 = D897,1,_xll.BDP(K261,$L$12))</f>
        <v>1</v>
      </c>
      <c r="M261" s="394" t="e">
        <f>IF(D261 = D897,1,_xll.BDP(K261,$M$12)*L261)</f>
        <v>#VALUE!</v>
      </c>
      <c r="N261" s="157" t="e">
        <f t="shared" si="149"/>
        <v>#VALUE!</v>
      </c>
      <c r="O261" s="396" t="e">
        <f>N261 / Y897</f>
        <v>#VALUE!</v>
      </c>
      <c r="P261" s="159">
        <f t="shared" si="150"/>
        <v>0</v>
      </c>
      <c r="Q261" s="398">
        <f>P261 / Y897*100</f>
        <v>0</v>
      </c>
      <c r="R261" s="160">
        <f t="shared" si="151"/>
        <v>0</v>
      </c>
      <c r="S261" s="398">
        <f t="shared" si="152"/>
        <v>0</v>
      </c>
      <c r="T261" s="152">
        <f t="shared" si="153"/>
        <v>1</v>
      </c>
      <c r="U261" s="152">
        <v>0</v>
      </c>
      <c r="V261" s="152">
        <v>1</v>
      </c>
      <c r="W261" s="158" t="e">
        <f t="shared" si="154"/>
        <v>#VALUE!</v>
      </c>
      <c r="X261" s="158" t="e">
        <f t="shared" si="155"/>
        <v>#VALUE!</v>
      </c>
      <c r="Y261" s="70"/>
      <c r="Z261" s="162" t="str">
        <f>_xll.BDH(C261,$Z$12,$D$1,$D$1)</f>
        <v>#N/A Requesting Data...</v>
      </c>
      <c r="AA261" s="162" t="e">
        <f t="shared" si="156"/>
        <v>#VALUE!</v>
      </c>
      <c r="AB261" s="163" t="e">
        <f t="shared" si="157"/>
        <v>#VALUE!</v>
      </c>
      <c r="AC261" s="164">
        <v>0</v>
      </c>
      <c r="AD261" s="165">
        <f>IF(D261 = D897,1,_xll.BDP(K261,$AD$12)*L261)</f>
        <v>140.99</v>
      </c>
      <c r="AE261" s="400" t="e">
        <f>AA261*AC261*T261/AD261 / AF897</f>
        <v>#VALUE!</v>
      </c>
      <c r="AF261" s="73"/>
      <c r="AG261" s="69"/>
      <c r="AH261" s="61"/>
    </row>
    <row r="262" spans="1:34" x14ac:dyDescent="0.2">
      <c r="B262" s="152">
        <v>490</v>
      </c>
      <c r="C262" s="152" t="s">
        <v>663</v>
      </c>
      <c r="D262" s="152" t="str">
        <f>_xll.BDP(C262,$D$12)</f>
        <v>JPY</v>
      </c>
      <c r="E262" s="152" t="s">
        <v>708</v>
      </c>
      <c r="F262" s="153">
        <f>_xll.BDP(C262,$F$12)</f>
        <v>1274</v>
      </c>
      <c r="G262" s="153" t="str">
        <f>_xll.BDP(C262,$G$12)</f>
        <v>#N/A Requesting Data...</v>
      </c>
      <c r="H262" s="154" t="e">
        <f t="shared" si="147"/>
        <v>#VALUE!</v>
      </c>
      <c r="I262" s="155" t="e">
        <f t="shared" si="148"/>
        <v>#VALUE!</v>
      </c>
      <c r="J262" s="156">
        <v>0</v>
      </c>
      <c r="K262" s="152" t="str">
        <f>CONCATENATE(D897,D262, " Curncy")</f>
        <v>EURJPY Curncy</v>
      </c>
      <c r="L262" s="152">
        <f>IF(D262 = D897,1,_xll.BDP(K262,$L$12))</f>
        <v>1</v>
      </c>
      <c r="M262" s="394" t="e">
        <f>IF(D262 = D897,1,_xll.BDP(K262,$M$12)*L262)</f>
        <v>#VALUE!</v>
      </c>
      <c r="N262" s="157" t="e">
        <f t="shared" si="149"/>
        <v>#VALUE!</v>
      </c>
      <c r="O262" s="396" t="e">
        <f>N262 / Y897</f>
        <v>#VALUE!</v>
      </c>
      <c r="P262" s="159">
        <f t="shared" si="150"/>
        <v>0</v>
      </c>
      <c r="Q262" s="398">
        <f>P262 / Y897*100</f>
        <v>0</v>
      </c>
      <c r="R262" s="160">
        <f t="shared" si="151"/>
        <v>0</v>
      </c>
      <c r="S262" s="398">
        <f t="shared" si="152"/>
        <v>0</v>
      </c>
      <c r="T262" s="152">
        <f t="shared" si="153"/>
        <v>1</v>
      </c>
      <c r="U262" s="152">
        <v>0</v>
      </c>
      <c r="V262" s="152">
        <v>1</v>
      </c>
      <c r="W262" s="158" t="e">
        <f t="shared" si="154"/>
        <v>#VALUE!</v>
      </c>
      <c r="X262" s="158" t="e">
        <f t="shared" si="155"/>
        <v>#VALUE!</v>
      </c>
      <c r="Y262" s="70"/>
      <c r="Z262" s="162" t="str">
        <f>_xll.BDH(C262,$Z$12,$D$1,$D$1)</f>
        <v>#N/A Requesting Data...</v>
      </c>
      <c r="AA262" s="162" t="e">
        <f t="shared" si="156"/>
        <v>#VALUE!</v>
      </c>
      <c r="AB262" s="163" t="e">
        <f t="shared" si="157"/>
        <v>#VALUE!</v>
      </c>
      <c r="AC262" s="164">
        <v>0</v>
      </c>
      <c r="AD262" s="165">
        <f>IF(D262 = D897,1,_xll.BDP(K262,$AD$12)*L262)</f>
        <v>140.99</v>
      </c>
      <c r="AE262" s="400" t="e">
        <f>AA262*AC262*T262/AD262 / AF897</f>
        <v>#VALUE!</v>
      </c>
      <c r="AF262" s="73"/>
      <c r="AG262" s="69"/>
      <c r="AH262" s="61"/>
    </row>
    <row r="263" spans="1:34" x14ac:dyDescent="0.2">
      <c r="B263" s="152">
        <v>3117</v>
      </c>
      <c r="C263" s="152" t="s">
        <v>664</v>
      </c>
      <c r="D263" s="152" t="str">
        <f>_xll.BDP(C263,$D$12)</f>
        <v>JPY</v>
      </c>
      <c r="E263" s="152" t="s">
        <v>709</v>
      </c>
      <c r="F263" s="153">
        <f>_xll.BDP(C263,$F$12)</f>
        <v>21055</v>
      </c>
      <c r="G263" s="153" t="str">
        <f>_xll.BDP(C263,$G$12)</f>
        <v>#N/A Requesting Data...</v>
      </c>
      <c r="H263" s="154" t="e">
        <f t="shared" si="147"/>
        <v>#VALUE!</v>
      </c>
      <c r="I263" s="155" t="e">
        <f t="shared" si="148"/>
        <v>#VALUE!</v>
      </c>
      <c r="J263" s="156">
        <v>0</v>
      </c>
      <c r="K263" s="152" t="str">
        <f>CONCATENATE(D897,D263, " Curncy")</f>
        <v>EURJPY Curncy</v>
      </c>
      <c r="L263" s="152">
        <f>IF(D263 = D897,1,_xll.BDP(K263,$L$12))</f>
        <v>1</v>
      </c>
      <c r="M263" s="394" t="e">
        <f>IF(D263 = D897,1,_xll.BDP(K263,$M$12)*L263)</f>
        <v>#VALUE!</v>
      </c>
      <c r="N263" s="157" t="e">
        <f t="shared" si="149"/>
        <v>#VALUE!</v>
      </c>
      <c r="O263" s="396" t="e">
        <f>N263 / Y897</f>
        <v>#VALUE!</v>
      </c>
      <c r="P263" s="159">
        <f t="shared" si="150"/>
        <v>0</v>
      </c>
      <c r="Q263" s="398">
        <f>P263 / Y897*100</f>
        <v>0</v>
      </c>
      <c r="R263" s="160">
        <f t="shared" si="151"/>
        <v>0</v>
      </c>
      <c r="S263" s="398">
        <f t="shared" si="152"/>
        <v>0</v>
      </c>
      <c r="T263" s="152">
        <f t="shared" si="153"/>
        <v>1</v>
      </c>
      <c r="U263" s="152">
        <v>0</v>
      </c>
      <c r="V263" s="152">
        <v>1</v>
      </c>
      <c r="W263" s="158" t="e">
        <f t="shared" si="154"/>
        <v>#VALUE!</v>
      </c>
      <c r="X263" s="158" t="e">
        <f t="shared" si="155"/>
        <v>#VALUE!</v>
      </c>
      <c r="Y263" s="70"/>
      <c r="Z263" s="162" t="str">
        <f>_xll.BDH(C263,$Z$12,$D$1,$D$1)</f>
        <v>#N/A Requesting Data...</v>
      </c>
      <c r="AA263" s="162" t="e">
        <f t="shared" si="156"/>
        <v>#VALUE!</v>
      </c>
      <c r="AB263" s="163" t="e">
        <f t="shared" si="157"/>
        <v>#VALUE!</v>
      </c>
      <c r="AC263" s="164">
        <v>0</v>
      </c>
      <c r="AD263" s="165">
        <f>IF(D263 = D897,1,_xll.BDP(K263,$AD$12)*L263)</f>
        <v>140.99</v>
      </c>
      <c r="AE263" s="400" t="e">
        <f>AA263*AC263*T263/AD263 / AF897</f>
        <v>#VALUE!</v>
      </c>
      <c r="AF263" s="73"/>
      <c r="AG263" s="69"/>
      <c r="AH263" s="61"/>
    </row>
    <row r="264" spans="1:34" x14ac:dyDescent="0.2">
      <c r="B264" s="152">
        <v>27960</v>
      </c>
      <c r="C264" s="152" t="s">
        <v>665</v>
      </c>
      <c r="D264" s="152" t="str">
        <f>_xll.BDP(C264,$D$12)</f>
        <v>JPY</v>
      </c>
      <c r="E264" s="152" t="s">
        <v>1128</v>
      </c>
      <c r="F264" s="153">
        <f>_xll.BDP(C264,$F$12)</f>
        <v>1705</v>
      </c>
      <c r="G264" s="153" t="str">
        <f>_xll.BDP(C264,$G$12)</f>
        <v>#N/A Requesting Data...</v>
      </c>
      <c r="H264" s="154" t="e">
        <f t="shared" si="147"/>
        <v>#VALUE!</v>
      </c>
      <c r="I264" s="155" t="e">
        <f t="shared" si="148"/>
        <v>#VALUE!</v>
      </c>
      <c r="J264" s="156">
        <v>0</v>
      </c>
      <c r="K264" s="152" t="str">
        <f>CONCATENATE(D897,D264, " Curncy")</f>
        <v>EURJPY Curncy</v>
      </c>
      <c r="L264" s="152">
        <f>IF(D264 = D897,1,_xll.BDP(K264,$L$12))</f>
        <v>1</v>
      </c>
      <c r="M264" s="394" t="e">
        <f>IF(D264 = D897,1,_xll.BDP(K264,$M$12)*L264)</f>
        <v>#VALUE!</v>
      </c>
      <c r="N264" s="157" t="e">
        <f t="shared" si="149"/>
        <v>#VALUE!</v>
      </c>
      <c r="O264" s="396" t="e">
        <f>N264 / Y897</f>
        <v>#VALUE!</v>
      </c>
      <c r="P264" s="159">
        <f t="shared" si="150"/>
        <v>0</v>
      </c>
      <c r="Q264" s="398">
        <f>P264 / Y897*100</f>
        <v>0</v>
      </c>
      <c r="R264" s="160">
        <f t="shared" si="151"/>
        <v>0</v>
      </c>
      <c r="S264" s="398">
        <f t="shared" si="152"/>
        <v>0</v>
      </c>
      <c r="T264" s="152">
        <f t="shared" si="153"/>
        <v>1</v>
      </c>
      <c r="U264" s="152">
        <v>0</v>
      </c>
      <c r="V264" s="152">
        <v>1</v>
      </c>
      <c r="W264" s="158" t="e">
        <f t="shared" si="154"/>
        <v>#VALUE!</v>
      </c>
      <c r="X264" s="158" t="e">
        <f t="shared" si="155"/>
        <v>#VALUE!</v>
      </c>
      <c r="Y264" s="70"/>
      <c r="Z264" s="162">
        <f>_xll.BDH(C264,$Z$12,$D$1,$D$1)</f>
        <v>1721</v>
      </c>
      <c r="AA264" s="162">
        <f t="shared" si="156"/>
        <v>-16</v>
      </c>
      <c r="AB264" s="163">
        <f t="shared" si="157"/>
        <v>-0.92969203951191159</v>
      </c>
      <c r="AC264" s="164">
        <v>0</v>
      </c>
      <c r="AD264" s="165">
        <f>IF(D264 = D897,1,_xll.BDP(K264,$AD$12)*L264)</f>
        <v>140.99</v>
      </c>
      <c r="AE264" s="400">
        <f>AA264*AC264*T264/AD264 / AF897</f>
        <v>0</v>
      </c>
      <c r="AF264" s="73"/>
      <c r="AG264" s="69"/>
      <c r="AH264" s="61"/>
    </row>
    <row r="265" spans="1:34" x14ac:dyDescent="0.2">
      <c r="B265" s="152">
        <v>560</v>
      </c>
      <c r="C265" s="152" t="s">
        <v>666</v>
      </c>
      <c r="D265" s="152" t="str">
        <f>_xll.BDP(C265,$D$12)</f>
        <v>JPY</v>
      </c>
      <c r="E265" s="152" t="s">
        <v>710</v>
      </c>
      <c r="F265" s="153">
        <f>_xll.BDP(C265,$F$12)</f>
        <v>1585</v>
      </c>
      <c r="G265" s="153" t="str">
        <f>_xll.BDP(C265,$G$12)</f>
        <v>#N/A Requesting Data...</v>
      </c>
      <c r="H265" s="154" t="e">
        <f t="shared" si="147"/>
        <v>#VALUE!</v>
      </c>
      <c r="I265" s="155" t="e">
        <f t="shared" si="148"/>
        <v>#VALUE!</v>
      </c>
      <c r="J265" s="156">
        <v>0</v>
      </c>
      <c r="K265" s="152" t="str">
        <f>CONCATENATE(D897,D265, " Curncy")</f>
        <v>EURJPY Curncy</v>
      </c>
      <c r="L265" s="152">
        <f>IF(D265 = D897,1,_xll.BDP(K265,$L$12))</f>
        <v>1</v>
      </c>
      <c r="M265" s="394" t="e">
        <f>IF(D265 = D897,1,_xll.BDP(K265,$M$12)*L265)</f>
        <v>#VALUE!</v>
      </c>
      <c r="N265" s="157" t="e">
        <f t="shared" si="149"/>
        <v>#VALUE!</v>
      </c>
      <c r="O265" s="396" t="e">
        <f>N265 / Y897</f>
        <v>#VALUE!</v>
      </c>
      <c r="P265" s="159">
        <f t="shared" si="150"/>
        <v>0</v>
      </c>
      <c r="Q265" s="398">
        <f>P265 / Y897*100</f>
        <v>0</v>
      </c>
      <c r="R265" s="160">
        <f t="shared" si="151"/>
        <v>0</v>
      </c>
      <c r="S265" s="398">
        <f t="shared" si="152"/>
        <v>0</v>
      </c>
      <c r="T265" s="152">
        <f t="shared" si="153"/>
        <v>1</v>
      </c>
      <c r="U265" s="152">
        <v>0</v>
      </c>
      <c r="V265" s="152">
        <v>1</v>
      </c>
      <c r="W265" s="158" t="e">
        <f t="shared" si="154"/>
        <v>#VALUE!</v>
      </c>
      <c r="X265" s="158" t="e">
        <f t="shared" si="155"/>
        <v>#VALUE!</v>
      </c>
      <c r="Y265" s="70"/>
      <c r="Z265" s="162" t="str">
        <f>_xll.BDH(C265,$Z$12,$D$1,$D$1)</f>
        <v>#N/A Requesting Data...</v>
      </c>
      <c r="AA265" s="162" t="e">
        <f t="shared" si="156"/>
        <v>#VALUE!</v>
      </c>
      <c r="AB265" s="163" t="e">
        <f t="shared" si="157"/>
        <v>#VALUE!</v>
      </c>
      <c r="AC265" s="164">
        <v>0</v>
      </c>
      <c r="AD265" s="165">
        <f>IF(D265 = D897,1,_xll.BDP(K265,$AD$12)*L265)</f>
        <v>140.99</v>
      </c>
      <c r="AE265" s="400" t="e">
        <f>AA265*AC265*T265/AD265 / AF897</f>
        <v>#VALUE!</v>
      </c>
      <c r="AF265" s="73"/>
      <c r="AG265" s="69"/>
      <c r="AH265" s="61"/>
    </row>
    <row r="266" spans="1:34" x14ac:dyDescent="0.2">
      <c r="A266" s="110"/>
      <c r="B266" s="152">
        <v>25510</v>
      </c>
      <c r="C266" s="152" t="s">
        <v>1330</v>
      </c>
      <c r="D266" s="152" t="str">
        <f>_xll.BDP(C266,$D$12)</f>
        <v>JPY</v>
      </c>
      <c r="E266" s="152" t="s">
        <v>1331</v>
      </c>
      <c r="F266" s="153">
        <f>_xll.BDP(C266,$F$12)</f>
        <v>3270</v>
      </c>
      <c r="G266" s="153" t="str">
        <f>_xll.BDP(C266,$G$12)</f>
        <v>#N/A Requesting Data...</v>
      </c>
      <c r="H266" s="154" t="e">
        <f t="shared" si="147"/>
        <v>#VALUE!</v>
      </c>
      <c r="I266" s="155" t="e">
        <f t="shared" si="148"/>
        <v>#VALUE!</v>
      </c>
      <c r="J266" s="156">
        <v>0</v>
      </c>
      <c r="K266" s="152" t="str">
        <f>CONCATENATE(D897,D266, " Curncy")</f>
        <v>EURJPY Curncy</v>
      </c>
      <c r="L266" s="152">
        <f>IF(D266 = D897,1,_xll.BDP(K266,$L$12))</f>
        <v>1</v>
      </c>
      <c r="M266" s="394" t="e">
        <f>IF(D266 = D897,1,_xll.BDP(K266,$M$12)*L266)</f>
        <v>#VALUE!</v>
      </c>
      <c r="N266" s="157" t="e">
        <f t="shared" si="149"/>
        <v>#VALUE!</v>
      </c>
      <c r="O266" s="396" t="e">
        <f>N266 / Y897</f>
        <v>#VALUE!</v>
      </c>
      <c r="P266" s="159">
        <f t="shared" si="150"/>
        <v>0</v>
      </c>
      <c r="Q266" s="398">
        <f>P266 / Y897*100</f>
        <v>0</v>
      </c>
      <c r="R266" s="160">
        <f t="shared" si="151"/>
        <v>0</v>
      </c>
      <c r="S266" s="398">
        <f t="shared" si="152"/>
        <v>0</v>
      </c>
      <c r="T266" s="152">
        <f t="shared" si="153"/>
        <v>1</v>
      </c>
      <c r="U266" s="152">
        <v>0</v>
      </c>
      <c r="V266" s="152">
        <v>1</v>
      </c>
      <c r="W266" s="158" t="e">
        <f t="shared" si="154"/>
        <v>#VALUE!</v>
      </c>
      <c r="X266" s="158" t="e">
        <f t="shared" si="155"/>
        <v>#VALUE!</v>
      </c>
      <c r="Y266" s="110"/>
      <c r="Z266" s="162" t="str">
        <f>_xll.BDH(C266,$Z$12,$D$1,$D$1)</f>
        <v>#N/A Requesting Data...</v>
      </c>
      <c r="AA266" s="162" t="e">
        <f t="shared" si="156"/>
        <v>#VALUE!</v>
      </c>
      <c r="AB266" s="163" t="e">
        <f t="shared" si="157"/>
        <v>#VALUE!</v>
      </c>
      <c r="AC266" s="164">
        <v>0</v>
      </c>
      <c r="AD266" s="165">
        <f>IF(D266 = D897,1,_xll.BDP(K266,$AD$12)*L266)</f>
        <v>140.99</v>
      </c>
      <c r="AE266" s="400" t="e">
        <f>AA266*AC266*T266/AD266 / AF897</f>
        <v>#VALUE!</v>
      </c>
      <c r="AF266" s="123"/>
      <c r="AG266" s="69"/>
      <c r="AH266" s="61"/>
    </row>
    <row r="267" spans="1:34" x14ac:dyDescent="0.2">
      <c r="B267" s="152">
        <v>25450</v>
      </c>
      <c r="C267" s="152" t="s">
        <v>668</v>
      </c>
      <c r="D267" s="152" t="str">
        <f>_xll.BDP(C267,$D$12)</f>
        <v>JPY</v>
      </c>
      <c r="E267" s="152" t="s">
        <v>712</v>
      </c>
      <c r="F267" s="153">
        <f>_xll.BDP(C267,$F$12)</f>
        <v>1108</v>
      </c>
      <c r="G267" s="153" t="str">
        <f>_xll.BDP(C267,$G$12)</f>
        <v>#N/A Requesting Data...</v>
      </c>
      <c r="H267" s="154" t="e">
        <f t="shared" si="147"/>
        <v>#VALUE!</v>
      </c>
      <c r="I267" s="155" t="e">
        <f t="shared" si="148"/>
        <v>#VALUE!</v>
      </c>
      <c r="J267" s="156">
        <v>0</v>
      </c>
      <c r="K267" s="152" t="str">
        <f>CONCATENATE(D897,D267, " Curncy")</f>
        <v>EURJPY Curncy</v>
      </c>
      <c r="L267" s="152">
        <f>IF(D267 = D897,1,_xll.BDP(K267,$L$12))</f>
        <v>1</v>
      </c>
      <c r="M267" s="394" t="e">
        <f>IF(D267 = D897,1,_xll.BDP(K267,$M$12)*L267)</f>
        <v>#VALUE!</v>
      </c>
      <c r="N267" s="157" t="e">
        <f t="shared" si="149"/>
        <v>#VALUE!</v>
      </c>
      <c r="O267" s="396" t="e">
        <f>N267 / Y897</f>
        <v>#VALUE!</v>
      </c>
      <c r="P267" s="159">
        <f t="shared" si="150"/>
        <v>0</v>
      </c>
      <c r="Q267" s="398">
        <f>P267 / Y897*100</f>
        <v>0</v>
      </c>
      <c r="R267" s="160">
        <f t="shared" si="151"/>
        <v>0</v>
      </c>
      <c r="S267" s="398">
        <f t="shared" si="152"/>
        <v>0</v>
      </c>
      <c r="T267" s="152">
        <f t="shared" si="153"/>
        <v>1</v>
      </c>
      <c r="U267" s="152">
        <v>0</v>
      </c>
      <c r="V267" s="152">
        <v>1</v>
      </c>
      <c r="W267" s="158" t="e">
        <f t="shared" si="154"/>
        <v>#VALUE!</v>
      </c>
      <c r="X267" s="158" t="e">
        <f t="shared" si="155"/>
        <v>#VALUE!</v>
      </c>
      <c r="Y267" s="70"/>
      <c r="Z267" s="162" t="str">
        <f>_xll.BDH(C267,$Z$12,$D$1,$D$1)</f>
        <v>#N/A Requesting Data...</v>
      </c>
      <c r="AA267" s="162" t="e">
        <f t="shared" si="156"/>
        <v>#VALUE!</v>
      </c>
      <c r="AB267" s="163" t="e">
        <f t="shared" si="157"/>
        <v>#VALUE!</v>
      </c>
      <c r="AC267" s="164">
        <v>0</v>
      </c>
      <c r="AD267" s="165">
        <f>IF(D267 = D897,1,_xll.BDP(K267,$AD$12)*L267)</f>
        <v>140.99</v>
      </c>
      <c r="AE267" s="400" t="e">
        <f>AA267*AC267*T267/AD267 / AF897</f>
        <v>#VALUE!</v>
      </c>
      <c r="AF267" s="73"/>
      <c r="AG267" s="69"/>
      <c r="AH267" s="61"/>
    </row>
    <row r="268" spans="1:34" x14ac:dyDescent="0.2">
      <c r="B268" s="152">
        <v>20499</v>
      </c>
      <c r="C268" s="152" t="s">
        <v>669</v>
      </c>
      <c r="D268" s="152" t="str">
        <f>_xll.BDP(C268,$D$12)</f>
        <v>JPY</v>
      </c>
      <c r="E268" s="152" t="s">
        <v>713</v>
      </c>
      <c r="F268" s="153">
        <f>_xll.BDP(C268,$F$12)</f>
        <v>1438</v>
      </c>
      <c r="G268" s="153" t="str">
        <f>_xll.BDP(C268,$G$12)</f>
        <v>#N/A Requesting Data...</v>
      </c>
      <c r="H268" s="154" t="e">
        <f t="shared" si="147"/>
        <v>#VALUE!</v>
      </c>
      <c r="I268" s="155" t="e">
        <f t="shared" si="148"/>
        <v>#VALUE!</v>
      </c>
      <c r="J268" s="156">
        <v>0</v>
      </c>
      <c r="K268" s="152" t="str">
        <f>CONCATENATE(D897,D268, " Curncy")</f>
        <v>EURJPY Curncy</v>
      </c>
      <c r="L268" s="152">
        <f>IF(D268 = D897,1,_xll.BDP(K268,$L$12))</f>
        <v>1</v>
      </c>
      <c r="M268" s="394" t="e">
        <f>IF(D268 = D897,1,_xll.BDP(K268,$M$12)*L268)</f>
        <v>#VALUE!</v>
      </c>
      <c r="N268" s="157" t="e">
        <f t="shared" si="149"/>
        <v>#VALUE!</v>
      </c>
      <c r="O268" s="396" t="e">
        <f>N268 / Y897</f>
        <v>#VALUE!</v>
      </c>
      <c r="P268" s="159">
        <f t="shared" si="150"/>
        <v>0</v>
      </c>
      <c r="Q268" s="398">
        <f>P268 / Y897*100</f>
        <v>0</v>
      </c>
      <c r="R268" s="160">
        <f t="shared" si="151"/>
        <v>0</v>
      </c>
      <c r="S268" s="398">
        <f t="shared" si="152"/>
        <v>0</v>
      </c>
      <c r="T268" s="152">
        <f t="shared" si="153"/>
        <v>1</v>
      </c>
      <c r="U268" s="152">
        <v>0</v>
      </c>
      <c r="V268" s="152">
        <v>1</v>
      </c>
      <c r="W268" s="158" t="e">
        <f t="shared" si="154"/>
        <v>#VALUE!</v>
      </c>
      <c r="X268" s="158" t="e">
        <f t="shared" si="155"/>
        <v>#VALUE!</v>
      </c>
      <c r="Y268" s="70"/>
      <c r="Z268" s="162">
        <f>_xll.BDH(C268,$Z$12,$D$1,$D$1)</f>
        <v>1501</v>
      </c>
      <c r="AA268" s="162">
        <f t="shared" si="156"/>
        <v>-63</v>
      </c>
      <c r="AB268" s="163">
        <f t="shared" si="157"/>
        <v>-4.1972018654230512</v>
      </c>
      <c r="AC268" s="164">
        <v>0</v>
      </c>
      <c r="AD268" s="165">
        <f>IF(D268 = D897,1,_xll.BDP(K268,$AD$12)*L268)</f>
        <v>140.99</v>
      </c>
      <c r="AE268" s="400">
        <f>AA268*AC268*T268/AD268 / AF897</f>
        <v>0</v>
      </c>
      <c r="AF268" s="73"/>
      <c r="AG268" s="69"/>
      <c r="AH268" s="61"/>
    </row>
    <row r="269" spans="1:34" x14ac:dyDescent="0.2">
      <c r="A269" s="152"/>
      <c r="B269" s="152">
        <v>20260</v>
      </c>
      <c r="C269" s="152" t="s">
        <v>1477</v>
      </c>
      <c r="D269" s="152" t="str">
        <f>_xll.BDP(C269,$D$12)</f>
        <v>JPY</v>
      </c>
      <c r="E269" s="152" t="s">
        <v>1478</v>
      </c>
      <c r="F269" s="153">
        <f>_xll.BDP(C269,$F$12)</f>
        <v>3693</v>
      </c>
      <c r="G269" s="153" t="str">
        <f>_xll.BDP(C269,$G$12)</f>
        <v>#N/A Requesting Data...</v>
      </c>
      <c r="H269" s="154" t="e">
        <f t="shared" si="147"/>
        <v>#VALUE!</v>
      </c>
      <c r="I269" s="155" t="e">
        <f t="shared" si="148"/>
        <v>#VALUE!</v>
      </c>
      <c r="J269" s="156">
        <v>0</v>
      </c>
      <c r="K269" s="152" t="str">
        <f>CONCATENATE(D897,D269, " Curncy")</f>
        <v>EURJPY Curncy</v>
      </c>
      <c r="L269" s="152">
        <f>IF(D269 = D897,1,_xll.BDP(K269,$L$12))</f>
        <v>1</v>
      </c>
      <c r="M269" s="394" t="e">
        <f>IF(D269 = D897,1,_xll.BDP(K269,$M$12)*L269)</f>
        <v>#VALUE!</v>
      </c>
      <c r="N269" s="157" t="e">
        <f t="shared" si="149"/>
        <v>#VALUE!</v>
      </c>
      <c r="O269" s="396" t="e">
        <f>N269 / Y897</f>
        <v>#VALUE!</v>
      </c>
      <c r="P269" s="159">
        <f t="shared" si="150"/>
        <v>0</v>
      </c>
      <c r="Q269" s="398">
        <f>P269 / Y897*100</f>
        <v>0</v>
      </c>
      <c r="R269" s="160">
        <f t="shared" si="151"/>
        <v>0</v>
      </c>
      <c r="S269" s="398">
        <f t="shared" si="152"/>
        <v>0</v>
      </c>
      <c r="T269" s="152">
        <f t="shared" si="153"/>
        <v>1</v>
      </c>
      <c r="U269" s="152">
        <v>0</v>
      </c>
      <c r="V269" s="152">
        <v>1</v>
      </c>
      <c r="W269" s="158" t="e">
        <f t="shared" si="154"/>
        <v>#VALUE!</v>
      </c>
      <c r="X269" s="158" t="e">
        <f t="shared" si="155"/>
        <v>#VALUE!</v>
      </c>
      <c r="Y269" s="161"/>
      <c r="Z269" s="162">
        <f>_xll.BDH(C269,$Z$12,$D$1,$D$1)</f>
        <v>3667</v>
      </c>
      <c r="AA269" s="162">
        <f t="shared" si="156"/>
        <v>26</v>
      </c>
      <c r="AB269" s="163">
        <f t="shared" si="157"/>
        <v>0.70902645214071447</v>
      </c>
      <c r="AC269" s="164">
        <v>0</v>
      </c>
      <c r="AD269" s="165">
        <f>IF(D269 = D897,1,_xll.BDP(K269,$AD$12)*L269)</f>
        <v>140.99</v>
      </c>
      <c r="AE269" s="400">
        <f>AA269*AC269*T269/AD269 / AF897</f>
        <v>0</v>
      </c>
      <c r="AF269" s="166"/>
      <c r="AG269" s="69"/>
      <c r="AH269" s="61"/>
    </row>
    <row r="270" spans="1:34" x14ac:dyDescent="0.2">
      <c r="B270" s="152">
        <v>26549</v>
      </c>
      <c r="C270" s="152" t="s">
        <v>129</v>
      </c>
      <c r="D270" s="152" t="str">
        <f>_xll.BDP(C270,$D$12)</f>
        <v>JPY</v>
      </c>
      <c r="E270" s="152" t="s">
        <v>345</v>
      </c>
      <c r="F270" s="153">
        <f>_xll.BDP(C270,$F$12)</f>
        <v>68</v>
      </c>
      <c r="G270" s="153" t="str">
        <f>_xll.BDP(C270,$G$12)</f>
        <v>#N/A Requesting Data...</v>
      </c>
      <c r="H270" s="154" t="e">
        <f t="shared" si="147"/>
        <v>#VALUE!</v>
      </c>
      <c r="I270" s="155" t="e">
        <f t="shared" si="148"/>
        <v>#VALUE!</v>
      </c>
      <c r="J270" s="156">
        <v>0</v>
      </c>
      <c r="K270" s="152" t="str">
        <f>CONCATENATE(D897,D270, " Curncy")</f>
        <v>EURJPY Curncy</v>
      </c>
      <c r="L270" s="152">
        <f>IF(D270 = D897,1,_xll.BDP(K270,$L$12))</f>
        <v>1</v>
      </c>
      <c r="M270" s="394" t="e">
        <f>IF(D270 = D897,1,_xll.BDP(K270,$M$12)*L270)</f>
        <v>#VALUE!</v>
      </c>
      <c r="N270" s="157" t="e">
        <f t="shared" si="149"/>
        <v>#VALUE!</v>
      </c>
      <c r="O270" s="396" t="e">
        <f>N270 / Y897</f>
        <v>#VALUE!</v>
      </c>
      <c r="P270" s="159">
        <f t="shared" si="150"/>
        <v>0</v>
      </c>
      <c r="Q270" s="398">
        <f>P270 / Y897*100</f>
        <v>0</v>
      </c>
      <c r="R270" s="160">
        <f t="shared" si="151"/>
        <v>0</v>
      </c>
      <c r="S270" s="398">
        <f t="shared" si="152"/>
        <v>0</v>
      </c>
      <c r="T270" s="152">
        <f t="shared" si="153"/>
        <v>1</v>
      </c>
      <c r="U270" s="152">
        <v>0</v>
      </c>
      <c r="V270" s="152">
        <v>1</v>
      </c>
      <c r="W270" s="158" t="e">
        <f t="shared" si="154"/>
        <v>#VALUE!</v>
      </c>
      <c r="X270" s="158" t="e">
        <f t="shared" si="155"/>
        <v>#VALUE!</v>
      </c>
      <c r="Y270" s="70"/>
      <c r="Z270" s="162">
        <f>_xll.BDH(C270,$Z$12,$D$1,$D$1)</f>
        <v>69</v>
      </c>
      <c r="AA270" s="162">
        <f t="shared" si="156"/>
        <v>-1</v>
      </c>
      <c r="AB270" s="163">
        <f t="shared" si="157"/>
        <v>-1.4492753623188406</v>
      </c>
      <c r="AC270" s="164">
        <v>0</v>
      </c>
      <c r="AD270" s="165">
        <f>IF(D270 = D897,1,_xll.BDP(K270,$AD$12)*L270)</f>
        <v>140.99</v>
      </c>
      <c r="AE270" s="400">
        <f>AA270*AC270*T270/AD270 / AF897</f>
        <v>0</v>
      </c>
      <c r="AF270" s="73"/>
      <c r="AG270" s="69"/>
      <c r="AH270" s="61"/>
    </row>
    <row r="271" spans="1:34" x14ac:dyDescent="0.2">
      <c r="B271" s="152">
        <v>23205</v>
      </c>
      <c r="C271" s="152" t="s">
        <v>670</v>
      </c>
      <c r="D271" s="152" t="str">
        <f>_xll.BDP(C271,$D$12)</f>
        <v>JPY</v>
      </c>
      <c r="E271" s="152" t="s">
        <v>714</v>
      </c>
      <c r="F271" s="153">
        <f>_xll.BDP(C271,$F$12)</f>
        <v>2173</v>
      </c>
      <c r="G271" s="153" t="str">
        <f>_xll.BDP(C271,$G$12)</f>
        <v>#N/A Requesting Data...</v>
      </c>
      <c r="H271" s="154" t="e">
        <f t="shared" si="147"/>
        <v>#VALUE!</v>
      </c>
      <c r="I271" s="155" t="e">
        <f t="shared" si="148"/>
        <v>#VALUE!</v>
      </c>
      <c r="J271" s="156">
        <v>0</v>
      </c>
      <c r="K271" s="152" t="str">
        <f>CONCATENATE(D897,D271, " Curncy")</f>
        <v>EURJPY Curncy</v>
      </c>
      <c r="L271" s="152">
        <f>IF(D271 = D897,1,_xll.BDP(K271,$L$12))</f>
        <v>1</v>
      </c>
      <c r="M271" s="394" t="e">
        <f>IF(D271 = D897,1,_xll.BDP(K271,$M$12)*L271)</f>
        <v>#VALUE!</v>
      </c>
      <c r="N271" s="157" t="e">
        <f t="shared" si="149"/>
        <v>#VALUE!</v>
      </c>
      <c r="O271" s="396" t="e">
        <f>N271 / Y897</f>
        <v>#VALUE!</v>
      </c>
      <c r="P271" s="159">
        <f t="shared" si="150"/>
        <v>0</v>
      </c>
      <c r="Q271" s="398">
        <f>P271 / Y897*100</f>
        <v>0</v>
      </c>
      <c r="R271" s="160">
        <f t="shared" si="151"/>
        <v>0</v>
      </c>
      <c r="S271" s="398">
        <f t="shared" si="152"/>
        <v>0</v>
      </c>
      <c r="T271" s="152">
        <f t="shared" si="153"/>
        <v>1</v>
      </c>
      <c r="U271" s="152">
        <v>0</v>
      </c>
      <c r="V271" s="152">
        <v>1</v>
      </c>
      <c r="W271" s="158" t="e">
        <f t="shared" si="154"/>
        <v>#VALUE!</v>
      </c>
      <c r="X271" s="158" t="e">
        <f t="shared" si="155"/>
        <v>#VALUE!</v>
      </c>
      <c r="Y271" s="70"/>
      <c r="Z271" s="162" t="str">
        <f>_xll.BDH(C271,$Z$12,$D$1,$D$1)</f>
        <v>#N/A Requesting Data...</v>
      </c>
      <c r="AA271" s="162" t="e">
        <f t="shared" si="156"/>
        <v>#VALUE!</v>
      </c>
      <c r="AB271" s="163" t="e">
        <f t="shared" si="157"/>
        <v>#VALUE!</v>
      </c>
      <c r="AC271" s="164">
        <v>0</v>
      </c>
      <c r="AD271" s="165">
        <f>IF(D271 = D897,1,_xll.BDP(K271,$AD$12)*L271)</f>
        <v>140.99</v>
      </c>
      <c r="AE271" s="400" t="e">
        <f>AA271*AC271*T271/AD271 / AF897</f>
        <v>#VALUE!</v>
      </c>
      <c r="AF271" s="73"/>
      <c r="AG271" s="69"/>
      <c r="AH271" s="61"/>
    </row>
    <row r="272" spans="1:34" x14ac:dyDescent="0.2">
      <c r="B272" s="152">
        <v>101</v>
      </c>
      <c r="C272" s="152" t="s">
        <v>671</v>
      </c>
      <c r="D272" s="152" t="str">
        <f>_xll.BDP(C272,$D$12)</f>
        <v>JPY</v>
      </c>
      <c r="E272" s="152" t="s">
        <v>715</v>
      </c>
      <c r="F272" s="153">
        <f>_xll.BDP(C272,$F$12)</f>
        <v>104100</v>
      </c>
      <c r="G272" s="153" t="str">
        <f>_xll.BDP(C272,$G$12)</f>
        <v>#N/A Requesting Data...</v>
      </c>
      <c r="H272" s="154" t="e">
        <f t="shared" si="147"/>
        <v>#VALUE!</v>
      </c>
      <c r="I272" s="155" t="e">
        <f t="shared" si="148"/>
        <v>#VALUE!</v>
      </c>
      <c r="J272" s="156">
        <v>0</v>
      </c>
      <c r="K272" s="152" t="str">
        <f>CONCATENATE(D897,D272, " Curncy")</f>
        <v>EURJPY Curncy</v>
      </c>
      <c r="L272" s="152">
        <f>IF(D272 = D897,1,_xll.BDP(K272,$L$12))</f>
        <v>1</v>
      </c>
      <c r="M272" s="394" t="e">
        <f>IF(D272 = D897,1,_xll.BDP(K272,$M$12)*L272)</f>
        <v>#VALUE!</v>
      </c>
      <c r="N272" s="157" t="e">
        <f t="shared" si="149"/>
        <v>#VALUE!</v>
      </c>
      <c r="O272" s="396" t="e">
        <f>N272 / Y897</f>
        <v>#VALUE!</v>
      </c>
      <c r="P272" s="159">
        <f t="shared" si="150"/>
        <v>0</v>
      </c>
      <c r="Q272" s="398">
        <f>P272 / Y897*100</f>
        <v>0</v>
      </c>
      <c r="R272" s="160">
        <f t="shared" si="151"/>
        <v>0</v>
      </c>
      <c r="S272" s="398">
        <f t="shared" si="152"/>
        <v>0</v>
      </c>
      <c r="T272" s="152">
        <f t="shared" si="153"/>
        <v>1</v>
      </c>
      <c r="U272" s="152">
        <v>0</v>
      </c>
      <c r="V272" s="152">
        <v>1</v>
      </c>
      <c r="W272" s="158" t="e">
        <f t="shared" si="154"/>
        <v>#VALUE!</v>
      </c>
      <c r="X272" s="158" t="e">
        <f t="shared" si="155"/>
        <v>#VALUE!</v>
      </c>
      <c r="Y272" s="70"/>
      <c r="Z272" s="162" t="str">
        <f>_xll.BDH(C272,$Z$12,$D$1,$D$1)</f>
        <v>#N/A Requesting Data...</v>
      </c>
      <c r="AA272" s="162" t="e">
        <f t="shared" si="156"/>
        <v>#VALUE!</v>
      </c>
      <c r="AB272" s="163" t="e">
        <f t="shared" si="157"/>
        <v>#VALUE!</v>
      </c>
      <c r="AC272" s="164">
        <v>0</v>
      </c>
      <c r="AD272" s="165">
        <f>IF(D272 = D897,1,_xll.BDP(K272,$AD$12)*L272)</f>
        <v>140.99</v>
      </c>
      <c r="AE272" s="400" t="e">
        <f>AA272*AC272*T272/AD272 / AF897</f>
        <v>#VALUE!</v>
      </c>
      <c r="AF272" s="73"/>
      <c r="AG272" s="69"/>
      <c r="AH272" s="61"/>
    </row>
    <row r="273" spans="1:34" x14ac:dyDescent="0.2">
      <c r="B273" s="152">
        <v>25511</v>
      </c>
      <c r="C273" s="152" t="s">
        <v>346</v>
      </c>
      <c r="D273" s="152" t="str">
        <f>_xll.BDP(C273,$D$12)</f>
        <v>JPY</v>
      </c>
      <c r="E273" s="152" t="s">
        <v>1227</v>
      </c>
      <c r="F273" s="153">
        <f>_xll.BDP(C273,$F$12)</f>
        <v>512.9</v>
      </c>
      <c r="G273" s="153" t="str">
        <f>_xll.BDP(C273,$G$12)</f>
        <v>#N/A Requesting Data...</v>
      </c>
      <c r="H273" s="154" t="e">
        <f t="shared" si="147"/>
        <v>#VALUE!</v>
      </c>
      <c r="I273" s="155" t="e">
        <f t="shared" si="148"/>
        <v>#VALUE!</v>
      </c>
      <c r="J273" s="156">
        <v>0</v>
      </c>
      <c r="K273" s="152" t="str">
        <f>CONCATENATE(D897,D273, " Curncy")</f>
        <v>EURJPY Curncy</v>
      </c>
      <c r="L273" s="152">
        <f>IF(D273 = D897,1,_xll.BDP(K273,$L$12))</f>
        <v>1</v>
      </c>
      <c r="M273" s="394" t="e">
        <f>IF(D273 = D897,1,_xll.BDP(K273,$M$12)*L273)</f>
        <v>#VALUE!</v>
      </c>
      <c r="N273" s="157" t="e">
        <f t="shared" si="149"/>
        <v>#VALUE!</v>
      </c>
      <c r="O273" s="396" t="e">
        <f>N273 / Y897</f>
        <v>#VALUE!</v>
      </c>
      <c r="P273" s="159">
        <f t="shared" si="150"/>
        <v>0</v>
      </c>
      <c r="Q273" s="398">
        <f>P273 / Y897*100</f>
        <v>0</v>
      </c>
      <c r="R273" s="160">
        <f t="shared" si="151"/>
        <v>0</v>
      </c>
      <c r="S273" s="398">
        <f t="shared" si="152"/>
        <v>0</v>
      </c>
      <c r="T273" s="152">
        <f t="shared" si="153"/>
        <v>1</v>
      </c>
      <c r="U273" s="152">
        <v>0</v>
      </c>
      <c r="V273" s="152">
        <v>1</v>
      </c>
      <c r="W273" s="158" t="e">
        <f t="shared" si="154"/>
        <v>#VALUE!</v>
      </c>
      <c r="X273" s="158" t="e">
        <f t="shared" si="155"/>
        <v>#VALUE!</v>
      </c>
      <c r="Y273" s="70"/>
      <c r="Z273" s="162" t="str">
        <f>_xll.BDH(C273,$Z$12,$D$1,$D$1)</f>
        <v>#N/A Requesting Data...</v>
      </c>
      <c r="AA273" s="162" t="e">
        <f t="shared" si="156"/>
        <v>#VALUE!</v>
      </c>
      <c r="AB273" s="163" t="e">
        <f t="shared" si="157"/>
        <v>#VALUE!</v>
      </c>
      <c r="AC273" s="164">
        <v>0</v>
      </c>
      <c r="AD273" s="165">
        <f>IF(D273 = D897,1,_xll.BDP(K273,$AD$12)*L273)</f>
        <v>140.99</v>
      </c>
      <c r="AE273" s="400" t="e">
        <f>AA273*AC273*T273/AD273 / AF897</f>
        <v>#VALUE!</v>
      </c>
      <c r="AF273" s="73"/>
      <c r="AG273" s="69"/>
      <c r="AH273" s="61"/>
    </row>
    <row r="274" spans="1:34" x14ac:dyDescent="0.2">
      <c r="A274" s="152"/>
      <c r="B274" s="152">
        <v>27117</v>
      </c>
      <c r="C274" s="152" t="s">
        <v>1200</v>
      </c>
      <c r="D274" s="152" t="str">
        <f>_xll.BDP(C274,$D$12)</f>
        <v>JPY</v>
      </c>
      <c r="E274" s="152" t="s">
        <v>1201</v>
      </c>
      <c r="F274" s="153">
        <f>_xll.BDP(C274,$F$12)</f>
        <v>3010</v>
      </c>
      <c r="G274" s="153" t="str">
        <f>_xll.BDP(C274,$G$12)</f>
        <v>#N/A Requesting Data...</v>
      </c>
      <c r="H274" s="154" t="e">
        <f t="shared" si="147"/>
        <v>#VALUE!</v>
      </c>
      <c r="I274" s="155" t="e">
        <f t="shared" si="148"/>
        <v>#VALUE!</v>
      </c>
      <c r="J274" s="156">
        <v>0</v>
      </c>
      <c r="K274" s="152" t="str">
        <f>CONCATENATE(D897,D274, " Curncy")</f>
        <v>EURJPY Curncy</v>
      </c>
      <c r="L274" s="152">
        <f>IF(D274 = D897,1,_xll.BDP(K274,$L$12))</f>
        <v>1</v>
      </c>
      <c r="M274" s="394" t="e">
        <f>IF(D274 = D897,1,_xll.BDP(K274,$M$12)*L274)</f>
        <v>#VALUE!</v>
      </c>
      <c r="N274" s="157" t="e">
        <f t="shared" si="149"/>
        <v>#VALUE!</v>
      </c>
      <c r="O274" s="396" t="e">
        <f>N274 / Y897</f>
        <v>#VALUE!</v>
      </c>
      <c r="P274" s="159">
        <f t="shared" si="150"/>
        <v>0</v>
      </c>
      <c r="Q274" s="398">
        <f>P274 / Y897*100</f>
        <v>0</v>
      </c>
      <c r="R274" s="160">
        <f t="shared" si="151"/>
        <v>0</v>
      </c>
      <c r="S274" s="398">
        <f t="shared" si="152"/>
        <v>0</v>
      </c>
      <c r="T274" s="152">
        <f t="shared" si="153"/>
        <v>1</v>
      </c>
      <c r="U274" s="152">
        <v>0</v>
      </c>
      <c r="V274" s="152">
        <v>1</v>
      </c>
      <c r="W274" s="158" t="e">
        <f t="shared" si="154"/>
        <v>#VALUE!</v>
      </c>
      <c r="X274" s="158" t="e">
        <f t="shared" si="155"/>
        <v>#VALUE!</v>
      </c>
      <c r="Y274" s="161"/>
      <c r="Z274" s="162" t="str">
        <f>_xll.BDH(C274,$Z$12,$D$1,$D$1)</f>
        <v>#N/A Requesting Data...</v>
      </c>
      <c r="AA274" s="162" t="e">
        <f t="shared" si="156"/>
        <v>#VALUE!</v>
      </c>
      <c r="AB274" s="163" t="e">
        <f t="shared" si="157"/>
        <v>#VALUE!</v>
      </c>
      <c r="AC274" s="164">
        <v>0</v>
      </c>
      <c r="AD274" s="165">
        <f>IF(D274 = D897,1,_xll.BDP(K274,$AD$12)*L274)</f>
        <v>140.99</v>
      </c>
      <c r="AE274" s="400" t="e">
        <f>AA274*AC274*T274/AD274 / AF897</f>
        <v>#VALUE!</v>
      </c>
      <c r="AF274" s="166"/>
      <c r="AG274" s="69"/>
      <c r="AH274" s="61"/>
    </row>
    <row r="275" spans="1:34" x14ac:dyDescent="0.2">
      <c r="B275" s="152">
        <v>20426</v>
      </c>
      <c r="C275" s="152" t="s">
        <v>673</v>
      </c>
      <c r="D275" s="152" t="str">
        <f>_xll.BDP(C275,$D$12)</f>
        <v>JPY</v>
      </c>
      <c r="E275" s="152" t="s">
        <v>718</v>
      </c>
      <c r="F275" s="153">
        <f>_xll.BDP(C275,$F$12)</f>
        <v>2539</v>
      </c>
      <c r="G275" s="153" t="str">
        <f>_xll.BDP(C275,$G$12)</f>
        <v>#N/A Requesting Data...</v>
      </c>
      <c r="H275" s="154" t="e">
        <f t="shared" si="147"/>
        <v>#VALUE!</v>
      </c>
      <c r="I275" s="155" t="e">
        <f t="shared" si="148"/>
        <v>#VALUE!</v>
      </c>
      <c r="J275" s="156">
        <v>0</v>
      </c>
      <c r="K275" s="152" t="str">
        <f>CONCATENATE(D897,D275, " Curncy")</f>
        <v>EURJPY Curncy</v>
      </c>
      <c r="L275" s="152">
        <f>IF(D275 = D897,1,_xll.BDP(K275,$L$12))</f>
        <v>1</v>
      </c>
      <c r="M275" s="394" t="e">
        <f>IF(D275 = D897,1,_xll.BDP(K275,$M$12)*L275)</f>
        <v>#VALUE!</v>
      </c>
      <c r="N275" s="157" t="e">
        <f t="shared" si="149"/>
        <v>#VALUE!</v>
      </c>
      <c r="O275" s="396" t="e">
        <f>N275 / Y897</f>
        <v>#VALUE!</v>
      </c>
      <c r="P275" s="159">
        <f t="shared" si="150"/>
        <v>0</v>
      </c>
      <c r="Q275" s="398">
        <f>P275 / Y897*100</f>
        <v>0</v>
      </c>
      <c r="R275" s="160">
        <f t="shared" si="151"/>
        <v>0</v>
      </c>
      <c r="S275" s="398">
        <f t="shared" si="152"/>
        <v>0</v>
      </c>
      <c r="T275" s="152">
        <f t="shared" si="153"/>
        <v>1</v>
      </c>
      <c r="U275" s="152">
        <v>0</v>
      </c>
      <c r="V275" s="152">
        <v>1</v>
      </c>
      <c r="W275" s="158" t="e">
        <f t="shared" si="154"/>
        <v>#VALUE!</v>
      </c>
      <c r="X275" s="158" t="e">
        <f t="shared" si="155"/>
        <v>#VALUE!</v>
      </c>
      <c r="Y275" s="70"/>
      <c r="Z275" s="162" t="str">
        <f>_xll.BDH(C275,$Z$12,$D$1,$D$1)</f>
        <v>#N/A Requesting Data...</v>
      </c>
      <c r="AA275" s="162" t="e">
        <f t="shared" si="156"/>
        <v>#VALUE!</v>
      </c>
      <c r="AB275" s="163" t="e">
        <f t="shared" si="157"/>
        <v>#VALUE!</v>
      </c>
      <c r="AC275" s="164">
        <v>0</v>
      </c>
      <c r="AD275" s="165">
        <f>IF(D275 = D897,1,_xll.BDP(K275,$AD$12)*L275)</f>
        <v>140.99</v>
      </c>
      <c r="AE275" s="400" t="e">
        <f>AA275*AC275*T275/AD275 / AF897</f>
        <v>#VALUE!</v>
      </c>
      <c r="AF275" s="73"/>
      <c r="AG275" s="69"/>
      <c r="AH275" s="61"/>
    </row>
    <row r="276" spans="1:34" x14ac:dyDescent="0.2">
      <c r="B276" s="152">
        <v>20651</v>
      </c>
      <c r="C276" s="152" t="s">
        <v>674</v>
      </c>
      <c r="D276" s="152" t="str">
        <f>_xll.BDP(C276,$D$12)</f>
        <v>JPY</v>
      </c>
      <c r="E276" s="152" t="s">
        <v>719</v>
      </c>
      <c r="F276" s="153">
        <f>_xll.BDP(C276,$F$12)</f>
        <v>2143.5</v>
      </c>
      <c r="G276" s="153" t="str">
        <f>_xll.BDP(C276,$G$12)</f>
        <v>#N/A Requesting Data...</v>
      </c>
      <c r="H276" s="154" t="e">
        <f t="shared" si="147"/>
        <v>#VALUE!</v>
      </c>
      <c r="I276" s="155" t="e">
        <f t="shared" si="148"/>
        <v>#VALUE!</v>
      </c>
      <c r="J276" s="156">
        <v>0</v>
      </c>
      <c r="K276" s="152" t="str">
        <f>CONCATENATE(D897,D276, " Curncy")</f>
        <v>EURJPY Curncy</v>
      </c>
      <c r="L276" s="152">
        <f>IF(D276 = D897,1,_xll.BDP(K276,$L$12))</f>
        <v>1</v>
      </c>
      <c r="M276" s="394" t="e">
        <f>IF(D276 = D897,1,_xll.BDP(K276,$M$12)*L276)</f>
        <v>#VALUE!</v>
      </c>
      <c r="N276" s="157" t="e">
        <f t="shared" si="149"/>
        <v>#VALUE!</v>
      </c>
      <c r="O276" s="396" t="e">
        <f>N276 / Y897</f>
        <v>#VALUE!</v>
      </c>
      <c r="P276" s="159">
        <f t="shared" si="150"/>
        <v>0</v>
      </c>
      <c r="Q276" s="398">
        <f>P276 / Y897*100</f>
        <v>0</v>
      </c>
      <c r="R276" s="160">
        <f t="shared" si="151"/>
        <v>0</v>
      </c>
      <c r="S276" s="398">
        <f t="shared" si="152"/>
        <v>0</v>
      </c>
      <c r="T276" s="152">
        <f t="shared" si="153"/>
        <v>1</v>
      </c>
      <c r="U276" s="152">
        <v>0</v>
      </c>
      <c r="V276" s="152">
        <v>1</v>
      </c>
      <c r="W276" s="158" t="e">
        <f t="shared" si="154"/>
        <v>#VALUE!</v>
      </c>
      <c r="X276" s="158" t="e">
        <f t="shared" si="155"/>
        <v>#VALUE!</v>
      </c>
      <c r="Y276" s="70"/>
      <c r="Z276" s="162">
        <f>_xll.BDH(C276,$Z$12,$D$1,$D$1)</f>
        <v>2137.5</v>
      </c>
      <c r="AA276" s="162">
        <f t="shared" si="156"/>
        <v>6</v>
      </c>
      <c r="AB276" s="163">
        <f t="shared" si="157"/>
        <v>0.2807017543859649</v>
      </c>
      <c r="AC276" s="164">
        <v>0</v>
      </c>
      <c r="AD276" s="165">
        <f>IF(D276 = D897,1,_xll.BDP(K276,$AD$12)*L276)</f>
        <v>140.99</v>
      </c>
      <c r="AE276" s="400">
        <f>AA276*AC276*T276/AD276 / AF897</f>
        <v>0</v>
      </c>
      <c r="AF276" s="73"/>
      <c r="AG276" s="69"/>
      <c r="AH276" s="61"/>
    </row>
    <row r="277" spans="1:34" x14ac:dyDescent="0.2">
      <c r="B277" s="152">
        <v>27628</v>
      </c>
      <c r="C277" s="152" t="s">
        <v>675</v>
      </c>
      <c r="D277" s="152" t="str">
        <f>_xll.BDP(C277,$D$12)</f>
        <v>JPY</v>
      </c>
      <c r="E277" s="152" t="s">
        <v>720</v>
      </c>
      <c r="F277" s="153">
        <f>_xll.BDP(C277,$F$12)</f>
        <v>241</v>
      </c>
      <c r="G277" s="153" t="str">
        <f>_xll.BDP(C277,$G$12)</f>
        <v>#N/A Requesting Data...</v>
      </c>
      <c r="H277" s="154" t="e">
        <f t="shared" si="147"/>
        <v>#VALUE!</v>
      </c>
      <c r="I277" s="155" t="e">
        <f t="shared" si="148"/>
        <v>#VALUE!</v>
      </c>
      <c r="J277" s="156">
        <v>2763101</v>
      </c>
      <c r="K277" s="152" t="str">
        <f>CONCATENATE(D897,D277, " Curncy")</f>
        <v>EURJPY Curncy</v>
      </c>
      <c r="L277" s="152">
        <f>IF(D277 = D897,1,_xll.BDP(K277,$L$12))</f>
        <v>1</v>
      </c>
      <c r="M277" s="394" t="e">
        <f>IF(D277 = D897,1,_xll.BDP(K277,$M$12)*L277)</f>
        <v>#VALUE!</v>
      </c>
      <c r="N277" s="157" t="e">
        <f t="shared" si="149"/>
        <v>#VALUE!</v>
      </c>
      <c r="O277" s="396" t="e">
        <f>N277 / Y897</f>
        <v>#VALUE!</v>
      </c>
      <c r="P277" s="159" t="e">
        <f t="shared" si="150"/>
        <v>#VALUE!</v>
      </c>
      <c r="Q277" s="398" t="e">
        <f>P277 / Y897*100</f>
        <v>#VALUE!</v>
      </c>
      <c r="R277" s="160" t="e">
        <f t="shared" si="151"/>
        <v>#VALUE!</v>
      </c>
      <c r="S277" s="398" t="e">
        <f t="shared" si="152"/>
        <v>#VALUE!</v>
      </c>
      <c r="T277" s="152">
        <f t="shared" si="153"/>
        <v>1</v>
      </c>
      <c r="U277" s="152">
        <v>0</v>
      </c>
      <c r="V277" s="152">
        <v>1</v>
      </c>
      <c r="W277" s="158" t="e">
        <f t="shared" si="154"/>
        <v>#VALUE!</v>
      </c>
      <c r="X277" s="158" t="e">
        <f t="shared" si="155"/>
        <v>#VALUE!</v>
      </c>
      <c r="Y277" s="70"/>
      <c r="Z277" s="162">
        <f>_xll.BDH(C277,$Z$12,$D$1,$D$1)</f>
        <v>286</v>
      </c>
      <c r="AA277" s="162">
        <f t="shared" si="156"/>
        <v>-45</v>
      </c>
      <c r="AB277" s="163">
        <f t="shared" si="157"/>
        <v>-15.734265734265735</v>
      </c>
      <c r="AC277" s="164">
        <v>2754951</v>
      </c>
      <c r="AD277" s="165">
        <f>IF(D277 = D897,1,_xll.BDP(K277,$AD$12)*L277)</f>
        <v>140.99</v>
      </c>
      <c r="AE277" s="400">
        <f>AA277*AC277*T277/AD277 / AF897</f>
        <v>-3.2772364019372732E-3</v>
      </c>
      <c r="AF277" s="73"/>
      <c r="AG277" s="69"/>
      <c r="AH277" s="61"/>
    </row>
    <row r="278" spans="1:34" x14ac:dyDescent="0.2">
      <c r="B278" s="152">
        <v>18271</v>
      </c>
      <c r="C278" s="152" t="s">
        <v>676</v>
      </c>
      <c r="D278" s="152" t="str">
        <f>_xll.BDP(C278,$D$12)</f>
        <v>JPY</v>
      </c>
      <c r="E278" s="152" t="s">
        <v>721</v>
      </c>
      <c r="F278" s="153">
        <f>_xll.BDP(C278,$F$12)</f>
        <v>1047</v>
      </c>
      <c r="G278" s="153" t="str">
        <f>_xll.BDP(C278,$G$12)</f>
        <v>#N/A Requesting Data...</v>
      </c>
      <c r="H278" s="154" t="e">
        <f t="shared" si="147"/>
        <v>#VALUE!</v>
      </c>
      <c r="I278" s="155" t="e">
        <f t="shared" si="148"/>
        <v>#VALUE!</v>
      </c>
      <c r="J278" s="156">
        <v>0</v>
      </c>
      <c r="K278" s="152" t="str">
        <f>CONCATENATE(D897,D278, " Curncy")</f>
        <v>EURJPY Curncy</v>
      </c>
      <c r="L278" s="152">
        <f>IF(D278 = D897,1,_xll.BDP(K278,$L$12))</f>
        <v>1</v>
      </c>
      <c r="M278" s="394" t="e">
        <f>IF(D278 = D897,1,_xll.BDP(K278,$M$12)*L278)</f>
        <v>#VALUE!</v>
      </c>
      <c r="N278" s="157" t="e">
        <f t="shared" si="149"/>
        <v>#VALUE!</v>
      </c>
      <c r="O278" s="396" t="e">
        <f>N278 / Y897</f>
        <v>#VALUE!</v>
      </c>
      <c r="P278" s="159">
        <f t="shared" si="150"/>
        <v>0</v>
      </c>
      <c r="Q278" s="398">
        <f>P278 / Y897*100</f>
        <v>0</v>
      </c>
      <c r="R278" s="160">
        <f t="shared" si="151"/>
        <v>0</v>
      </c>
      <c r="S278" s="398">
        <f t="shared" si="152"/>
        <v>0</v>
      </c>
      <c r="T278" s="152">
        <f t="shared" si="153"/>
        <v>1</v>
      </c>
      <c r="U278" s="152">
        <v>0</v>
      </c>
      <c r="V278" s="152">
        <v>1</v>
      </c>
      <c r="W278" s="158" t="e">
        <f t="shared" si="154"/>
        <v>#VALUE!</v>
      </c>
      <c r="X278" s="158" t="e">
        <f t="shared" si="155"/>
        <v>#VALUE!</v>
      </c>
      <c r="Y278" s="70"/>
      <c r="Z278" s="162">
        <f>_xll.BDH(C278,$Z$12,$D$1,$D$1)</f>
        <v>1110</v>
      </c>
      <c r="AA278" s="162">
        <f t="shared" si="156"/>
        <v>-63</v>
      </c>
      <c r="AB278" s="163">
        <f t="shared" si="157"/>
        <v>-5.6756756756756763</v>
      </c>
      <c r="AC278" s="164">
        <v>0</v>
      </c>
      <c r="AD278" s="165">
        <f>IF(D278 = D897,1,_xll.BDP(K278,$AD$12)*L278)</f>
        <v>140.99</v>
      </c>
      <c r="AE278" s="400">
        <f>AA278*AC278*T278/AD278 / AF897</f>
        <v>0</v>
      </c>
      <c r="AF278" s="73"/>
      <c r="AG278" s="69"/>
      <c r="AH278" s="61"/>
    </row>
    <row r="279" spans="1:34" x14ac:dyDescent="0.2">
      <c r="B279" s="152">
        <v>578</v>
      </c>
      <c r="C279" s="152" t="s">
        <v>677</v>
      </c>
      <c r="D279" s="152" t="str">
        <f>_xll.BDP(C279,$D$12)</f>
        <v>JPY</v>
      </c>
      <c r="E279" s="152" t="s">
        <v>722</v>
      </c>
      <c r="F279" s="153">
        <f>_xll.BDP(C279,$F$12)</f>
        <v>1960</v>
      </c>
      <c r="G279" s="153" t="str">
        <f>_xll.BDP(C279,$G$12)</f>
        <v>#N/A Requesting Data...</v>
      </c>
      <c r="H279" s="154" t="e">
        <f t="shared" si="147"/>
        <v>#VALUE!</v>
      </c>
      <c r="I279" s="155" t="e">
        <f t="shared" si="148"/>
        <v>#VALUE!</v>
      </c>
      <c r="J279" s="156">
        <v>0</v>
      </c>
      <c r="K279" s="152" t="str">
        <f>CONCATENATE(D897,D279, " Curncy")</f>
        <v>EURJPY Curncy</v>
      </c>
      <c r="L279" s="152">
        <f>IF(D279 = D897,1,_xll.BDP(K279,$L$12))</f>
        <v>1</v>
      </c>
      <c r="M279" s="394" t="e">
        <f>IF(D279 = D897,1,_xll.BDP(K279,$M$12)*L279)</f>
        <v>#VALUE!</v>
      </c>
      <c r="N279" s="157" t="e">
        <f t="shared" si="149"/>
        <v>#VALUE!</v>
      </c>
      <c r="O279" s="396" t="e">
        <f>N279 / Y897</f>
        <v>#VALUE!</v>
      </c>
      <c r="P279" s="159">
        <f t="shared" si="150"/>
        <v>0</v>
      </c>
      <c r="Q279" s="398">
        <f>P279 / Y897*100</f>
        <v>0</v>
      </c>
      <c r="R279" s="160">
        <f t="shared" si="151"/>
        <v>0</v>
      </c>
      <c r="S279" s="398">
        <f t="shared" si="152"/>
        <v>0</v>
      </c>
      <c r="T279" s="152">
        <f t="shared" si="153"/>
        <v>1</v>
      </c>
      <c r="U279" s="152">
        <v>0</v>
      </c>
      <c r="V279" s="152">
        <v>1</v>
      </c>
      <c r="W279" s="158" t="e">
        <f t="shared" si="154"/>
        <v>#VALUE!</v>
      </c>
      <c r="X279" s="158" t="e">
        <f t="shared" si="155"/>
        <v>#VALUE!</v>
      </c>
      <c r="Y279" s="70"/>
      <c r="Z279" s="162">
        <f>_xll.BDH(C279,$Z$12,$D$1,$D$1)</f>
        <v>1969</v>
      </c>
      <c r="AA279" s="162">
        <f t="shared" si="156"/>
        <v>-9</v>
      </c>
      <c r="AB279" s="163">
        <f t="shared" si="157"/>
        <v>-0.45708481462671408</v>
      </c>
      <c r="AC279" s="164">
        <v>0</v>
      </c>
      <c r="AD279" s="165">
        <f>IF(D279 = D897,1,_xll.BDP(K279,$AD$12)*L279)</f>
        <v>140.99</v>
      </c>
      <c r="AE279" s="400">
        <f>AA279*AC279*T279/AD279 / AF897</f>
        <v>0</v>
      </c>
      <c r="AF279" s="73"/>
      <c r="AG279" s="69"/>
      <c r="AH279" s="61"/>
    </row>
    <row r="280" spans="1:34" x14ac:dyDescent="0.2">
      <c r="B280" s="152">
        <v>122</v>
      </c>
      <c r="C280" s="152" t="s">
        <v>128</v>
      </c>
      <c r="D280" s="152" t="str">
        <f>_xll.BDP(C280,$D$12)</f>
        <v>JPY</v>
      </c>
      <c r="E280" s="152" t="s">
        <v>289</v>
      </c>
      <c r="F280" s="153">
        <f>_xll.BDP(C280,$F$12)</f>
        <v>728</v>
      </c>
      <c r="G280" s="153" t="str">
        <f>_xll.BDP(C280,$G$12)</f>
        <v>#N/A Requesting Data...</v>
      </c>
      <c r="H280" s="154" t="e">
        <f t="shared" si="147"/>
        <v>#VALUE!</v>
      </c>
      <c r="I280" s="155" t="e">
        <f t="shared" si="148"/>
        <v>#VALUE!</v>
      </c>
      <c r="J280" s="156">
        <v>0</v>
      </c>
      <c r="K280" s="152" t="str">
        <f>CONCATENATE(D897,D280, " Curncy")</f>
        <v>EURJPY Curncy</v>
      </c>
      <c r="L280" s="152">
        <f>IF(D280 = D897,1,_xll.BDP(K280,$L$12))</f>
        <v>1</v>
      </c>
      <c r="M280" s="394" t="e">
        <f>IF(D280 = D897,1,_xll.BDP(K280,$M$12)*L280)</f>
        <v>#VALUE!</v>
      </c>
      <c r="N280" s="157" t="e">
        <f t="shared" si="149"/>
        <v>#VALUE!</v>
      </c>
      <c r="O280" s="396" t="e">
        <f>N280 / Y897</f>
        <v>#VALUE!</v>
      </c>
      <c r="P280" s="159">
        <f t="shared" si="150"/>
        <v>0</v>
      </c>
      <c r="Q280" s="398">
        <f>P280 / Y897*100</f>
        <v>0</v>
      </c>
      <c r="R280" s="160">
        <f t="shared" si="151"/>
        <v>0</v>
      </c>
      <c r="S280" s="398">
        <f t="shared" si="152"/>
        <v>0</v>
      </c>
      <c r="T280" s="152">
        <f t="shared" si="153"/>
        <v>1</v>
      </c>
      <c r="U280" s="152">
        <v>0</v>
      </c>
      <c r="V280" s="152">
        <v>1</v>
      </c>
      <c r="W280" s="158" t="e">
        <f t="shared" si="154"/>
        <v>#VALUE!</v>
      </c>
      <c r="X280" s="158" t="e">
        <f t="shared" si="155"/>
        <v>#VALUE!</v>
      </c>
      <c r="Y280" s="70"/>
      <c r="Z280" s="162">
        <f>_xll.BDH(C280,$Z$12,$D$1,$D$1)</f>
        <v>729.4</v>
      </c>
      <c r="AA280" s="162">
        <f t="shared" si="156"/>
        <v>-1.3999999999999773</v>
      </c>
      <c r="AB280" s="163">
        <f t="shared" si="157"/>
        <v>-0.19193857965450745</v>
      </c>
      <c r="AC280" s="164">
        <v>0</v>
      </c>
      <c r="AD280" s="165">
        <f>IF(D280 = D897,1,_xll.BDP(K280,$AD$12)*L280)</f>
        <v>140.99</v>
      </c>
      <c r="AE280" s="400">
        <f>AA280*AC280*T280/AD280 / AF897</f>
        <v>0</v>
      </c>
      <c r="AF280" s="73"/>
      <c r="AG280" s="69"/>
      <c r="AH280" s="61"/>
    </row>
    <row r="281" spans="1:34" x14ac:dyDescent="0.2">
      <c r="B281" s="152">
        <v>19989</v>
      </c>
      <c r="C281" s="152" t="s">
        <v>678</v>
      </c>
      <c r="D281" s="152" t="str">
        <f>_xll.BDP(C281,$D$12)</f>
        <v>JPY</v>
      </c>
      <c r="E281" s="152" t="s">
        <v>723</v>
      </c>
      <c r="F281" s="153">
        <f>_xll.BDP(C281,$F$12)</f>
        <v>2907.5</v>
      </c>
      <c r="G281" s="153" t="str">
        <f>_xll.BDP(C281,$G$12)</f>
        <v>#N/A Requesting Data...</v>
      </c>
      <c r="H281" s="154" t="e">
        <f t="shared" si="147"/>
        <v>#VALUE!</v>
      </c>
      <c r="I281" s="155" t="e">
        <f t="shared" si="148"/>
        <v>#VALUE!</v>
      </c>
      <c r="J281" s="156">
        <v>0</v>
      </c>
      <c r="K281" s="152" t="str">
        <f>CONCATENATE(D897,D281, " Curncy")</f>
        <v>EURJPY Curncy</v>
      </c>
      <c r="L281" s="152">
        <f>IF(D281 = D897,1,_xll.BDP(K281,$L$12))</f>
        <v>1</v>
      </c>
      <c r="M281" s="394" t="e">
        <f>IF(D281 = D897,1,_xll.BDP(K281,$M$12)*L281)</f>
        <v>#VALUE!</v>
      </c>
      <c r="N281" s="157" t="e">
        <f t="shared" si="149"/>
        <v>#VALUE!</v>
      </c>
      <c r="O281" s="396" t="e">
        <f>N281 / Y897</f>
        <v>#VALUE!</v>
      </c>
      <c r="P281" s="159">
        <f t="shared" si="150"/>
        <v>0</v>
      </c>
      <c r="Q281" s="398">
        <f>P281 / Y897*100</f>
        <v>0</v>
      </c>
      <c r="R281" s="160">
        <f t="shared" si="151"/>
        <v>0</v>
      </c>
      <c r="S281" s="398">
        <f t="shared" si="152"/>
        <v>0</v>
      </c>
      <c r="T281" s="152">
        <f t="shared" si="153"/>
        <v>1</v>
      </c>
      <c r="U281" s="152">
        <v>0</v>
      </c>
      <c r="V281" s="152">
        <v>1</v>
      </c>
      <c r="W281" s="158" t="e">
        <f t="shared" si="154"/>
        <v>#VALUE!</v>
      </c>
      <c r="X281" s="158" t="e">
        <f t="shared" si="155"/>
        <v>#VALUE!</v>
      </c>
      <c r="Y281" s="70"/>
      <c r="Z281" s="162" t="str">
        <f>_xll.BDH(C281,$Z$12,$D$1,$D$1)</f>
        <v>#N/A Requesting Data...</v>
      </c>
      <c r="AA281" s="162" t="e">
        <f t="shared" si="156"/>
        <v>#VALUE!</v>
      </c>
      <c r="AB281" s="163" t="e">
        <f t="shared" si="157"/>
        <v>#VALUE!</v>
      </c>
      <c r="AC281" s="164">
        <v>0</v>
      </c>
      <c r="AD281" s="165">
        <f>IF(D281 = D897,1,_xll.BDP(K281,$AD$12)*L281)</f>
        <v>140.99</v>
      </c>
      <c r="AE281" s="400" t="e">
        <f>AA281*AC281*T281/AD281 / AF897</f>
        <v>#VALUE!</v>
      </c>
      <c r="AF281" s="73"/>
      <c r="AG281" s="69"/>
      <c r="AH281" s="61"/>
    </row>
    <row r="282" spans="1:34" x14ac:dyDescent="0.2">
      <c r="B282" s="152">
        <v>23221</v>
      </c>
      <c r="C282" s="152" t="s">
        <v>679</v>
      </c>
      <c r="D282" s="152" t="str">
        <f>_xll.BDP(C282,$D$12)</f>
        <v>JPY</v>
      </c>
      <c r="E282" s="152" t="s">
        <v>724</v>
      </c>
      <c r="F282" s="153">
        <f>_xll.BDP(C282,$F$12)</f>
        <v>7184</v>
      </c>
      <c r="G282" s="153" t="str">
        <f>_xll.BDP(C282,$G$12)</f>
        <v>#N/A Requesting Data...</v>
      </c>
      <c r="H282" s="154" t="e">
        <f t="shared" si="147"/>
        <v>#VALUE!</v>
      </c>
      <c r="I282" s="155" t="e">
        <f t="shared" si="148"/>
        <v>#VALUE!</v>
      </c>
      <c r="J282" s="156">
        <v>0</v>
      </c>
      <c r="K282" s="152" t="str">
        <f>CONCATENATE(D897,D282, " Curncy")</f>
        <v>EURJPY Curncy</v>
      </c>
      <c r="L282" s="152">
        <f>IF(D282 = D897,1,_xll.BDP(K282,$L$12))</f>
        <v>1</v>
      </c>
      <c r="M282" s="394" t="e">
        <f>IF(D282 = D897,1,_xll.BDP(K282,$M$12)*L282)</f>
        <v>#VALUE!</v>
      </c>
      <c r="N282" s="157" t="e">
        <f t="shared" si="149"/>
        <v>#VALUE!</v>
      </c>
      <c r="O282" s="396" t="e">
        <f>N282 / Y897</f>
        <v>#VALUE!</v>
      </c>
      <c r="P282" s="159">
        <f t="shared" si="150"/>
        <v>0</v>
      </c>
      <c r="Q282" s="398">
        <f>P282 / Y897*100</f>
        <v>0</v>
      </c>
      <c r="R282" s="160">
        <f t="shared" si="151"/>
        <v>0</v>
      </c>
      <c r="S282" s="398">
        <f t="shared" si="152"/>
        <v>0</v>
      </c>
      <c r="T282" s="152">
        <f t="shared" si="153"/>
        <v>1</v>
      </c>
      <c r="U282" s="152">
        <v>0</v>
      </c>
      <c r="V282" s="152">
        <v>1</v>
      </c>
      <c r="W282" s="158" t="e">
        <f t="shared" si="154"/>
        <v>#VALUE!</v>
      </c>
      <c r="X282" s="158" t="e">
        <f t="shared" si="155"/>
        <v>#VALUE!</v>
      </c>
      <c r="Y282" s="70"/>
      <c r="Z282" s="162">
        <f>_xll.BDH(C282,$Z$12,$D$1,$D$1)</f>
        <v>7396</v>
      </c>
      <c r="AA282" s="162">
        <f t="shared" si="156"/>
        <v>-212</v>
      </c>
      <c r="AB282" s="163">
        <f t="shared" si="157"/>
        <v>-2.8664142779881017</v>
      </c>
      <c r="AC282" s="164">
        <v>0</v>
      </c>
      <c r="AD282" s="165">
        <f>IF(D282 = D897,1,_xll.BDP(K282,$AD$12)*L282)</f>
        <v>140.99</v>
      </c>
      <c r="AE282" s="400">
        <f>AA282*AC282*T282/AD282 / AF897</f>
        <v>0</v>
      </c>
      <c r="AF282" s="73"/>
      <c r="AG282" s="69"/>
      <c r="AH282" s="61"/>
    </row>
    <row r="283" spans="1:34" x14ac:dyDescent="0.2">
      <c r="B283" s="152">
        <v>66</v>
      </c>
      <c r="C283" s="152" t="s">
        <v>682</v>
      </c>
      <c r="D283" s="152" t="str">
        <f>_xll.BDP(C283,$D$12)</f>
        <v>JPY</v>
      </c>
      <c r="E283" s="152" t="s">
        <v>725</v>
      </c>
      <c r="F283" s="153">
        <f>_xll.BDP(C283,$F$12)</f>
        <v>676000</v>
      </c>
      <c r="G283" s="153" t="str">
        <f>_xll.BDP(C283,$G$12)</f>
        <v>#N/A Requesting Data...</v>
      </c>
      <c r="H283" s="154" t="e">
        <f t="shared" si="147"/>
        <v>#VALUE!</v>
      </c>
      <c r="I283" s="155" t="e">
        <f t="shared" si="148"/>
        <v>#VALUE!</v>
      </c>
      <c r="J283" s="156">
        <v>0</v>
      </c>
      <c r="K283" s="152" t="str">
        <f>CONCATENATE(D897,D283, " Curncy")</f>
        <v>EURJPY Curncy</v>
      </c>
      <c r="L283" s="152">
        <f>IF(D283 = D897,1,_xll.BDP(K283,$L$12))</f>
        <v>1</v>
      </c>
      <c r="M283" s="394" t="e">
        <f>IF(D283 = D897,1,_xll.BDP(K283,$M$12)*L283)</f>
        <v>#VALUE!</v>
      </c>
      <c r="N283" s="157" t="e">
        <f t="shared" si="149"/>
        <v>#VALUE!</v>
      </c>
      <c r="O283" s="396" t="e">
        <f>N283 / Y897</f>
        <v>#VALUE!</v>
      </c>
      <c r="P283" s="159">
        <f t="shared" si="150"/>
        <v>0</v>
      </c>
      <c r="Q283" s="398">
        <f>P283 / Y897*100</f>
        <v>0</v>
      </c>
      <c r="R283" s="160">
        <f t="shared" si="151"/>
        <v>0</v>
      </c>
      <c r="S283" s="398">
        <f t="shared" si="152"/>
        <v>0</v>
      </c>
      <c r="T283" s="152">
        <f t="shared" si="153"/>
        <v>1</v>
      </c>
      <c r="U283" s="152">
        <v>0</v>
      </c>
      <c r="V283" s="152">
        <v>1</v>
      </c>
      <c r="W283" s="158" t="e">
        <f t="shared" si="154"/>
        <v>#VALUE!</v>
      </c>
      <c r="X283" s="158" t="e">
        <f t="shared" si="155"/>
        <v>#VALUE!</v>
      </c>
      <c r="Y283" s="70"/>
      <c r="Z283" s="162">
        <f>_xll.BDH(C283,$Z$12,$D$1,$D$1)</f>
        <v>676000</v>
      </c>
      <c r="AA283" s="162">
        <f t="shared" si="156"/>
        <v>0</v>
      </c>
      <c r="AB283" s="163">
        <f t="shared" si="157"/>
        <v>0</v>
      </c>
      <c r="AC283" s="164">
        <v>0</v>
      </c>
      <c r="AD283" s="165">
        <f>IF(D283 = D897,1,_xll.BDP(K283,$AD$12)*L283)</f>
        <v>140.99</v>
      </c>
      <c r="AE283" s="400">
        <f>AA283*AC283*T283/AD283 / AF897</f>
        <v>0</v>
      </c>
      <c r="AF283" s="73"/>
      <c r="AG283" s="69"/>
      <c r="AH283" s="61"/>
    </row>
    <row r="284" spans="1:34" x14ac:dyDescent="0.2">
      <c r="B284" s="152">
        <v>3250</v>
      </c>
      <c r="C284" s="152" t="s">
        <v>681</v>
      </c>
      <c r="D284" s="152" t="str">
        <f>_xll.BDP(C284,$D$12)</f>
        <v>JPY</v>
      </c>
      <c r="E284" s="152" t="s">
        <v>1129</v>
      </c>
      <c r="F284" s="153">
        <f>_xll.BDP(C284,$F$12)</f>
        <v>371</v>
      </c>
      <c r="G284" s="153" t="str">
        <f>_xll.BDP(C284,$G$12)</f>
        <v>#N/A Requesting Data...</v>
      </c>
      <c r="H284" s="154" t="e">
        <f t="shared" si="147"/>
        <v>#VALUE!</v>
      </c>
      <c r="I284" s="155" t="e">
        <f t="shared" si="148"/>
        <v>#VALUE!</v>
      </c>
      <c r="J284" s="156">
        <v>0</v>
      </c>
      <c r="K284" s="152" t="str">
        <f>CONCATENATE(D897,D284, " Curncy")</f>
        <v>EURJPY Curncy</v>
      </c>
      <c r="L284" s="152">
        <f>IF(D284 = D897,1,_xll.BDP(K284,$L$12))</f>
        <v>1</v>
      </c>
      <c r="M284" s="394" t="e">
        <f>IF(D284 = D897,1,_xll.BDP(K284,$M$12)*L284)</f>
        <v>#VALUE!</v>
      </c>
      <c r="N284" s="157" t="e">
        <f t="shared" si="149"/>
        <v>#VALUE!</v>
      </c>
      <c r="O284" s="396" t="e">
        <f>N284 / Y897</f>
        <v>#VALUE!</v>
      </c>
      <c r="P284" s="159">
        <f t="shared" si="150"/>
        <v>0</v>
      </c>
      <c r="Q284" s="398">
        <f>P284 / Y897*100</f>
        <v>0</v>
      </c>
      <c r="R284" s="160">
        <f t="shared" si="151"/>
        <v>0</v>
      </c>
      <c r="S284" s="398">
        <f t="shared" si="152"/>
        <v>0</v>
      </c>
      <c r="T284" s="152">
        <f t="shared" si="153"/>
        <v>1</v>
      </c>
      <c r="U284" s="152">
        <v>0</v>
      </c>
      <c r="V284" s="152">
        <v>1</v>
      </c>
      <c r="W284" s="158" t="e">
        <f t="shared" si="154"/>
        <v>#VALUE!</v>
      </c>
      <c r="X284" s="158" t="e">
        <f t="shared" si="155"/>
        <v>#VALUE!</v>
      </c>
      <c r="Y284" s="70"/>
      <c r="Z284" s="162">
        <f>_xll.BDH(C284,$Z$12,$D$1,$D$1)</f>
        <v>382</v>
      </c>
      <c r="AA284" s="162">
        <f t="shared" si="156"/>
        <v>-11</v>
      </c>
      <c r="AB284" s="163">
        <f t="shared" si="157"/>
        <v>-2.8795811518324608</v>
      </c>
      <c r="AC284" s="164">
        <v>0</v>
      </c>
      <c r="AD284" s="165">
        <f>IF(D284 = D897,1,_xll.BDP(K284,$AD$12)*L284)</f>
        <v>140.99</v>
      </c>
      <c r="AE284" s="400">
        <f>AA284*AC284*T284/AD284 / AF897</f>
        <v>0</v>
      </c>
      <c r="AF284" s="73"/>
      <c r="AG284" s="69"/>
      <c r="AH284" s="61"/>
    </row>
    <row r="285" spans="1:34" x14ac:dyDescent="0.2">
      <c r="B285" s="152">
        <v>677</v>
      </c>
      <c r="C285" s="152" t="s">
        <v>685</v>
      </c>
      <c r="D285" s="152" t="str">
        <f>_xll.BDP(C285,$D$12)</f>
        <v>JPY</v>
      </c>
      <c r="E285" s="152" t="s">
        <v>728</v>
      </c>
      <c r="F285" s="153">
        <f>_xll.BDP(C285,$F$12)</f>
        <v>1899.5</v>
      </c>
      <c r="G285" s="153" t="str">
        <f>_xll.BDP(C285,$G$12)</f>
        <v>#N/A Requesting Data...</v>
      </c>
      <c r="H285" s="154" t="e">
        <f t="shared" si="147"/>
        <v>#VALUE!</v>
      </c>
      <c r="I285" s="155" t="e">
        <f t="shared" si="148"/>
        <v>#VALUE!</v>
      </c>
      <c r="J285" s="156">
        <v>0</v>
      </c>
      <c r="K285" s="152" t="str">
        <f>CONCATENATE(D897,D285, " Curncy")</f>
        <v>EURJPY Curncy</v>
      </c>
      <c r="L285" s="152">
        <f>IF(D285 = D897,1,_xll.BDP(K285,$L$12))</f>
        <v>1</v>
      </c>
      <c r="M285" s="394" t="e">
        <f>IF(D285 = D897,1,_xll.BDP(K285,$M$12)*L285)</f>
        <v>#VALUE!</v>
      </c>
      <c r="N285" s="157" t="e">
        <f t="shared" si="149"/>
        <v>#VALUE!</v>
      </c>
      <c r="O285" s="396" t="e">
        <f>N285 / Y897</f>
        <v>#VALUE!</v>
      </c>
      <c r="P285" s="159">
        <f t="shared" si="150"/>
        <v>0</v>
      </c>
      <c r="Q285" s="398">
        <f>P285 / Y897*100</f>
        <v>0</v>
      </c>
      <c r="R285" s="160">
        <f t="shared" si="151"/>
        <v>0</v>
      </c>
      <c r="S285" s="398">
        <f t="shared" si="152"/>
        <v>0</v>
      </c>
      <c r="T285" s="152">
        <f t="shared" si="153"/>
        <v>1</v>
      </c>
      <c r="U285" s="152">
        <v>0</v>
      </c>
      <c r="V285" s="152">
        <v>1</v>
      </c>
      <c r="W285" s="158" t="e">
        <f t="shared" si="154"/>
        <v>#VALUE!</v>
      </c>
      <c r="X285" s="158" t="e">
        <f t="shared" si="155"/>
        <v>#VALUE!</v>
      </c>
      <c r="Y285" s="70"/>
      <c r="Z285" s="162">
        <f>_xll.BDH(C285,$Z$12,$D$1,$D$1)</f>
        <v>1899</v>
      </c>
      <c r="AA285" s="162">
        <f t="shared" si="156"/>
        <v>0.5</v>
      </c>
      <c r="AB285" s="163">
        <f t="shared" si="157"/>
        <v>2.6329647182727751E-2</v>
      </c>
      <c r="AC285" s="164">
        <v>0</v>
      </c>
      <c r="AD285" s="165">
        <f>IF(D285 = D897,1,_xll.BDP(K285,$AD$12)*L285)</f>
        <v>140.99</v>
      </c>
      <c r="AE285" s="400">
        <f>AA285*AC285*T285/AD285 / AF897</f>
        <v>0</v>
      </c>
      <c r="AF285" s="73"/>
      <c r="AG285" s="69"/>
      <c r="AH285" s="61"/>
    </row>
    <row r="286" spans="1:34" x14ac:dyDescent="0.2">
      <c r="B286" s="152">
        <v>24030</v>
      </c>
      <c r="C286" s="152" t="s">
        <v>683</v>
      </c>
      <c r="D286" s="152" t="str">
        <f>_xll.BDP(C286,$D$12)</f>
        <v>JPY</v>
      </c>
      <c r="E286" s="152" t="s">
        <v>726</v>
      </c>
      <c r="F286" s="153">
        <f>_xll.BDP(C286,$F$12)</f>
        <v>3965</v>
      </c>
      <c r="G286" s="153" t="str">
        <f>_xll.BDP(C286,$G$12)</f>
        <v>#N/A Requesting Data...</v>
      </c>
      <c r="H286" s="154" t="e">
        <f t="shared" ref="H286:H309" si="158">IF(OR(OR(G286="#N/A N/A",G286="#N/A Real Time"),OR(F286="#N/A N/A",F286="#N/A Real Time")),0,  G286 - F286)</f>
        <v>#VALUE!</v>
      </c>
      <c r="I286" s="155" t="e">
        <f t="shared" ref="I286:I309" si="159">IF(OR(F286=0,F286="#N/A N/A"),0,H286 / F286*100)</f>
        <v>#VALUE!</v>
      </c>
      <c r="J286" s="156">
        <v>0</v>
      </c>
      <c r="K286" s="152" t="str">
        <f>CONCATENATE(D897,D286, " Curncy")</f>
        <v>EURJPY Curncy</v>
      </c>
      <c r="L286" s="152">
        <f>IF(D286 = D897,1,_xll.BDP(K286,$L$12))</f>
        <v>1</v>
      </c>
      <c r="M286" s="394" t="e">
        <f>IF(D286 = D897,1,_xll.BDP(K286,$M$12)*L286)</f>
        <v>#VALUE!</v>
      </c>
      <c r="N286" s="157" t="e">
        <f t="shared" ref="N286:N309" si="160">H286*J286*T286/M286</f>
        <v>#VALUE!</v>
      </c>
      <c r="O286" s="396" t="e">
        <f>N286 / Y897</f>
        <v>#VALUE!</v>
      </c>
      <c r="P286" s="159">
        <f t="shared" ref="P286:P309" si="161">IF(OR(OR(J286=0,G286 = "#N/A N/A"),G286="#N/A Real Time"),0,G286*J286*T286/M286)</f>
        <v>0</v>
      </c>
      <c r="Q286" s="398">
        <f>P286 / Y897*100</f>
        <v>0</v>
      </c>
      <c r="R286" s="160">
        <f t="shared" ref="R286:R309" si="162">IF(Q286&lt;0,Q286,0)</f>
        <v>0</v>
      </c>
      <c r="S286" s="398">
        <f t="shared" ref="S286:S309" si="163">IF(Q286&gt;0,Q286,0)</f>
        <v>0</v>
      </c>
      <c r="T286" s="152">
        <f t="shared" ref="T286:T309" si="164">IF(EXACT(D286,UPPER(D286)),1,0.01)/V286</f>
        <v>1</v>
      </c>
      <c r="U286" s="152">
        <v>0</v>
      </c>
      <c r="V286" s="152">
        <v>1</v>
      </c>
      <c r="W286" s="158" t="e">
        <f t="shared" ref="W286:W309" si="165">IF(AND(Q286&lt;0,O286&gt;0),O286,0)</f>
        <v>#VALUE!</v>
      </c>
      <c r="X286" s="158" t="e">
        <f t="shared" ref="X286:X309" si="166">IF(AND(Q286&gt;0,O286&gt;0),O286,0)</f>
        <v>#VALUE!</v>
      </c>
      <c r="Y286" s="70"/>
      <c r="Z286" s="162" t="str">
        <f>_xll.BDH(C286,$Z$12,$D$1,$D$1)</f>
        <v>#N/A Requesting Data...</v>
      </c>
      <c r="AA286" s="162" t="e">
        <f t="shared" ref="AA286:AA309" si="167">IF(OR(OR(F286="#N/A N/A",F286="#N/A Real Time"),OR(Z286="#N/A N/A",Z286="#N/A Real Time")),0,  F286 - Z286)</f>
        <v>#VALUE!</v>
      </c>
      <c r="AB286" s="163" t="e">
        <f t="shared" ref="AB286:AB309" si="168">IF(OR(Z286=0,Z286="#N/A N/A"),0,AA286 / Z286*100)</f>
        <v>#VALUE!</v>
      </c>
      <c r="AC286" s="164">
        <v>0</v>
      </c>
      <c r="AD286" s="165">
        <f>IF(D286 = D897,1,_xll.BDP(K286,$AD$12)*L286)</f>
        <v>140.99</v>
      </c>
      <c r="AE286" s="400" t="e">
        <f>AA286*AC286*T286/AD286 / AF897</f>
        <v>#VALUE!</v>
      </c>
      <c r="AF286" s="73"/>
      <c r="AG286" s="69"/>
      <c r="AH286" s="61"/>
    </row>
    <row r="287" spans="1:34" x14ac:dyDescent="0.2">
      <c r="B287" s="152">
        <v>169</v>
      </c>
      <c r="C287" s="152" t="s">
        <v>684</v>
      </c>
      <c r="D287" s="152" t="str">
        <f>_xll.BDP(C287,$D$12)</f>
        <v>JPY</v>
      </c>
      <c r="E287" s="152" t="s">
        <v>727</v>
      </c>
      <c r="F287" s="153">
        <f>_xll.BDP(C287,$F$12)</f>
        <v>493.7</v>
      </c>
      <c r="G287" s="153" t="str">
        <f>_xll.BDP(C287,$G$12)</f>
        <v>#N/A Requesting Data...</v>
      </c>
      <c r="H287" s="154" t="e">
        <f t="shared" si="158"/>
        <v>#VALUE!</v>
      </c>
      <c r="I287" s="155" t="e">
        <f t="shared" si="159"/>
        <v>#VALUE!</v>
      </c>
      <c r="J287" s="156">
        <v>0</v>
      </c>
      <c r="K287" s="152" t="str">
        <f>CONCATENATE(D897,D287, " Curncy")</f>
        <v>EURJPY Curncy</v>
      </c>
      <c r="L287" s="152">
        <f>IF(D287 = D897,1,_xll.BDP(K287,$L$12))</f>
        <v>1</v>
      </c>
      <c r="M287" s="394" t="e">
        <f>IF(D287 = D897,1,_xll.BDP(K287,$M$12)*L287)</f>
        <v>#VALUE!</v>
      </c>
      <c r="N287" s="157" t="e">
        <f t="shared" si="160"/>
        <v>#VALUE!</v>
      </c>
      <c r="O287" s="396" t="e">
        <f>N287 / Y897</f>
        <v>#VALUE!</v>
      </c>
      <c r="P287" s="159">
        <f t="shared" si="161"/>
        <v>0</v>
      </c>
      <c r="Q287" s="398">
        <f>P287 / Y897*100</f>
        <v>0</v>
      </c>
      <c r="R287" s="160">
        <f t="shared" si="162"/>
        <v>0</v>
      </c>
      <c r="S287" s="398">
        <f t="shared" si="163"/>
        <v>0</v>
      </c>
      <c r="T287" s="152">
        <f t="shared" si="164"/>
        <v>1</v>
      </c>
      <c r="U287" s="152">
        <v>0</v>
      </c>
      <c r="V287" s="152">
        <v>1</v>
      </c>
      <c r="W287" s="158" t="e">
        <f t="shared" si="165"/>
        <v>#VALUE!</v>
      </c>
      <c r="X287" s="158" t="e">
        <f t="shared" si="166"/>
        <v>#VALUE!</v>
      </c>
      <c r="Y287" s="70"/>
      <c r="Z287" s="162" t="str">
        <f>_xll.BDH(C287,$Z$12,$D$1,$D$1)</f>
        <v>#N/A Requesting Data...</v>
      </c>
      <c r="AA287" s="162" t="e">
        <f t="shared" si="167"/>
        <v>#VALUE!</v>
      </c>
      <c r="AB287" s="163" t="e">
        <f t="shared" si="168"/>
        <v>#VALUE!</v>
      </c>
      <c r="AC287" s="164">
        <v>0</v>
      </c>
      <c r="AD287" s="165">
        <f>IF(D287 = D897,1,_xll.BDP(K287,$AD$12)*L287)</f>
        <v>140.99</v>
      </c>
      <c r="AE287" s="400" t="e">
        <f>AA287*AC287*T287/AD287 / AF897</f>
        <v>#VALUE!</v>
      </c>
      <c r="AF287" s="73"/>
      <c r="AG287" s="69"/>
      <c r="AH287" s="61"/>
    </row>
    <row r="288" spans="1:34" x14ac:dyDescent="0.2">
      <c r="B288" s="152">
        <v>18458</v>
      </c>
      <c r="C288" s="152" t="s">
        <v>20</v>
      </c>
      <c r="D288" s="152" t="str">
        <f>_xll.BDP(C288,$D$12)</f>
        <v>JPY</v>
      </c>
      <c r="E288" s="152" t="s">
        <v>229</v>
      </c>
      <c r="F288" s="153">
        <f>_xll.BDP(C288,$F$12)</f>
        <v>2241.5</v>
      </c>
      <c r="G288" s="153" t="str">
        <f>_xll.BDP(C288,$G$12)</f>
        <v>#N/A Requesting Data...</v>
      </c>
      <c r="H288" s="154" t="e">
        <f t="shared" si="158"/>
        <v>#VALUE!</v>
      </c>
      <c r="I288" s="155" t="e">
        <f t="shared" si="159"/>
        <v>#VALUE!</v>
      </c>
      <c r="J288" s="156">
        <v>0</v>
      </c>
      <c r="K288" s="152" t="str">
        <f>CONCATENATE(D897,D288, " Curncy")</f>
        <v>EURJPY Curncy</v>
      </c>
      <c r="L288" s="152">
        <f>IF(D288 = D897,1,_xll.BDP(K288,$L$12))</f>
        <v>1</v>
      </c>
      <c r="M288" s="394" t="e">
        <f>IF(D288 = D897,1,_xll.BDP(K288,$M$12)*L288)</f>
        <v>#VALUE!</v>
      </c>
      <c r="N288" s="157" t="e">
        <f t="shared" si="160"/>
        <v>#VALUE!</v>
      </c>
      <c r="O288" s="396" t="e">
        <f>N288 / Y897</f>
        <v>#VALUE!</v>
      </c>
      <c r="P288" s="159">
        <f t="shared" si="161"/>
        <v>0</v>
      </c>
      <c r="Q288" s="398">
        <f>P288 / Y897*100</f>
        <v>0</v>
      </c>
      <c r="R288" s="160">
        <f t="shared" si="162"/>
        <v>0</v>
      </c>
      <c r="S288" s="398">
        <f t="shared" si="163"/>
        <v>0</v>
      </c>
      <c r="T288" s="152">
        <f t="shared" si="164"/>
        <v>1</v>
      </c>
      <c r="U288" s="152">
        <v>0</v>
      </c>
      <c r="V288" s="152">
        <v>1</v>
      </c>
      <c r="W288" s="158" t="e">
        <f t="shared" si="165"/>
        <v>#VALUE!</v>
      </c>
      <c r="X288" s="158" t="e">
        <f t="shared" si="166"/>
        <v>#VALUE!</v>
      </c>
      <c r="Y288" s="70"/>
      <c r="Z288" s="162">
        <f>_xll.BDH(C288,$Z$12,$D$1,$D$1)</f>
        <v>2276</v>
      </c>
      <c r="AA288" s="162">
        <f t="shared" si="167"/>
        <v>-34.5</v>
      </c>
      <c r="AB288" s="163">
        <f t="shared" si="168"/>
        <v>-1.515817223198594</v>
      </c>
      <c r="AC288" s="164">
        <v>0</v>
      </c>
      <c r="AD288" s="165">
        <f>IF(D288 = D897,1,_xll.BDP(K288,$AD$12)*L288)</f>
        <v>140.99</v>
      </c>
      <c r="AE288" s="400">
        <f>AA288*AC288*T288/AD288 / AF897</f>
        <v>0</v>
      </c>
      <c r="AF288" s="73"/>
      <c r="AG288" s="69"/>
      <c r="AH288" s="61"/>
    </row>
    <row r="289" spans="1:34" x14ac:dyDescent="0.2">
      <c r="B289" s="152">
        <v>27649</v>
      </c>
      <c r="C289" s="152" t="s">
        <v>347</v>
      </c>
      <c r="D289" s="152" t="str">
        <f>_xll.BDP(C289,$D$12)</f>
        <v>JPY</v>
      </c>
      <c r="E289" s="152" t="s">
        <v>348</v>
      </c>
      <c r="F289" s="153">
        <f>_xll.BDP(C289,$F$12)</f>
        <v>2650</v>
      </c>
      <c r="G289" s="153" t="str">
        <f>_xll.BDP(C289,$G$12)</f>
        <v>#N/A Requesting Data...</v>
      </c>
      <c r="H289" s="154" t="e">
        <f t="shared" si="158"/>
        <v>#VALUE!</v>
      </c>
      <c r="I289" s="155" t="e">
        <f t="shared" si="159"/>
        <v>#VALUE!</v>
      </c>
      <c r="J289" s="156">
        <v>0</v>
      </c>
      <c r="K289" s="152" t="str">
        <f>CONCATENATE(D897,D289, " Curncy")</f>
        <v>EURJPY Curncy</v>
      </c>
      <c r="L289" s="152">
        <f>IF(D289 = D897,1,_xll.BDP(K289,$L$12))</f>
        <v>1</v>
      </c>
      <c r="M289" s="394" t="e">
        <f>IF(D289 = D897,1,_xll.BDP(K289,$M$12)*L289)</f>
        <v>#VALUE!</v>
      </c>
      <c r="N289" s="157" t="e">
        <f t="shared" si="160"/>
        <v>#VALUE!</v>
      </c>
      <c r="O289" s="396" t="e">
        <f>N289 / Y897</f>
        <v>#VALUE!</v>
      </c>
      <c r="P289" s="159">
        <f t="shared" si="161"/>
        <v>0</v>
      </c>
      <c r="Q289" s="398">
        <f>P289 / Y897*100</f>
        <v>0</v>
      </c>
      <c r="R289" s="160">
        <f t="shared" si="162"/>
        <v>0</v>
      </c>
      <c r="S289" s="398">
        <f t="shared" si="163"/>
        <v>0</v>
      </c>
      <c r="T289" s="152">
        <f t="shared" si="164"/>
        <v>1</v>
      </c>
      <c r="U289" s="152">
        <v>0</v>
      </c>
      <c r="V289" s="152">
        <v>1</v>
      </c>
      <c r="W289" s="158" t="e">
        <f t="shared" si="165"/>
        <v>#VALUE!</v>
      </c>
      <c r="X289" s="158" t="e">
        <f t="shared" si="166"/>
        <v>#VALUE!</v>
      </c>
      <c r="Y289" s="70"/>
      <c r="Z289" s="162">
        <f>_xll.BDH(C289,$Z$12,$D$1,$D$1)</f>
        <v>2616</v>
      </c>
      <c r="AA289" s="162">
        <f t="shared" si="167"/>
        <v>34</v>
      </c>
      <c r="AB289" s="163">
        <f t="shared" si="168"/>
        <v>1.2996941896024465</v>
      </c>
      <c r="AC289" s="164">
        <v>0</v>
      </c>
      <c r="AD289" s="165">
        <f>IF(D289 = D897,1,_xll.BDP(K289,$AD$12)*L289)</f>
        <v>140.99</v>
      </c>
      <c r="AE289" s="400">
        <f>AA289*AC289*T289/AD289 / AF897</f>
        <v>0</v>
      </c>
      <c r="AF289" s="73"/>
      <c r="AG289" s="69"/>
      <c r="AH289" s="61"/>
    </row>
    <row r="290" spans="1:34" x14ac:dyDescent="0.2">
      <c r="B290" s="152">
        <v>24215</v>
      </c>
      <c r="C290" s="152" t="s">
        <v>687</v>
      </c>
      <c r="D290" s="152" t="str">
        <f>_xll.BDP(C290,$D$12)</f>
        <v>JPY</v>
      </c>
      <c r="E290" s="152" t="s">
        <v>730</v>
      </c>
      <c r="F290" s="153">
        <f>_xll.BDP(C290,$F$12)</f>
        <v>9080</v>
      </c>
      <c r="G290" s="153" t="str">
        <f>_xll.BDP(C290,$G$12)</f>
        <v>#N/A Requesting Data...</v>
      </c>
      <c r="H290" s="154" t="e">
        <f t="shared" si="158"/>
        <v>#VALUE!</v>
      </c>
      <c r="I290" s="155" t="e">
        <f t="shared" si="159"/>
        <v>#VALUE!</v>
      </c>
      <c r="J290" s="156">
        <v>0</v>
      </c>
      <c r="K290" s="152" t="str">
        <f>CONCATENATE(D897,D290, " Curncy")</f>
        <v>EURJPY Curncy</v>
      </c>
      <c r="L290" s="152">
        <f>IF(D290 = D897,1,_xll.BDP(K290,$L$12))</f>
        <v>1</v>
      </c>
      <c r="M290" s="394" t="e">
        <f>IF(D290 = D897,1,_xll.BDP(K290,$M$12)*L290)</f>
        <v>#VALUE!</v>
      </c>
      <c r="N290" s="157" t="e">
        <f t="shared" si="160"/>
        <v>#VALUE!</v>
      </c>
      <c r="O290" s="396" t="e">
        <f>N290 / Y897</f>
        <v>#VALUE!</v>
      </c>
      <c r="P290" s="159">
        <f t="shared" si="161"/>
        <v>0</v>
      </c>
      <c r="Q290" s="398">
        <f>P290 / Y897*100</f>
        <v>0</v>
      </c>
      <c r="R290" s="160">
        <f t="shared" si="162"/>
        <v>0</v>
      </c>
      <c r="S290" s="398">
        <f t="shared" si="163"/>
        <v>0</v>
      </c>
      <c r="T290" s="152">
        <f t="shared" si="164"/>
        <v>1</v>
      </c>
      <c r="U290" s="152">
        <v>0</v>
      </c>
      <c r="V290" s="152">
        <v>1</v>
      </c>
      <c r="W290" s="158" t="e">
        <f t="shared" si="165"/>
        <v>#VALUE!</v>
      </c>
      <c r="X290" s="158" t="e">
        <f t="shared" si="166"/>
        <v>#VALUE!</v>
      </c>
      <c r="Y290" s="70"/>
      <c r="Z290" s="162" t="str">
        <f>_xll.BDH(C290,$Z$12,$D$1,$D$1)</f>
        <v>#N/A Requesting Data...</v>
      </c>
      <c r="AA290" s="162" t="e">
        <f t="shared" si="167"/>
        <v>#VALUE!</v>
      </c>
      <c r="AB290" s="163" t="e">
        <f t="shared" si="168"/>
        <v>#VALUE!</v>
      </c>
      <c r="AC290" s="164">
        <v>0</v>
      </c>
      <c r="AD290" s="165">
        <f>IF(D290 = D897,1,_xll.BDP(K290,$AD$12)*L290)</f>
        <v>140.99</v>
      </c>
      <c r="AE290" s="400" t="e">
        <f>AA290*AC290*T290/AD290 / AF897</f>
        <v>#VALUE!</v>
      </c>
      <c r="AF290" s="73"/>
      <c r="AG290" s="69"/>
      <c r="AH290" s="61"/>
    </row>
    <row r="291" spans="1:34" x14ac:dyDescent="0.2">
      <c r="A291" s="152"/>
      <c r="B291" s="152">
        <v>25489</v>
      </c>
      <c r="C291" s="152" t="s">
        <v>1394</v>
      </c>
      <c r="D291" s="152" t="str">
        <f>_xll.BDP(C291,$D$12)</f>
        <v>JPY</v>
      </c>
      <c r="E291" s="152" t="s">
        <v>1395</v>
      </c>
      <c r="F291" s="153">
        <f>_xll.BDP(C291,$F$12)</f>
        <v>1055</v>
      </c>
      <c r="G291" s="153" t="str">
        <f>_xll.BDP(C291,$G$12)</f>
        <v>#N/A Requesting Data...</v>
      </c>
      <c r="H291" s="154" t="e">
        <f t="shared" si="158"/>
        <v>#VALUE!</v>
      </c>
      <c r="I291" s="155" t="e">
        <f t="shared" si="159"/>
        <v>#VALUE!</v>
      </c>
      <c r="J291" s="156">
        <v>0</v>
      </c>
      <c r="K291" s="152" t="str">
        <f>CONCATENATE(D897,D291, " Curncy")</f>
        <v>EURJPY Curncy</v>
      </c>
      <c r="L291" s="152">
        <f>IF(D291 = D897,1,_xll.BDP(K291,$L$12))</f>
        <v>1</v>
      </c>
      <c r="M291" s="394" t="e">
        <f>IF(D291 = D897,1,_xll.BDP(K291,$M$12)*L291)</f>
        <v>#VALUE!</v>
      </c>
      <c r="N291" s="157" t="e">
        <f t="shared" si="160"/>
        <v>#VALUE!</v>
      </c>
      <c r="O291" s="396" t="e">
        <f>N291 / Y897</f>
        <v>#VALUE!</v>
      </c>
      <c r="P291" s="159">
        <f t="shared" si="161"/>
        <v>0</v>
      </c>
      <c r="Q291" s="398">
        <f>P291 / Y897*100</f>
        <v>0</v>
      </c>
      <c r="R291" s="160">
        <f t="shared" si="162"/>
        <v>0</v>
      </c>
      <c r="S291" s="398">
        <f t="shared" si="163"/>
        <v>0</v>
      </c>
      <c r="T291" s="152">
        <f t="shared" si="164"/>
        <v>1</v>
      </c>
      <c r="U291" s="152">
        <v>0</v>
      </c>
      <c r="V291" s="152">
        <v>1</v>
      </c>
      <c r="W291" s="158" t="e">
        <f t="shared" si="165"/>
        <v>#VALUE!</v>
      </c>
      <c r="X291" s="158" t="e">
        <f t="shared" si="166"/>
        <v>#VALUE!</v>
      </c>
      <c r="Y291" s="161"/>
      <c r="Z291" s="162" t="str">
        <f>_xll.BDH(C291,$Z$12,$D$1,$D$1)</f>
        <v>#N/A Requesting Data...</v>
      </c>
      <c r="AA291" s="162" t="e">
        <f t="shared" si="167"/>
        <v>#VALUE!</v>
      </c>
      <c r="AB291" s="163" t="e">
        <f t="shared" si="168"/>
        <v>#VALUE!</v>
      </c>
      <c r="AC291" s="164">
        <v>0</v>
      </c>
      <c r="AD291" s="165">
        <f>IF(D291 = D897,1,_xll.BDP(K291,$AD$12)*L291)</f>
        <v>140.99</v>
      </c>
      <c r="AE291" s="400" t="e">
        <f>AA291*AC291*T291/AD291 / AF897</f>
        <v>#VALUE!</v>
      </c>
      <c r="AF291" s="166"/>
      <c r="AG291" s="69"/>
      <c r="AH291" s="61"/>
    </row>
    <row r="292" spans="1:34" x14ac:dyDescent="0.2">
      <c r="B292" s="152">
        <v>23459</v>
      </c>
      <c r="C292" s="152" t="s">
        <v>689</v>
      </c>
      <c r="D292" s="152" t="str">
        <f>_xll.BDP(C292,$D$12)</f>
        <v>JPY</v>
      </c>
      <c r="E292" s="152" t="s">
        <v>732</v>
      </c>
      <c r="F292" s="153">
        <f>_xll.BDP(C292,$F$12)</f>
        <v>2261</v>
      </c>
      <c r="G292" s="153" t="str">
        <f>_xll.BDP(C292,$G$12)</f>
        <v>#N/A Requesting Data...</v>
      </c>
      <c r="H292" s="154" t="e">
        <f t="shared" si="158"/>
        <v>#VALUE!</v>
      </c>
      <c r="I292" s="155" t="e">
        <f t="shared" si="159"/>
        <v>#VALUE!</v>
      </c>
      <c r="J292" s="156">
        <v>0</v>
      </c>
      <c r="K292" s="152" t="str">
        <f>CONCATENATE(D897,D292, " Curncy")</f>
        <v>EURJPY Curncy</v>
      </c>
      <c r="L292" s="152">
        <f>IF(D292 = D897,1,_xll.BDP(K292,$L$12))</f>
        <v>1</v>
      </c>
      <c r="M292" s="394" t="e">
        <f>IF(D292 = D897,1,_xll.BDP(K292,$M$12)*L292)</f>
        <v>#VALUE!</v>
      </c>
      <c r="N292" s="157" t="e">
        <f t="shared" si="160"/>
        <v>#VALUE!</v>
      </c>
      <c r="O292" s="396" t="e">
        <f>N292 / Y897</f>
        <v>#VALUE!</v>
      </c>
      <c r="P292" s="159">
        <f t="shared" si="161"/>
        <v>0</v>
      </c>
      <c r="Q292" s="398">
        <f>P292 / Y897*100</f>
        <v>0</v>
      </c>
      <c r="R292" s="160">
        <f t="shared" si="162"/>
        <v>0</v>
      </c>
      <c r="S292" s="398">
        <f t="shared" si="163"/>
        <v>0</v>
      </c>
      <c r="T292" s="152">
        <f t="shared" si="164"/>
        <v>1</v>
      </c>
      <c r="U292" s="152">
        <v>0</v>
      </c>
      <c r="V292" s="152">
        <v>1</v>
      </c>
      <c r="W292" s="158" t="e">
        <f t="shared" si="165"/>
        <v>#VALUE!</v>
      </c>
      <c r="X292" s="158" t="e">
        <f t="shared" si="166"/>
        <v>#VALUE!</v>
      </c>
      <c r="Y292" s="70"/>
      <c r="Z292" s="162" t="str">
        <f>_xll.BDH(C292,$Z$12,$D$1,$D$1)</f>
        <v>#N/A Requesting Data...</v>
      </c>
      <c r="AA292" s="162" t="e">
        <f t="shared" si="167"/>
        <v>#VALUE!</v>
      </c>
      <c r="AB292" s="163" t="e">
        <f t="shared" si="168"/>
        <v>#VALUE!</v>
      </c>
      <c r="AC292" s="164">
        <v>0</v>
      </c>
      <c r="AD292" s="165">
        <f>IF(D292 = D897,1,_xll.BDP(K292,$AD$12)*L292)</f>
        <v>140.99</v>
      </c>
      <c r="AE292" s="400" t="e">
        <f>AA292*AC292*T292/AD292 / AF897</f>
        <v>#VALUE!</v>
      </c>
      <c r="AF292" s="73"/>
      <c r="AG292" s="69"/>
      <c r="AH292" s="61"/>
    </row>
    <row r="293" spans="1:34" x14ac:dyDescent="0.2">
      <c r="B293" s="152">
        <v>583</v>
      </c>
      <c r="C293" s="152" t="s">
        <v>690</v>
      </c>
      <c r="D293" s="152" t="str">
        <f>_xll.BDP(C293,$D$12)</f>
        <v>JPY</v>
      </c>
      <c r="E293" s="152" t="s">
        <v>733</v>
      </c>
      <c r="F293" s="153">
        <f>_xll.BDP(C293,$F$12)</f>
        <v>5252</v>
      </c>
      <c r="G293" s="153" t="str">
        <f>_xll.BDP(C293,$G$12)</f>
        <v>#N/A Requesting Data...</v>
      </c>
      <c r="H293" s="154" t="e">
        <f t="shared" si="158"/>
        <v>#VALUE!</v>
      </c>
      <c r="I293" s="155" t="e">
        <f t="shared" si="159"/>
        <v>#VALUE!</v>
      </c>
      <c r="J293" s="156">
        <v>0</v>
      </c>
      <c r="K293" s="152" t="str">
        <f>CONCATENATE(D897,D293, " Curncy")</f>
        <v>EURJPY Curncy</v>
      </c>
      <c r="L293" s="152">
        <f>IF(D293 = D897,1,_xll.BDP(K293,$L$12))</f>
        <v>1</v>
      </c>
      <c r="M293" s="394" t="e">
        <f>IF(D293 = D897,1,_xll.BDP(K293,$M$12)*L293)</f>
        <v>#VALUE!</v>
      </c>
      <c r="N293" s="157" t="e">
        <f t="shared" si="160"/>
        <v>#VALUE!</v>
      </c>
      <c r="O293" s="396" t="e">
        <f>N293 / Y897</f>
        <v>#VALUE!</v>
      </c>
      <c r="P293" s="159">
        <f t="shared" si="161"/>
        <v>0</v>
      </c>
      <c r="Q293" s="398">
        <f>P293 / Y897*100</f>
        <v>0</v>
      </c>
      <c r="R293" s="160">
        <f t="shared" si="162"/>
        <v>0</v>
      </c>
      <c r="S293" s="398">
        <f t="shared" si="163"/>
        <v>0</v>
      </c>
      <c r="T293" s="152">
        <f t="shared" si="164"/>
        <v>1</v>
      </c>
      <c r="U293" s="152">
        <v>0</v>
      </c>
      <c r="V293" s="152">
        <v>1</v>
      </c>
      <c r="W293" s="158" t="e">
        <f t="shared" si="165"/>
        <v>#VALUE!</v>
      </c>
      <c r="X293" s="158" t="e">
        <f t="shared" si="166"/>
        <v>#VALUE!</v>
      </c>
      <c r="Y293" s="70"/>
      <c r="Z293" s="162">
        <f>_xll.BDH(C293,$Z$12,$D$1,$D$1)</f>
        <v>5267</v>
      </c>
      <c r="AA293" s="162">
        <f t="shared" si="167"/>
        <v>-15</v>
      </c>
      <c r="AB293" s="163">
        <f t="shared" si="168"/>
        <v>-0.28479210176571101</v>
      </c>
      <c r="AC293" s="164">
        <v>0</v>
      </c>
      <c r="AD293" s="165">
        <f>IF(D293 = D897,1,_xll.BDP(K293,$AD$12)*L293)</f>
        <v>140.99</v>
      </c>
      <c r="AE293" s="400">
        <f>AA293*AC293*T293/AD293 / AF897</f>
        <v>0</v>
      </c>
      <c r="AF293" s="73"/>
      <c r="AG293" s="69"/>
      <c r="AH293" s="61"/>
    </row>
    <row r="294" spans="1:34" x14ac:dyDescent="0.2">
      <c r="B294" s="152">
        <v>25547</v>
      </c>
      <c r="C294" s="152" t="s">
        <v>127</v>
      </c>
      <c r="D294" s="152" t="str">
        <f>_xll.BDP(C294,$D$12)</f>
        <v>JPY</v>
      </c>
      <c r="E294" s="152" t="s">
        <v>349</v>
      </c>
      <c r="F294" s="153">
        <f>_xll.BDP(C294,$F$12)</f>
        <v>1019</v>
      </c>
      <c r="G294" s="153" t="str">
        <f>_xll.BDP(C294,$G$12)</f>
        <v>#N/A Requesting Data...</v>
      </c>
      <c r="H294" s="154" t="e">
        <f t="shared" si="158"/>
        <v>#VALUE!</v>
      </c>
      <c r="I294" s="155" t="e">
        <f t="shared" si="159"/>
        <v>#VALUE!</v>
      </c>
      <c r="J294" s="156">
        <v>0</v>
      </c>
      <c r="K294" s="152" t="str">
        <f>CONCATENATE(D897,D294, " Curncy")</f>
        <v>EURJPY Curncy</v>
      </c>
      <c r="L294" s="152">
        <f>IF(D294 = D897,1,_xll.BDP(K294,$L$12))</f>
        <v>1</v>
      </c>
      <c r="M294" s="394" t="e">
        <f>IF(D294 = D897,1,_xll.BDP(K294,$M$12)*L294)</f>
        <v>#VALUE!</v>
      </c>
      <c r="N294" s="157" t="e">
        <f t="shared" si="160"/>
        <v>#VALUE!</v>
      </c>
      <c r="O294" s="396" t="e">
        <f>N294 / Y897</f>
        <v>#VALUE!</v>
      </c>
      <c r="P294" s="159">
        <f t="shared" si="161"/>
        <v>0</v>
      </c>
      <c r="Q294" s="398">
        <f>P294 / Y897*100</f>
        <v>0</v>
      </c>
      <c r="R294" s="160">
        <f t="shared" si="162"/>
        <v>0</v>
      </c>
      <c r="S294" s="398">
        <f t="shared" si="163"/>
        <v>0</v>
      </c>
      <c r="T294" s="152">
        <f t="shared" si="164"/>
        <v>1</v>
      </c>
      <c r="U294" s="152">
        <v>0</v>
      </c>
      <c r="V294" s="152">
        <v>1</v>
      </c>
      <c r="W294" s="158" t="e">
        <f t="shared" si="165"/>
        <v>#VALUE!</v>
      </c>
      <c r="X294" s="158" t="e">
        <f t="shared" si="166"/>
        <v>#VALUE!</v>
      </c>
      <c r="Y294" s="70"/>
      <c r="Z294" s="162">
        <f>_xll.BDH(C294,$Z$12,$D$1,$D$1)</f>
        <v>1049</v>
      </c>
      <c r="AA294" s="162">
        <f t="shared" si="167"/>
        <v>-30</v>
      </c>
      <c r="AB294" s="163">
        <f t="shared" si="168"/>
        <v>-2.8598665395614873</v>
      </c>
      <c r="AC294" s="164">
        <v>0</v>
      </c>
      <c r="AD294" s="165">
        <f>IF(D294 = D897,1,_xll.BDP(K294,$AD$12)*L294)</f>
        <v>140.99</v>
      </c>
      <c r="AE294" s="400">
        <f>AA294*AC294*T294/AD294 / AF897</f>
        <v>0</v>
      </c>
      <c r="AF294" s="73"/>
      <c r="AG294" s="69"/>
      <c r="AH294" s="61"/>
    </row>
    <row r="295" spans="1:34" x14ac:dyDescent="0.2">
      <c r="B295" s="152">
        <v>24443</v>
      </c>
      <c r="C295" s="152" t="s">
        <v>126</v>
      </c>
      <c r="D295" s="152" t="str">
        <f>_xll.BDP(C295,$D$12)</f>
        <v>JPY</v>
      </c>
      <c r="E295" s="152" t="s">
        <v>288</v>
      </c>
      <c r="F295" s="153">
        <f>_xll.BDP(C295,$F$12)</f>
        <v>1058</v>
      </c>
      <c r="G295" s="153" t="str">
        <f>_xll.BDP(C295,$G$12)</f>
        <v>#N/A Requesting Data...</v>
      </c>
      <c r="H295" s="154" t="e">
        <f t="shared" si="158"/>
        <v>#VALUE!</v>
      </c>
      <c r="I295" s="155" t="e">
        <f t="shared" si="159"/>
        <v>#VALUE!</v>
      </c>
      <c r="J295" s="156">
        <v>0</v>
      </c>
      <c r="K295" s="152" t="str">
        <f>CONCATENATE(D897,D295, " Curncy")</f>
        <v>EURJPY Curncy</v>
      </c>
      <c r="L295" s="152">
        <f>IF(D295 = D897,1,_xll.BDP(K295,$L$12))</f>
        <v>1</v>
      </c>
      <c r="M295" s="394" t="e">
        <f>IF(D295 = D897,1,_xll.BDP(K295,$M$12)*L295)</f>
        <v>#VALUE!</v>
      </c>
      <c r="N295" s="157" t="e">
        <f t="shared" si="160"/>
        <v>#VALUE!</v>
      </c>
      <c r="O295" s="396" t="e">
        <f>N295 / Y897</f>
        <v>#VALUE!</v>
      </c>
      <c r="P295" s="159">
        <f t="shared" si="161"/>
        <v>0</v>
      </c>
      <c r="Q295" s="398">
        <f>P295 / Y897*100</f>
        <v>0</v>
      </c>
      <c r="R295" s="160">
        <f t="shared" si="162"/>
        <v>0</v>
      </c>
      <c r="S295" s="398">
        <f t="shared" si="163"/>
        <v>0</v>
      </c>
      <c r="T295" s="152">
        <f t="shared" si="164"/>
        <v>1</v>
      </c>
      <c r="U295" s="152">
        <v>0</v>
      </c>
      <c r="V295" s="152">
        <v>1</v>
      </c>
      <c r="W295" s="158" t="e">
        <f t="shared" si="165"/>
        <v>#VALUE!</v>
      </c>
      <c r="X295" s="158" t="e">
        <f t="shared" si="166"/>
        <v>#VALUE!</v>
      </c>
      <c r="Y295" s="70"/>
      <c r="Z295" s="162">
        <f>_xll.BDH(C295,$Z$12,$D$1,$D$1)</f>
        <v>1080</v>
      </c>
      <c r="AA295" s="162">
        <f t="shared" si="167"/>
        <v>-22</v>
      </c>
      <c r="AB295" s="163">
        <f t="shared" si="168"/>
        <v>-2.0370370370370372</v>
      </c>
      <c r="AC295" s="164">
        <v>0</v>
      </c>
      <c r="AD295" s="165">
        <f>IF(D295 = D897,1,_xll.BDP(K295,$AD$12)*L295)</f>
        <v>140.99</v>
      </c>
      <c r="AE295" s="400">
        <f>AA295*AC295*T295/AD295 / AF897</f>
        <v>0</v>
      </c>
      <c r="AF295" s="73"/>
      <c r="AG295" s="69"/>
      <c r="AH295" s="61"/>
    </row>
    <row r="296" spans="1:34" x14ac:dyDescent="0.2">
      <c r="B296" s="152">
        <v>22749</v>
      </c>
      <c r="C296" s="152" t="s">
        <v>125</v>
      </c>
      <c r="D296" s="152" t="str">
        <f>_xll.BDP(C296,$D$12)</f>
        <v>JPY</v>
      </c>
      <c r="E296" s="152" t="s">
        <v>287</v>
      </c>
      <c r="F296" s="153">
        <f>_xll.BDP(C296,$F$12)</f>
        <v>5410</v>
      </c>
      <c r="G296" s="153" t="str">
        <f>_xll.BDP(C296,$G$12)</f>
        <v>#N/A Requesting Data...</v>
      </c>
      <c r="H296" s="154" t="e">
        <f t="shared" si="158"/>
        <v>#VALUE!</v>
      </c>
      <c r="I296" s="155" t="e">
        <f t="shared" si="159"/>
        <v>#VALUE!</v>
      </c>
      <c r="J296" s="156">
        <v>0</v>
      </c>
      <c r="K296" s="152" t="str">
        <f>CONCATENATE(D897,D296, " Curncy")</f>
        <v>EURJPY Curncy</v>
      </c>
      <c r="L296" s="152">
        <f>IF(D296 = D897,1,_xll.BDP(K296,$L$12))</f>
        <v>1</v>
      </c>
      <c r="M296" s="394" t="e">
        <f>IF(D296 = D897,1,_xll.BDP(K296,$M$12)*L296)</f>
        <v>#VALUE!</v>
      </c>
      <c r="N296" s="157" t="e">
        <f t="shared" si="160"/>
        <v>#VALUE!</v>
      </c>
      <c r="O296" s="396" t="e">
        <f>N296 / Y897</f>
        <v>#VALUE!</v>
      </c>
      <c r="P296" s="159">
        <f t="shared" si="161"/>
        <v>0</v>
      </c>
      <c r="Q296" s="398">
        <f>P296 / Y897*100</f>
        <v>0</v>
      </c>
      <c r="R296" s="160">
        <f t="shared" si="162"/>
        <v>0</v>
      </c>
      <c r="S296" s="398">
        <f t="shared" si="163"/>
        <v>0</v>
      </c>
      <c r="T296" s="152">
        <f t="shared" si="164"/>
        <v>1</v>
      </c>
      <c r="U296" s="152">
        <v>0</v>
      </c>
      <c r="V296" s="152">
        <v>1</v>
      </c>
      <c r="W296" s="158" t="e">
        <f t="shared" si="165"/>
        <v>#VALUE!</v>
      </c>
      <c r="X296" s="158" t="e">
        <f t="shared" si="166"/>
        <v>#VALUE!</v>
      </c>
      <c r="Y296" s="70"/>
      <c r="Z296" s="162" t="str">
        <f>_xll.BDH(C296,$Z$12,$D$1,$D$1)</f>
        <v>#N/A Requesting Data...</v>
      </c>
      <c r="AA296" s="162" t="e">
        <f t="shared" si="167"/>
        <v>#VALUE!</v>
      </c>
      <c r="AB296" s="163" t="e">
        <f t="shared" si="168"/>
        <v>#VALUE!</v>
      </c>
      <c r="AC296" s="164">
        <v>0</v>
      </c>
      <c r="AD296" s="165">
        <f>IF(D296 = D897,1,_xll.BDP(K296,$AD$12)*L296)</f>
        <v>140.99</v>
      </c>
      <c r="AE296" s="400" t="e">
        <f>AA296*AC296*T296/AD296 / AF897</f>
        <v>#VALUE!</v>
      </c>
      <c r="AF296" s="73"/>
      <c r="AG296" s="69"/>
      <c r="AH296" s="61"/>
    </row>
    <row r="297" spans="1:34" x14ac:dyDescent="0.2">
      <c r="B297" s="152">
        <v>21029</v>
      </c>
      <c r="C297" s="152" t="s">
        <v>691</v>
      </c>
      <c r="D297" s="152" t="str">
        <f>_xll.BDP(C297,$D$12)</f>
        <v>JPY</v>
      </c>
      <c r="E297" s="152" t="s">
        <v>734</v>
      </c>
      <c r="F297" s="153">
        <f>_xll.BDP(C297,$F$12)</f>
        <v>3705</v>
      </c>
      <c r="G297" s="153" t="str">
        <f>_xll.BDP(C297,$G$12)</f>
        <v>#N/A Requesting Data...</v>
      </c>
      <c r="H297" s="154" t="e">
        <f t="shared" si="158"/>
        <v>#VALUE!</v>
      </c>
      <c r="I297" s="155" t="e">
        <f t="shared" si="159"/>
        <v>#VALUE!</v>
      </c>
      <c r="J297" s="156">
        <v>0</v>
      </c>
      <c r="K297" s="152" t="str">
        <f>CONCATENATE(D897,D297, " Curncy")</f>
        <v>EURJPY Curncy</v>
      </c>
      <c r="L297" s="152">
        <f>IF(D297 = D897,1,_xll.BDP(K297,$L$12))</f>
        <v>1</v>
      </c>
      <c r="M297" s="394" t="e">
        <f>IF(D297 = D897,1,_xll.BDP(K297,$M$12)*L297)</f>
        <v>#VALUE!</v>
      </c>
      <c r="N297" s="157" t="e">
        <f t="shared" si="160"/>
        <v>#VALUE!</v>
      </c>
      <c r="O297" s="396" t="e">
        <f>N297 / Y897</f>
        <v>#VALUE!</v>
      </c>
      <c r="P297" s="159">
        <f t="shared" si="161"/>
        <v>0</v>
      </c>
      <c r="Q297" s="398">
        <f>P297 / Y897*100</f>
        <v>0</v>
      </c>
      <c r="R297" s="160">
        <f t="shared" si="162"/>
        <v>0</v>
      </c>
      <c r="S297" s="398">
        <f t="shared" si="163"/>
        <v>0</v>
      </c>
      <c r="T297" s="152">
        <f t="shared" si="164"/>
        <v>1</v>
      </c>
      <c r="U297" s="152">
        <v>0</v>
      </c>
      <c r="V297" s="152">
        <v>1</v>
      </c>
      <c r="W297" s="158" t="e">
        <f t="shared" si="165"/>
        <v>#VALUE!</v>
      </c>
      <c r="X297" s="158" t="e">
        <f t="shared" si="166"/>
        <v>#VALUE!</v>
      </c>
      <c r="Y297" s="70"/>
      <c r="Z297" s="162">
        <f>_xll.BDH(C297,$Z$12,$D$1,$D$1)</f>
        <v>3770</v>
      </c>
      <c r="AA297" s="162">
        <f t="shared" si="167"/>
        <v>-65</v>
      </c>
      <c r="AB297" s="163">
        <f t="shared" si="168"/>
        <v>-1.7241379310344827</v>
      </c>
      <c r="AC297" s="164">
        <v>0</v>
      </c>
      <c r="AD297" s="165">
        <f>IF(D297 = D897,1,_xll.BDP(K297,$AD$12)*L297)</f>
        <v>140.99</v>
      </c>
      <c r="AE297" s="400">
        <f>AA297*AC297*T297/AD297 / AF897</f>
        <v>0</v>
      </c>
      <c r="AF297" s="73"/>
      <c r="AG297" s="69"/>
      <c r="AH297" s="61"/>
    </row>
    <row r="298" spans="1:34" x14ac:dyDescent="0.2">
      <c r="A298" s="152"/>
      <c r="B298" s="152">
        <v>2758</v>
      </c>
      <c r="C298" s="152" t="s">
        <v>1352</v>
      </c>
      <c r="D298" s="152" t="str">
        <f>_xll.BDP(C298,$D$12)</f>
        <v>JPY</v>
      </c>
      <c r="E298" s="152" t="s">
        <v>1353</v>
      </c>
      <c r="F298" s="153">
        <f>_xll.BDP(C298,$F$12)</f>
        <v>10810</v>
      </c>
      <c r="G298" s="153" t="str">
        <f>_xll.BDP(C298,$G$12)</f>
        <v>#N/A Requesting Data...</v>
      </c>
      <c r="H298" s="154" t="e">
        <f t="shared" si="158"/>
        <v>#VALUE!</v>
      </c>
      <c r="I298" s="155" t="e">
        <f t="shared" si="159"/>
        <v>#VALUE!</v>
      </c>
      <c r="J298" s="156">
        <v>0</v>
      </c>
      <c r="K298" s="152" t="str">
        <f>CONCATENATE(D897,D298, " Curncy")</f>
        <v>EURJPY Curncy</v>
      </c>
      <c r="L298" s="152">
        <f>IF(D298 = D897,1,_xll.BDP(K298,$L$12))</f>
        <v>1</v>
      </c>
      <c r="M298" s="394" t="e">
        <f>IF(D298 = D897,1,_xll.BDP(K298,$M$12)*L298)</f>
        <v>#VALUE!</v>
      </c>
      <c r="N298" s="157" t="e">
        <f t="shared" si="160"/>
        <v>#VALUE!</v>
      </c>
      <c r="O298" s="396" t="e">
        <f>N298 / Y897</f>
        <v>#VALUE!</v>
      </c>
      <c r="P298" s="159">
        <f t="shared" si="161"/>
        <v>0</v>
      </c>
      <c r="Q298" s="398">
        <f>P298 / Y897*100</f>
        <v>0</v>
      </c>
      <c r="R298" s="160">
        <f t="shared" si="162"/>
        <v>0</v>
      </c>
      <c r="S298" s="398">
        <f t="shared" si="163"/>
        <v>0</v>
      </c>
      <c r="T298" s="152">
        <f t="shared" si="164"/>
        <v>1</v>
      </c>
      <c r="U298" s="152">
        <v>0</v>
      </c>
      <c r="V298" s="152">
        <v>1</v>
      </c>
      <c r="W298" s="158" t="e">
        <f t="shared" si="165"/>
        <v>#VALUE!</v>
      </c>
      <c r="X298" s="158" t="e">
        <f t="shared" si="166"/>
        <v>#VALUE!</v>
      </c>
      <c r="Y298" s="161"/>
      <c r="Z298" s="162" t="str">
        <f>_xll.BDH(C298,$Z$12,$D$1,$D$1)</f>
        <v>#N/A Requesting Data...</v>
      </c>
      <c r="AA298" s="162" t="e">
        <f t="shared" si="167"/>
        <v>#VALUE!</v>
      </c>
      <c r="AB298" s="163" t="e">
        <f t="shared" si="168"/>
        <v>#VALUE!</v>
      </c>
      <c r="AC298" s="164">
        <v>0</v>
      </c>
      <c r="AD298" s="165">
        <f>IF(D298 = D897,1,_xll.BDP(K298,$AD$12)*L298)</f>
        <v>140.99</v>
      </c>
      <c r="AE298" s="400" t="e">
        <f>AA298*AC298*T298/AD298 / AF897</f>
        <v>#VALUE!</v>
      </c>
      <c r="AF298" s="166"/>
      <c r="AG298" s="69"/>
      <c r="AH298" s="61"/>
    </row>
    <row r="299" spans="1:34" x14ac:dyDescent="0.2">
      <c r="B299" s="152">
        <v>23220</v>
      </c>
      <c r="C299" s="152" t="s">
        <v>124</v>
      </c>
      <c r="D299" s="152" t="str">
        <f>_xll.BDP(C299,$D$12)</f>
        <v>JPY</v>
      </c>
      <c r="E299" s="152" t="s">
        <v>227</v>
      </c>
      <c r="F299" s="153">
        <f>_xll.BDP(C299,$F$12)</f>
        <v>5940</v>
      </c>
      <c r="G299" s="153" t="str">
        <f>_xll.BDP(C299,$G$12)</f>
        <v>#N/A Requesting Data...</v>
      </c>
      <c r="H299" s="154" t="e">
        <f t="shared" si="158"/>
        <v>#VALUE!</v>
      </c>
      <c r="I299" s="155" t="e">
        <f t="shared" si="159"/>
        <v>#VALUE!</v>
      </c>
      <c r="J299" s="156">
        <v>0</v>
      </c>
      <c r="K299" s="152" t="str">
        <f>CONCATENATE(D897,D299, " Curncy")</f>
        <v>EURJPY Curncy</v>
      </c>
      <c r="L299" s="152">
        <f>IF(D299 = D897,1,_xll.BDP(K299,$L$12))</f>
        <v>1</v>
      </c>
      <c r="M299" s="394" t="e">
        <f>IF(D299 = D897,1,_xll.BDP(K299,$M$12)*L299)</f>
        <v>#VALUE!</v>
      </c>
      <c r="N299" s="157" t="e">
        <f t="shared" si="160"/>
        <v>#VALUE!</v>
      </c>
      <c r="O299" s="396" t="e">
        <f>N299 / Y897</f>
        <v>#VALUE!</v>
      </c>
      <c r="P299" s="159">
        <f t="shared" si="161"/>
        <v>0</v>
      </c>
      <c r="Q299" s="398">
        <f>P299 / Y897*100</f>
        <v>0</v>
      </c>
      <c r="R299" s="160">
        <f t="shared" si="162"/>
        <v>0</v>
      </c>
      <c r="S299" s="398">
        <f t="shared" si="163"/>
        <v>0</v>
      </c>
      <c r="T299" s="152">
        <f t="shared" si="164"/>
        <v>1</v>
      </c>
      <c r="U299" s="152">
        <v>0</v>
      </c>
      <c r="V299" s="152">
        <v>1</v>
      </c>
      <c r="W299" s="158" t="e">
        <f t="shared" si="165"/>
        <v>#VALUE!</v>
      </c>
      <c r="X299" s="158" t="e">
        <f t="shared" si="166"/>
        <v>#VALUE!</v>
      </c>
      <c r="Y299" s="70"/>
      <c r="Z299" s="162">
        <f>_xll.BDH(C299,$Z$12,$D$1,$D$1)</f>
        <v>6010</v>
      </c>
      <c r="AA299" s="162">
        <f t="shared" si="167"/>
        <v>-70</v>
      </c>
      <c r="AB299" s="163">
        <f t="shared" si="168"/>
        <v>-1.1647254575707155</v>
      </c>
      <c r="AC299" s="164">
        <v>0</v>
      </c>
      <c r="AD299" s="165">
        <f>IF(D299 = D897,1,_xll.BDP(K299,$AD$12)*L299)</f>
        <v>140.99</v>
      </c>
      <c r="AE299" s="400">
        <f>AA299*AC299*T299/AD299 / AF897</f>
        <v>0</v>
      </c>
      <c r="AF299" s="73"/>
      <c r="AG299" s="69"/>
      <c r="AH299" s="61"/>
    </row>
    <row r="300" spans="1:34" x14ac:dyDescent="0.2">
      <c r="A300" s="152"/>
      <c r="B300" s="152">
        <v>26491</v>
      </c>
      <c r="C300" s="152" t="s">
        <v>1359</v>
      </c>
      <c r="D300" s="152" t="str">
        <f>_xll.BDP(C300,$D$12)</f>
        <v>JPY</v>
      </c>
      <c r="E300" s="152" t="s">
        <v>1202</v>
      </c>
      <c r="F300" s="153">
        <f>_xll.BDP(C300,$F$12)</f>
        <v>1443</v>
      </c>
      <c r="G300" s="153" t="str">
        <f>_xll.BDP(C300,$G$12)</f>
        <v>#N/A Requesting Data...</v>
      </c>
      <c r="H300" s="154" t="e">
        <f t="shared" si="158"/>
        <v>#VALUE!</v>
      </c>
      <c r="I300" s="155" t="e">
        <f t="shared" si="159"/>
        <v>#VALUE!</v>
      </c>
      <c r="J300" s="156">
        <v>0</v>
      </c>
      <c r="K300" s="152" t="str">
        <f>CONCATENATE(D897,D300, " Curncy")</f>
        <v>EURJPY Curncy</v>
      </c>
      <c r="L300" s="152">
        <f>IF(D300 = D897,1,_xll.BDP(K300,$L$12))</f>
        <v>1</v>
      </c>
      <c r="M300" s="394" t="e">
        <f>IF(D300 = D897,1,_xll.BDP(K300,$M$12)*L300)</f>
        <v>#VALUE!</v>
      </c>
      <c r="N300" s="157" t="e">
        <f t="shared" si="160"/>
        <v>#VALUE!</v>
      </c>
      <c r="O300" s="396" t="e">
        <f>N300 / Y897</f>
        <v>#VALUE!</v>
      </c>
      <c r="P300" s="159">
        <f t="shared" si="161"/>
        <v>0</v>
      </c>
      <c r="Q300" s="398">
        <f>P300 / Y897*100</f>
        <v>0</v>
      </c>
      <c r="R300" s="160">
        <f t="shared" si="162"/>
        <v>0</v>
      </c>
      <c r="S300" s="398">
        <f t="shared" si="163"/>
        <v>0</v>
      </c>
      <c r="T300" s="152">
        <f t="shared" si="164"/>
        <v>1</v>
      </c>
      <c r="U300" s="152">
        <v>0</v>
      </c>
      <c r="V300" s="152">
        <v>1</v>
      </c>
      <c r="W300" s="158" t="e">
        <f t="shared" si="165"/>
        <v>#VALUE!</v>
      </c>
      <c r="X300" s="158" t="e">
        <f t="shared" si="166"/>
        <v>#VALUE!</v>
      </c>
      <c r="Y300" s="161"/>
      <c r="Z300" s="162">
        <f>_xll.BDH(C300,$Z$12,$D$1,$D$1)</f>
        <v>1681</v>
      </c>
      <c r="AA300" s="162">
        <f t="shared" si="167"/>
        <v>-238</v>
      </c>
      <c r="AB300" s="163">
        <f t="shared" si="168"/>
        <v>-14.158239143367043</v>
      </c>
      <c r="AC300" s="164">
        <v>0</v>
      </c>
      <c r="AD300" s="165">
        <f>IF(D300 = D897,1,_xll.BDP(K300,$AD$12)*L300)</f>
        <v>140.99</v>
      </c>
      <c r="AE300" s="400">
        <f>AA300*AC300*T300/AD300 / AF897</f>
        <v>0</v>
      </c>
      <c r="AF300" s="166"/>
      <c r="AG300" s="69"/>
      <c r="AH300" s="61"/>
    </row>
    <row r="301" spans="1:34" x14ac:dyDescent="0.2">
      <c r="B301" s="152">
        <v>773</v>
      </c>
      <c r="C301" s="152" t="s">
        <v>123</v>
      </c>
      <c r="D301" s="152" t="str">
        <f>_xll.BDP(C301,$D$12)</f>
        <v>JPY</v>
      </c>
      <c r="E301" s="152" t="s">
        <v>286</v>
      </c>
      <c r="F301" s="153">
        <f>_xll.BDP(C301,$F$12)</f>
        <v>4015</v>
      </c>
      <c r="G301" s="153" t="str">
        <f>_xll.BDP(C301,$G$12)</f>
        <v>#N/A Requesting Data...</v>
      </c>
      <c r="H301" s="154" t="e">
        <f t="shared" si="158"/>
        <v>#VALUE!</v>
      </c>
      <c r="I301" s="155" t="e">
        <f t="shared" si="159"/>
        <v>#VALUE!</v>
      </c>
      <c r="J301" s="156">
        <v>0</v>
      </c>
      <c r="K301" s="152" t="str">
        <f>CONCATENATE(D897,D301, " Curncy")</f>
        <v>EURJPY Curncy</v>
      </c>
      <c r="L301" s="152">
        <f>IF(D301 = D897,1,_xll.BDP(K301,$L$12))</f>
        <v>1</v>
      </c>
      <c r="M301" s="394" t="e">
        <f>IF(D301 = D897,1,_xll.BDP(K301,$M$12)*L301)</f>
        <v>#VALUE!</v>
      </c>
      <c r="N301" s="157" t="e">
        <f t="shared" si="160"/>
        <v>#VALUE!</v>
      </c>
      <c r="O301" s="396" t="e">
        <f>N301 / Y897</f>
        <v>#VALUE!</v>
      </c>
      <c r="P301" s="159">
        <f t="shared" si="161"/>
        <v>0</v>
      </c>
      <c r="Q301" s="398">
        <f>P301 / Y897*100</f>
        <v>0</v>
      </c>
      <c r="R301" s="160">
        <f t="shared" si="162"/>
        <v>0</v>
      </c>
      <c r="S301" s="398">
        <f t="shared" si="163"/>
        <v>0</v>
      </c>
      <c r="T301" s="152">
        <f t="shared" si="164"/>
        <v>1</v>
      </c>
      <c r="U301" s="152">
        <v>0</v>
      </c>
      <c r="V301" s="152">
        <v>1</v>
      </c>
      <c r="W301" s="158" t="e">
        <f t="shared" si="165"/>
        <v>#VALUE!</v>
      </c>
      <c r="X301" s="158" t="e">
        <f t="shared" si="166"/>
        <v>#VALUE!</v>
      </c>
      <c r="Y301" s="70"/>
      <c r="Z301" s="162" t="str">
        <f>_xll.BDH(C301,$Z$12,$D$1,$D$1)</f>
        <v>#N/A Requesting Data...</v>
      </c>
      <c r="AA301" s="162" t="e">
        <f t="shared" si="167"/>
        <v>#VALUE!</v>
      </c>
      <c r="AB301" s="163" t="e">
        <f t="shared" si="168"/>
        <v>#VALUE!</v>
      </c>
      <c r="AC301" s="164">
        <v>0</v>
      </c>
      <c r="AD301" s="165">
        <f>IF(D301 = D897,1,_xll.BDP(K301,$AD$12)*L301)</f>
        <v>140.99</v>
      </c>
      <c r="AE301" s="400" t="e">
        <f>AA301*AC301*T301/AD301 / AF897</f>
        <v>#VALUE!</v>
      </c>
      <c r="AF301" s="73"/>
      <c r="AG301" s="69"/>
      <c r="AH301" s="61"/>
    </row>
    <row r="302" spans="1:34" x14ac:dyDescent="0.2">
      <c r="B302" s="152">
        <v>19476</v>
      </c>
      <c r="C302" s="152" t="s">
        <v>385</v>
      </c>
      <c r="D302" s="152" t="str">
        <f>_xll.BDP(C302,$D$12)</f>
        <v>JPY</v>
      </c>
      <c r="E302" s="152" t="s">
        <v>386</v>
      </c>
      <c r="F302" s="153">
        <f>_xll.BDP(C302,$F$12)</f>
        <v>900</v>
      </c>
      <c r="G302" s="153" t="str">
        <f>_xll.BDP(C302,$G$12)</f>
        <v>#N/A Requesting Data...</v>
      </c>
      <c r="H302" s="154" t="e">
        <f t="shared" si="158"/>
        <v>#VALUE!</v>
      </c>
      <c r="I302" s="155" t="e">
        <f t="shared" si="159"/>
        <v>#VALUE!</v>
      </c>
      <c r="J302" s="156">
        <v>0</v>
      </c>
      <c r="K302" s="152" t="str">
        <f>CONCATENATE(D897,D302, " Curncy")</f>
        <v>EURJPY Curncy</v>
      </c>
      <c r="L302" s="152">
        <f>IF(D302 = D897,1,_xll.BDP(K302,$L$12))</f>
        <v>1</v>
      </c>
      <c r="M302" s="394" t="e">
        <f>IF(D302 = D897,1,_xll.BDP(K302,$M$12)*L302)</f>
        <v>#VALUE!</v>
      </c>
      <c r="N302" s="157" t="e">
        <f t="shared" si="160"/>
        <v>#VALUE!</v>
      </c>
      <c r="O302" s="396" t="e">
        <f>N302 / Y897</f>
        <v>#VALUE!</v>
      </c>
      <c r="P302" s="159">
        <f t="shared" si="161"/>
        <v>0</v>
      </c>
      <c r="Q302" s="398">
        <f>P302 / Y897*100</f>
        <v>0</v>
      </c>
      <c r="R302" s="160">
        <f t="shared" si="162"/>
        <v>0</v>
      </c>
      <c r="S302" s="398">
        <f t="shared" si="163"/>
        <v>0</v>
      </c>
      <c r="T302" s="152">
        <f t="shared" si="164"/>
        <v>1</v>
      </c>
      <c r="U302" s="152">
        <v>0</v>
      </c>
      <c r="V302" s="152">
        <v>1</v>
      </c>
      <c r="W302" s="158" t="e">
        <f t="shared" si="165"/>
        <v>#VALUE!</v>
      </c>
      <c r="X302" s="158" t="e">
        <f t="shared" si="166"/>
        <v>#VALUE!</v>
      </c>
      <c r="Y302" s="70"/>
      <c r="Z302" s="162" t="str">
        <f>_xll.BDH(C302,$Z$12,$D$1,$D$1)</f>
        <v>#N/A Requesting Data...</v>
      </c>
      <c r="AA302" s="162" t="e">
        <f t="shared" si="167"/>
        <v>#VALUE!</v>
      </c>
      <c r="AB302" s="163" t="e">
        <f t="shared" si="168"/>
        <v>#VALUE!</v>
      </c>
      <c r="AC302" s="164">
        <v>0</v>
      </c>
      <c r="AD302" s="165">
        <f>IF(D302 = D897,1,_xll.BDP(K302,$AD$12)*L302)</f>
        <v>140.99</v>
      </c>
      <c r="AE302" s="400" t="e">
        <f>AA302*AC302*T302/AD302 / AF897</f>
        <v>#VALUE!</v>
      </c>
      <c r="AF302" s="73"/>
      <c r="AG302" s="69"/>
      <c r="AH302" s="61"/>
    </row>
    <row r="303" spans="1:34" x14ac:dyDescent="0.2">
      <c r="B303" s="152">
        <v>27664</v>
      </c>
      <c r="C303" s="152" t="s">
        <v>350</v>
      </c>
      <c r="D303" s="152" t="str">
        <f>_xll.BDP(C303,$D$12)</f>
        <v>JPY</v>
      </c>
      <c r="E303" s="152" t="s">
        <v>351</v>
      </c>
      <c r="F303" s="153">
        <f>_xll.BDP(C303,$F$12)</f>
        <v>2195</v>
      </c>
      <c r="G303" s="153" t="str">
        <f>_xll.BDP(C303,$G$12)</f>
        <v>#N/A Requesting Data...</v>
      </c>
      <c r="H303" s="154" t="e">
        <f t="shared" si="158"/>
        <v>#VALUE!</v>
      </c>
      <c r="I303" s="155" t="e">
        <f t="shared" si="159"/>
        <v>#VALUE!</v>
      </c>
      <c r="J303" s="156">
        <v>0</v>
      </c>
      <c r="K303" s="152" t="str">
        <f>CONCATENATE(D897,D303, " Curncy")</f>
        <v>EURJPY Curncy</v>
      </c>
      <c r="L303" s="152">
        <f>IF(D303 = D897,1,_xll.BDP(K303,$L$12))</f>
        <v>1</v>
      </c>
      <c r="M303" s="394" t="e">
        <f>IF(D303 = D897,1,_xll.BDP(K303,$M$12)*L303)</f>
        <v>#VALUE!</v>
      </c>
      <c r="N303" s="157" t="e">
        <f t="shared" si="160"/>
        <v>#VALUE!</v>
      </c>
      <c r="O303" s="396" t="e">
        <f>N303 / Y897</f>
        <v>#VALUE!</v>
      </c>
      <c r="P303" s="159">
        <f t="shared" si="161"/>
        <v>0</v>
      </c>
      <c r="Q303" s="398">
        <f>P303 / Y897*100</f>
        <v>0</v>
      </c>
      <c r="R303" s="160">
        <f t="shared" si="162"/>
        <v>0</v>
      </c>
      <c r="S303" s="398">
        <f t="shared" si="163"/>
        <v>0</v>
      </c>
      <c r="T303" s="152">
        <f t="shared" si="164"/>
        <v>1</v>
      </c>
      <c r="U303" s="152">
        <v>0</v>
      </c>
      <c r="V303" s="152">
        <v>1</v>
      </c>
      <c r="W303" s="158" t="e">
        <f t="shared" si="165"/>
        <v>#VALUE!</v>
      </c>
      <c r="X303" s="158" t="e">
        <f t="shared" si="166"/>
        <v>#VALUE!</v>
      </c>
      <c r="Y303" s="70"/>
      <c r="Z303" s="162" t="str">
        <f>_xll.BDH(C303,$Z$12,$D$1,$D$1)</f>
        <v>#N/A Requesting Data...</v>
      </c>
      <c r="AA303" s="162" t="e">
        <f t="shared" si="167"/>
        <v>#VALUE!</v>
      </c>
      <c r="AB303" s="163" t="e">
        <f t="shared" si="168"/>
        <v>#VALUE!</v>
      </c>
      <c r="AC303" s="164">
        <v>0</v>
      </c>
      <c r="AD303" s="165">
        <f>IF(D303 = D897,1,_xll.BDP(K303,$AD$12)*L303)</f>
        <v>140.99</v>
      </c>
      <c r="AE303" s="400" t="e">
        <f>AA303*AC303*T303/AD303 / AF897</f>
        <v>#VALUE!</v>
      </c>
      <c r="AF303" s="73"/>
      <c r="AG303" s="69"/>
      <c r="AH303" s="61"/>
    </row>
    <row r="304" spans="1:34" x14ac:dyDescent="0.2">
      <c r="B304" s="152">
        <v>25585</v>
      </c>
      <c r="C304" s="152" t="s">
        <v>693</v>
      </c>
      <c r="D304" s="152" t="str">
        <f>_xll.BDP(C304,$D$12)</f>
        <v>JPY</v>
      </c>
      <c r="E304" s="152" t="s">
        <v>736</v>
      </c>
      <c r="F304" s="153">
        <f>_xll.BDP(C304,$F$12)</f>
        <v>42660</v>
      </c>
      <c r="G304" s="153" t="str">
        <f>_xll.BDP(C304,$G$12)</f>
        <v>#N/A Requesting Data...</v>
      </c>
      <c r="H304" s="154" t="e">
        <f t="shared" si="158"/>
        <v>#VALUE!</v>
      </c>
      <c r="I304" s="155" t="e">
        <f t="shared" si="159"/>
        <v>#VALUE!</v>
      </c>
      <c r="J304" s="156">
        <v>0</v>
      </c>
      <c r="K304" s="152" t="str">
        <f>CONCATENATE(D897,D304, " Curncy")</f>
        <v>EURJPY Curncy</v>
      </c>
      <c r="L304" s="152">
        <f>IF(D304 = D897,1,_xll.BDP(K304,$L$12))</f>
        <v>1</v>
      </c>
      <c r="M304" s="394" t="e">
        <f>IF(D304 = D897,1,_xll.BDP(K304,$M$12)*L304)</f>
        <v>#VALUE!</v>
      </c>
      <c r="N304" s="157" t="e">
        <f t="shared" si="160"/>
        <v>#VALUE!</v>
      </c>
      <c r="O304" s="396" t="e">
        <f>N304 / Y897</f>
        <v>#VALUE!</v>
      </c>
      <c r="P304" s="159">
        <f t="shared" si="161"/>
        <v>0</v>
      </c>
      <c r="Q304" s="398">
        <f>P304 / Y897*100</f>
        <v>0</v>
      </c>
      <c r="R304" s="160">
        <f t="shared" si="162"/>
        <v>0</v>
      </c>
      <c r="S304" s="398">
        <f t="shared" si="163"/>
        <v>0</v>
      </c>
      <c r="T304" s="152">
        <f t="shared" si="164"/>
        <v>1</v>
      </c>
      <c r="U304" s="152">
        <v>0</v>
      </c>
      <c r="V304" s="152">
        <v>1</v>
      </c>
      <c r="W304" s="158" t="e">
        <f t="shared" si="165"/>
        <v>#VALUE!</v>
      </c>
      <c r="X304" s="158" t="e">
        <f t="shared" si="166"/>
        <v>#VALUE!</v>
      </c>
      <c r="Y304" s="70"/>
      <c r="Z304" s="162" t="str">
        <f>_xll.BDH(C304,$Z$12,$D$1,$D$1)</f>
        <v>#N/A Requesting Data...</v>
      </c>
      <c r="AA304" s="162" t="e">
        <f t="shared" si="167"/>
        <v>#VALUE!</v>
      </c>
      <c r="AB304" s="163" t="e">
        <f t="shared" si="168"/>
        <v>#VALUE!</v>
      </c>
      <c r="AC304" s="164">
        <v>0</v>
      </c>
      <c r="AD304" s="165">
        <f>IF(D304 = D897,1,_xll.BDP(K304,$AD$12)*L304)</f>
        <v>140.99</v>
      </c>
      <c r="AE304" s="400" t="e">
        <f>AA304*AC304*T304/AD304 / AF897</f>
        <v>#VALUE!</v>
      </c>
      <c r="AF304" s="73"/>
      <c r="AG304" s="69"/>
      <c r="AH304" s="61"/>
    </row>
    <row r="305" spans="1:34" x14ac:dyDescent="0.2">
      <c r="B305" s="152">
        <v>18611</v>
      </c>
      <c r="C305" s="152" t="s">
        <v>694</v>
      </c>
      <c r="D305" s="152" t="str">
        <f>_xll.BDP(C305,$D$12)</f>
        <v>JPY</v>
      </c>
      <c r="E305" s="152" t="s">
        <v>737</v>
      </c>
      <c r="F305" s="153">
        <f>_xll.BDP(C305,$F$12)</f>
        <v>8010</v>
      </c>
      <c r="G305" s="153" t="str">
        <f>_xll.BDP(C305,$G$12)</f>
        <v>#N/A Requesting Data...</v>
      </c>
      <c r="H305" s="154" t="e">
        <f t="shared" si="158"/>
        <v>#VALUE!</v>
      </c>
      <c r="I305" s="155" t="e">
        <f t="shared" si="159"/>
        <v>#VALUE!</v>
      </c>
      <c r="J305" s="156">
        <v>0</v>
      </c>
      <c r="K305" s="152" t="str">
        <f>CONCATENATE(D897,D305, " Curncy")</f>
        <v>EURJPY Curncy</v>
      </c>
      <c r="L305" s="152">
        <f>IF(D305 = D897,1,_xll.BDP(K305,$L$12))</f>
        <v>1</v>
      </c>
      <c r="M305" s="394" t="e">
        <f>IF(D305 = D897,1,_xll.BDP(K305,$M$12)*L305)</f>
        <v>#VALUE!</v>
      </c>
      <c r="N305" s="157" t="e">
        <f t="shared" si="160"/>
        <v>#VALUE!</v>
      </c>
      <c r="O305" s="396" t="e">
        <f>N305 / Y897</f>
        <v>#VALUE!</v>
      </c>
      <c r="P305" s="159">
        <f t="shared" si="161"/>
        <v>0</v>
      </c>
      <c r="Q305" s="398">
        <f>P305 / Y897*100</f>
        <v>0</v>
      </c>
      <c r="R305" s="160">
        <f t="shared" si="162"/>
        <v>0</v>
      </c>
      <c r="S305" s="398">
        <f t="shared" si="163"/>
        <v>0</v>
      </c>
      <c r="T305" s="152">
        <f t="shared" si="164"/>
        <v>1</v>
      </c>
      <c r="U305" s="152">
        <v>0</v>
      </c>
      <c r="V305" s="152">
        <v>1</v>
      </c>
      <c r="W305" s="158" t="e">
        <f t="shared" si="165"/>
        <v>#VALUE!</v>
      </c>
      <c r="X305" s="158" t="e">
        <f t="shared" si="166"/>
        <v>#VALUE!</v>
      </c>
      <c r="Y305" s="70"/>
      <c r="Z305" s="162">
        <f>_xll.BDH(C305,$Z$12,$D$1,$D$1)</f>
        <v>8400</v>
      </c>
      <c r="AA305" s="162">
        <f t="shared" si="167"/>
        <v>-390</v>
      </c>
      <c r="AB305" s="163">
        <f t="shared" si="168"/>
        <v>-4.6428571428571432</v>
      </c>
      <c r="AC305" s="164">
        <v>0</v>
      </c>
      <c r="AD305" s="165">
        <f>IF(D305 = D897,1,_xll.BDP(K305,$AD$12)*L305)</f>
        <v>140.99</v>
      </c>
      <c r="AE305" s="400">
        <f>AA305*AC305*T305/AD305 / AF897</f>
        <v>0</v>
      </c>
      <c r="AF305" s="73"/>
      <c r="AG305" s="69"/>
      <c r="AH305" s="61"/>
    </row>
    <row r="306" spans="1:34" x14ac:dyDescent="0.2">
      <c r="B306" s="152">
        <v>8555</v>
      </c>
      <c r="C306" s="152" t="s">
        <v>695</v>
      </c>
      <c r="D306" s="152" t="str">
        <f>_xll.BDP(C306,$D$12)</f>
        <v>JPY</v>
      </c>
      <c r="E306" s="152" t="s">
        <v>738</v>
      </c>
      <c r="F306" s="153">
        <f>_xll.BDP(C306,$F$12)</f>
        <v>2067</v>
      </c>
      <c r="G306" s="153" t="str">
        <f>_xll.BDP(C306,$G$12)</f>
        <v>#N/A Requesting Data...</v>
      </c>
      <c r="H306" s="154" t="e">
        <f t="shared" si="158"/>
        <v>#VALUE!</v>
      </c>
      <c r="I306" s="155" t="e">
        <f t="shared" si="159"/>
        <v>#VALUE!</v>
      </c>
      <c r="J306" s="156">
        <v>0</v>
      </c>
      <c r="K306" s="152" t="str">
        <f>CONCATENATE(D897,D306, " Curncy")</f>
        <v>EURJPY Curncy</v>
      </c>
      <c r="L306" s="152">
        <f>IF(D306 = D897,1,_xll.BDP(K306,$L$12))</f>
        <v>1</v>
      </c>
      <c r="M306" s="394" t="e">
        <f>IF(D306 = D897,1,_xll.BDP(K306,$M$12)*L306)</f>
        <v>#VALUE!</v>
      </c>
      <c r="N306" s="157" t="e">
        <f t="shared" si="160"/>
        <v>#VALUE!</v>
      </c>
      <c r="O306" s="396" t="e">
        <f>N306 / Y897</f>
        <v>#VALUE!</v>
      </c>
      <c r="P306" s="159">
        <f t="shared" si="161"/>
        <v>0</v>
      </c>
      <c r="Q306" s="398">
        <f>P306 / Y897*100</f>
        <v>0</v>
      </c>
      <c r="R306" s="160">
        <f t="shared" si="162"/>
        <v>0</v>
      </c>
      <c r="S306" s="398">
        <f t="shared" si="163"/>
        <v>0</v>
      </c>
      <c r="T306" s="152">
        <f t="shared" si="164"/>
        <v>1</v>
      </c>
      <c r="U306" s="152">
        <v>0</v>
      </c>
      <c r="V306" s="152">
        <v>1</v>
      </c>
      <c r="W306" s="158" t="e">
        <f t="shared" si="165"/>
        <v>#VALUE!</v>
      </c>
      <c r="X306" s="158" t="e">
        <f t="shared" si="166"/>
        <v>#VALUE!</v>
      </c>
      <c r="Y306" s="70"/>
      <c r="Z306" s="162">
        <f>_xll.BDH(C306,$Z$12,$D$1,$D$1)</f>
        <v>2100</v>
      </c>
      <c r="AA306" s="162">
        <f t="shared" si="167"/>
        <v>-33</v>
      </c>
      <c r="AB306" s="163">
        <f t="shared" si="168"/>
        <v>-1.5714285714285716</v>
      </c>
      <c r="AC306" s="164">
        <v>0</v>
      </c>
      <c r="AD306" s="165">
        <f>IF(D306 = D897,1,_xll.BDP(K306,$AD$12)*L306)</f>
        <v>140.99</v>
      </c>
      <c r="AE306" s="400">
        <f>AA306*AC306*T306/AD306 / AF897</f>
        <v>0</v>
      </c>
      <c r="AF306" s="73"/>
      <c r="AG306" s="69"/>
      <c r="AH306" s="61"/>
    </row>
    <row r="307" spans="1:34" x14ac:dyDescent="0.2">
      <c r="B307" s="152">
        <v>27477</v>
      </c>
      <c r="C307" s="152" t="s">
        <v>696</v>
      </c>
      <c r="D307" s="152" t="str">
        <f>_xll.BDP(C307,$D$12)</f>
        <v>JPY</v>
      </c>
      <c r="E307" s="152" t="s">
        <v>739</v>
      </c>
      <c r="F307" s="153">
        <f>_xll.BDP(C307,$F$12)</f>
        <v>2006</v>
      </c>
      <c r="G307" s="153" t="str">
        <f>_xll.BDP(C307,$G$12)</f>
        <v>#N/A Requesting Data...</v>
      </c>
      <c r="H307" s="154" t="e">
        <f t="shared" si="158"/>
        <v>#VALUE!</v>
      </c>
      <c r="I307" s="155" t="e">
        <f t="shared" si="159"/>
        <v>#VALUE!</v>
      </c>
      <c r="J307" s="156">
        <v>0</v>
      </c>
      <c r="K307" s="152" t="str">
        <f>CONCATENATE(D897,D307, " Curncy")</f>
        <v>EURJPY Curncy</v>
      </c>
      <c r="L307" s="152">
        <f>IF(D307 = D897,1,_xll.BDP(K307,$L$12))</f>
        <v>1</v>
      </c>
      <c r="M307" s="394" t="e">
        <f>IF(D307 = D897,1,_xll.BDP(K307,$M$12)*L307)</f>
        <v>#VALUE!</v>
      </c>
      <c r="N307" s="157" t="e">
        <f t="shared" si="160"/>
        <v>#VALUE!</v>
      </c>
      <c r="O307" s="396" t="e">
        <f>N307 / Y897</f>
        <v>#VALUE!</v>
      </c>
      <c r="P307" s="159">
        <f t="shared" si="161"/>
        <v>0</v>
      </c>
      <c r="Q307" s="398">
        <f>P307 / Y897*100</f>
        <v>0</v>
      </c>
      <c r="R307" s="160">
        <f t="shared" si="162"/>
        <v>0</v>
      </c>
      <c r="S307" s="398">
        <f t="shared" si="163"/>
        <v>0</v>
      </c>
      <c r="T307" s="152">
        <f t="shared" si="164"/>
        <v>1</v>
      </c>
      <c r="U307" s="152">
        <v>0</v>
      </c>
      <c r="V307" s="152">
        <v>1</v>
      </c>
      <c r="W307" s="158" t="e">
        <f t="shared" si="165"/>
        <v>#VALUE!</v>
      </c>
      <c r="X307" s="158" t="e">
        <f t="shared" si="166"/>
        <v>#VALUE!</v>
      </c>
      <c r="Y307" s="70"/>
      <c r="Z307" s="162">
        <f>_xll.BDH(C307,$Z$12,$D$1,$D$1)</f>
        <v>2017</v>
      </c>
      <c r="AA307" s="162">
        <f t="shared" si="167"/>
        <v>-11</v>
      </c>
      <c r="AB307" s="163">
        <f t="shared" si="168"/>
        <v>-0.54536440257808627</v>
      </c>
      <c r="AC307" s="164">
        <v>0</v>
      </c>
      <c r="AD307" s="165">
        <f>IF(D307 = D897,1,_xll.BDP(K307,$AD$12)*L307)</f>
        <v>140.99</v>
      </c>
      <c r="AE307" s="400">
        <f>AA307*AC307*T307/AD307 / AF897</f>
        <v>0</v>
      </c>
      <c r="AF307" s="73"/>
      <c r="AG307" s="69"/>
      <c r="AH307" s="61"/>
    </row>
    <row r="308" spans="1:34" x14ac:dyDescent="0.2">
      <c r="B308" s="152">
        <v>23869</v>
      </c>
      <c r="C308" s="152" t="s">
        <v>698</v>
      </c>
      <c r="D308" s="152" t="str">
        <f>_xll.BDP(C308,$D$12)</f>
        <v>JPY</v>
      </c>
      <c r="E308" s="152" t="s">
        <v>741</v>
      </c>
      <c r="F308" s="153">
        <f>_xll.BDP(C308,$F$12)</f>
        <v>395.2</v>
      </c>
      <c r="G308" s="153" t="str">
        <f>_xll.BDP(C308,$G$12)</f>
        <v>#N/A Requesting Data...</v>
      </c>
      <c r="H308" s="154" t="e">
        <f t="shared" si="158"/>
        <v>#VALUE!</v>
      </c>
      <c r="I308" s="155" t="e">
        <f t="shared" si="159"/>
        <v>#VALUE!</v>
      </c>
      <c r="J308" s="156">
        <v>0</v>
      </c>
      <c r="K308" s="152" t="str">
        <f>CONCATENATE(D897,D308, " Curncy")</f>
        <v>EURJPY Curncy</v>
      </c>
      <c r="L308" s="152">
        <f>IF(D308 = D897,1,_xll.BDP(K308,$L$12))</f>
        <v>1</v>
      </c>
      <c r="M308" s="394" t="e">
        <f>IF(D308 = D897,1,_xll.BDP(K308,$M$12)*L308)</f>
        <v>#VALUE!</v>
      </c>
      <c r="N308" s="157" t="e">
        <f t="shared" si="160"/>
        <v>#VALUE!</v>
      </c>
      <c r="O308" s="396" t="e">
        <f>N308 / Y897</f>
        <v>#VALUE!</v>
      </c>
      <c r="P308" s="159">
        <f t="shared" si="161"/>
        <v>0</v>
      </c>
      <c r="Q308" s="398">
        <f>P308 / Y897*100</f>
        <v>0</v>
      </c>
      <c r="R308" s="160">
        <f t="shared" si="162"/>
        <v>0</v>
      </c>
      <c r="S308" s="398">
        <f t="shared" si="163"/>
        <v>0</v>
      </c>
      <c r="T308" s="152">
        <f t="shared" si="164"/>
        <v>1</v>
      </c>
      <c r="U308" s="152">
        <v>0</v>
      </c>
      <c r="V308" s="152">
        <v>1</v>
      </c>
      <c r="W308" s="158" t="e">
        <f t="shared" si="165"/>
        <v>#VALUE!</v>
      </c>
      <c r="X308" s="158" t="e">
        <f t="shared" si="166"/>
        <v>#VALUE!</v>
      </c>
      <c r="Y308" s="70"/>
      <c r="Z308" s="162" t="str">
        <f>_xll.BDH(C308,$Z$12,$D$1,$D$1)</f>
        <v>#N/A Requesting Data...</v>
      </c>
      <c r="AA308" s="162" t="e">
        <f t="shared" si="167"/>
        <v>#VALUE!</v>
      </c>
      <c r="AB308" s="163" t="e">
        <f t="shared" si="168"/>
        <v>#VALUE!</v>
      </c>
      <c r="AC308" s="164">
        <v>0</v>
      </c>
      <c r="AD308" s="165">
        <f>IF(D308 = D897,1,_xll.BDP(K308,$AD$12)*L308)</f>
        <v>140.99</v>
      </c>
      <c r="AE308" s="400" t="e">
        <f>AA308*AC308*T308/AD308 / AF897</f>
        <v>#VALUE!</v>
      </c>
      <c r="AF308" s="73"/>
      <c r="AG308" s="69"/>
      <c r="AH308" s="61"/>
    </row>
    <row r="309" spans="1:34" x14ac:dyDescent="0.2">
      <c r="B309" s="152">
        <v>25621</v>
      </c>
      <c r="C309" s="152" t="s">
        <v>699</v>
      </c>
      <c r="D309" s="152" t="str">
        <f>_xll.BDP(C309,$D$12)</f>
        <v>JPY</v>
      </c>
      <c r="E309" s="152" t="s">
        <v>742</v>
      </c>
      <c r="F309" s="153">
        <f>_xll.BDP(C309,$F$12)</f>
        <v>2170</v>
      </c>
      <c r="G309" s="153" t="str">
        <f>_xll.BDP(C309,$G$12)</f>
        <v>#N/A Requesting Data...</v>
      </c>
      <c r="H309" s="154" t="e">
        <f t="shared" si="158"/>
        <v>#VALUE!</v>
      </c>
      <c r="I309" s="155" t="e">
        <f t="shared" si="159"/>
        <v>#VALUE!</v>
      </c>
      <c r="J309" s="156">
        <v>0</v>
      </c>
      <c r="K309" s="152" t="str">
        <f>CONCATENATE(D897,D309, " Curncy")</f>
        <v>EURJPY Curncy</v>
      </c>
      <c r="L309" s="152">
        <f>IF(D309 = D897,1,_xll.BDP(K309,$L$12))</f>
        <v>1</v>
      </c>
      <c r="M309" s="394" t="e">
        <f>IF(D309 = D897,1,_xll.BDP(K309,$M$12)*L309)</f>
        <v>#VALUE!</v>
      </c>
      <c r="N309" s="157" t="e">
        <f t="shared" si="160"/>
        <v>#VALUE!</v>
      </c>
      <c r="O309" s="396" t="e">
        <f>N309 / Y897</f>
        <v>#VALUE!</v>
      </c>
      <c r="P309" s="159">
        <f t="shared" si="161"/>
        <v>0</v>
      </c>
      <c r="Q309" s="398">
        <f>P309 / Y897*100</f>
        <v>0</v>
      </c>
      <c r="R309" s="160">
        <f t="shared" si="162"/>
        <v>0</v>
      </c>
      <c r="S309" s="398">
        <f t="shared" si="163"/>
        <v>0</v>
      </c>
      <c r="T309" s="152">
        <f t="shared" si="164"/>
        <v>1</v>
      </c>
      <c r="U309" s="152">
        <v>0</v>
      </c>
      <c r="V309" s="152">
        <v>1</v>
      </c>
      <c r="W309" s="158" t="e">
        <f t="shared" si="165"/>
        <v>#VALUE!</v>
      </c>
      <c r="X309" s="158" t="e">
        <f t="shared" si="166"/>
        <v>#VALUE!</v>
      </c>
      <c r="Y309" s="70"/>
      <c r="Z309" s="162" t="str">
        <f>_xll.BDH(C309,$Z$12,$D$1,$D$1)</f>
        <v>#N/A Requesting Data...</v>
      </c>
      <c r="AA309" s="162" t="e">
        <f t="shared" si="167"/>
        <v>#VALUE!</v>
      </c>
      <c r="AB309" s="163" t="e">
        <f t="shared" si="168"/>
        <v>#VALUE!</v>
      </c>
      <c r="AC309" s="164">
        <v>0</v>
      </c>
      <c r="AD309" s="165">
        <f>IF(D309 = D897,1,_xll.BDP(K309,$AD$12)*L309)</f>
        <v>140.99</v>
      </c>
      <c r="AE309" s="400" t="e">
        <f>AA309*AC309*T309/AD309 / AF897</f>
        <v>#VALUE!</v>
      </c>
      <c r="AF309" s="73"/>
      <c r="AG309" s="69"/>
      <c r="AH309" s="61"/>
    </row>
    <row r="310" spans="1:34" x14ac:dyDescent="0.2">
      <c r="A310" s="186" t="s">
        <v>1505</v>
      </c>
      <c r="B310" s="186"/>
      <c r="C310" s="186"/>
      <c r="D310" s="186"/>
      <c r="E310" s="186" t="s">
        <v>21</v>
      </c>
      <c r="F310" s="187"/>
      <c r="G310" s="187"/>
      <c r="H310" s="188"/>
      <c r="I310" s="189"/>
      <c r="J310" s="190"/>
      <c r="K310" s="186"/>
      <c r="L310" s="186"/>
      <c r="M310" s="393"/>
      <c r="N310" s="191" t="e">
        <f t="shared" ref="N310:S310" si="169" xml:space="preserve"> SUM(N253:N309)</f>
        <v>#VALUE!</v>
      </c>
      <c r="O310" s="395" t="e">
        <f t="shared" si="169"/>
        <v>#VALUE!</v>
      </c>
      <c r="P310" s="192" t="e">
        <f t="shared" si="169"/>
        <v>#VALUE!</v>
      </c>
      <c r="Q310" s="397" t="e">
        <f t="shared" si="169"/>
        <v>#VALUE!</v>
      </c>
      <c r="R310" s="193" t="e">
        <f t="shared" si="169"/>
        <v>#VALUE!</v>
      </c>
      <c r="S310" s="397" t="e">
        <f t="shared" si="169"/>
        <v>#VALUE!</v>
      </c>
      <c r="T310" s="186"/>
      <c r="U310" s="186"/>
      <c r="V310" s="186"/>
      <c r="W310" s="194" t="e">
        <f xml:space="preserve"> SUM(W253:W309)</f>
        <v>#VALUE!</v>
      </c>
      <c r="X310" s="194" t="e">
        <f xml:space="preserve"> SUM(X253:X309)</f>
        <v>#VALUE!</v>
      </c>
      <c r="Y310" s="186"/>
      <c r="Z310" s="195"/>
      <c r="AA310" s="195"/>
      <c r="AB310" s="196"/>
      <c r="AC310" s="197"/>
      <c r="AD310" s="198"/>
      <c r="AE310" s="399" t="e">
        <f xml:space="preserve"> SUM(AE253:AE309)</f>
        <v>#VALUE!</v>
      </c>
      <c r="AF310" s="263"/>
      <c r="AG310" s="69"/>
      <c r="AH310" s="61"/>
    </row>
    <row r="311" spans="1:34" s="107" customFormat="1" ht="12" customHeight="1" x14ac:dyDescent="0.2">
      <c r="A311" s="110"/>
      <c r="B311" s="110"/>
      <c r="C311" s="110"/>
      <c r="D311" s="110"/>
      <c r="E311" s="110"/>
      <c r="F311" s="111"/>
      <c r="G311" s="111"/>
      <c r="H311" s="112"/>
      <c r="I311" s="113"/>
      <c r="J311" s="114"/>
      <c r="K311" s="110"/>
      <c r="L311" s="110"/>
      <c r="M311" s="372"/>
      <c r="N311" s="116"/>
      <c r="O311" s="379"/>
      <c r="P311" s="286"/>
      <c r="Q311" s="384"/>
      <c r="R311" s="118"/>
      <c r="S311" s="384"/>
      <c r="T311" s="110"/>
      <c r="U311" s="110"/>
      <c r="V311" s="110"/>
      <c r="W311" s="117"/>
      <c r="X311" s="117"/>
      <c r="Y311" s="110"/>
      <c r="Z311" s="119"/>
      <c r="AA311" s="119"/>
      <c r="AB311" s="129"/>
      <c r="AC311" s="121"/>
      <c r="AD311" s="122"/>
      <c r="AE311" s="389"/>
      <c r="AF311" s="123"/>
      <c r="AG311" s="69"/>
      <c r="AH311" s="61"/>
    </row>
    <row r="312" spans="1:34" s="107" customFormat="1" ht="12" customHeight="1" x14ac:dyDescent="0.2">
      <c r="A312" s="110"/>
      <c r="B312" s="110">
        <v>33916</v>
      </c>
      <c r="C312" s="110" t="s">
        <v>1784</v>
      </c>
      <c r="D312" s="110" t="str">
        <f>_xll.BDP(C312,$D$12)</f>
        <v>MYR</v>
      </c>
      <c r="E312" s="110" t="s">
        <v>1785</v>
      </c>
      <c r="F312" s="111">
        <f>_xll.BDP(C312,$F$12)</f>
        <v>2.25</v>
      </c>
      <c r="G312" s="111" t="str">
        <f>_xll.BDP(C312,$G$12)</f>
        <v>#N/A Requesting Data...</v>
      </c>
      <c r="H312" s="112" t="e">
        <f>IF(OR(OR(G312="#N/A N/A",G312="#N/A Real Time"),OR(F312="#N/A N/A",F312="#N/A Real Time")),0,  G312 - F312)</f>
        <v>#VALUE!</v>
      </c>
      <c r="I312" s="113" t="e">
        <f>IF(OR(F312=0,F312="#N/A N/A"),0,H312 / F312*100)</f>
        <v>#VALUE!</v>
      </c>
      <c r="J312" s="114">
        <v>1156943</v>
      </c>
      <c r="K312" s="110" t="str">
        <f>CONCATENATE(D897,D312, " Curncy")</f>
        <v>EURMYR Curncy</v>
      </c>
      <c r="L312" s="110" t="str">
        <f>IF(D312 = D897,1,_xll.BDP(K312,$L$12))</f>
        <v>#N/A Requesting Data...</v>
      </c>
      <c r="M312" s="372" t="e">
        <f>IF(D312 = D897,1,_xll.BDP(K312,$M$12)*L312)</f>
        <v>#VALUE!</v>
      </c>
      <c r="N312" s="116" t="e">
        <f>H312*J312*T312/M312</f>
        <v>#VALUE!</v>
      </c>
      <c r="O312" s="379" t="e">
        <f>N312 / Y897</f>
        <v>#VALUE!</v>
      </c>
      <c r="P312" s="286" t="e">
        <f>IF(OR(OR(J312=0,G312 = "#N/A N/A"),G312="#N/A Real Time"),0,G312*J312*T312/M312)</f>
        <v>#VALUE!</v>
      </c>
      <c r="Q312" s="384" t="e">
        <f>P312 / Y897*100</f>
        <v>#VALUE!</v>
      </c>
      <c r="R312" s="118" t="e">
        <f>IF(Q312&lt;0,Q312,0)</f>
        <v>#VALUE!</v>
      </c>
      <c r="S312" s="384" t="e">
        <f>IF(Q312&gt;0,Q312,0)</f>
        <v>#VALUE!</v>
      </c>
      <c r="T312" s="110">
        <f>IF(EXACT(D312,UPPER(D312)),1,0.01)/V312</f>
        <v>1</v>
      </c>
      <c r="U312" s="110">
        <v>0</v>
      </c>
      <c r="V312" s="110">
        <v>1</v>
      </c>
      <c r="W312" s="117" t="e">
        <f>IF(AND(Q312&lt;0,O312&gt;0),O312,0)</f>
        <v>#VALUE!</v>
      </c>
      <c r="X312" s="117" t="e">
        <f>IF(AND(Q312&gt;0,O312&gt;0),O312,0)</f>
        <v>#VALUE!</v>
      </c>
      <c r="Y312" s="110"/>
      <c r="Z312" s="119">
        <f>_xll.BDH(C312,$Z$12,$D$1,$D$1)</f>
        <v>2.2999999999999998</v>
      </c>
      <c r="AA312" s="119">
        <f>IF(OR(OR(F312="#N/A N/A",F312="#N/A Real Time"),OR(Z312="#N/A N/A",Z312="#N/A Real Time")),0,  F312 - Z312)</f>
        <v>-4.9999999999999822E-2</v>
      </c>
      <c r="AB312" s="129">
        <f>IF(OR(Z312=0,Z312="#N/A N/A"),0,AA312 / Z312*100)</f>
        <v>-2.1739130434782532</v>
      </c>
      <c r="AC312" s="121">
        <v>1156943</v>
      </c>
      <c r="AD312" s="122" t="e">
        <f>IF(D312 = D897,1,_xll.BDP(K312,$AD$12)*L312)</f>
        <v>#VALUE!</v>
      </c>
      <c r="AE312" s="389" t="e">
        <f>AA312*AC312*T312/AD312 / AF897</f>
        <v>#VALUE!</v>
      </c>
      <c r="AF312" s="123"/>
      <c r="AG312" s="69"/>
      <c r="AH312" s="61"/>
    </row>
    <row r="313" spans="1:34" s="107" customFormat="1" ht="12" customHeight="1" x14ac:dyDescent="0.2">
      <c r="A313" s="110"/>
      <c r="B313" s="110">
        <v>24637</v>
      </c>
      <c r="C313" s="110" t="s">
        <v>1731</v>
      </c>
      <c r="D313" s="110" t="str">
        <f>_xll.BDP(C313,$D$12)</f>
        <v>MYR</v>
      </c>
      <c r="E313" s="110" t="s">
        <v>1732</v>
      </c>
      <c r="F313" s="111">
        <f>_xll.BDP(C313,$F$12)</f>
        <v>22.1</v>
      </c>
      <c r="G313" s="111" t="str">
        <f>_xll.BDP(C313,$G$12)</f>
        <v>#N/A Requesting Data...</v>
      </c>
      <c r="H313" s="112" t="e">
        <f>IF(OR(OR(G313="#N/A N/A",G313="#N/A Real Time"),OR(F313="#N/A N/A",F313="#N/A Real Time")),0,  G313 - F313)</f>
        <v>#VALUE!</v>
      </c>
      <c r="I313" s="113" t="e">
        <f>IF(OR(F313=0,F313="#N/A N/A"),0,H313 / F313*100)</f>
        <v>#VALUE!</v>
      </c>
      <c r="J313" s="114">
        <v>1283700</v>
      </c>
      <c r="K313" s="110" t="str">
        <f>CONCATENATE(D897,D313, " Curncy")</f>
        <v>EURMYR Curncy</v>
      </c>
      <c r="L313" s="110" t="str">
        <f>IF(D313 = D897,1,_xll.BDP(K313,$L$12))</f>
        <v>#N/A Requesting Data...</v>
      </c>
      <c r="M313" s="372" t="e">
        <f>IF(D313 = D897,1,_xll.BDP(K313,$M$12)*L313)</f>
        <v>#VALUE!</v>
      </c>
      <c r="N313" s="116" t="e">
        <f>H313*J313*T313/M313</f>
        <v>#VALUE!</v>
      </c>
      <c r="O313" s="379" t="e">
        <f>N313 / Y897</f>
        <v>#VALUE!</v>
      </c>
      <c r="P313" s="286" t="e">
        <f>IF(OR(OR(J313=0,G313 = "#N/A N/A"),G313="#N/A Real Time"),0,G313*J313*T313/M313)</f>
        <v>#VALUE!</v>
      </c>
      <c r="Q313" s="384" t="e">
        <f>P313 / Y897*100</f>
        <v>#VALUE!</v>
      </c>
      <c r="R313" s="118" t="e">
        <f>IF(Q313&lt;0,Q313,0)</f>
        <v>#VALUE!</v>
      </c>
      <c r="S313" s="384" t="e">
        <f>IF(Q313&gt;0,Q313,0)</f>
        <v>#VALUE!</v>
      </c>
      <c r="T313" s="110">
        <f>IF(EXACT(D313,UPPER(D313)),1,0.01)/V313</f>
        <v>1</v>
      </c>
      <c r="U313" s="110">
        <v>0</v>
      </c>
      <c r="V313" s="110">
        <v>1</v>
      </c>
      <c r="W313" s="117" t="e">
        <f>IF(AND(Q313&lt;0,O313&gt;0),O313,0)</f>
        <v>#VALUE!</v>
      </c>
      <c r="X313" s="117" t="e">
        <f>IF(AND(Q313&gt;0,O313&gt;0),O313,0)</f>
        <v>#VALUE!</v>
      </c>
      <c r="Y313" s="110"/>
      <c r="Z313" s="119" t="str">
        <f>_xll.BDH(C313,$Z$12,$D$1,$D$1)</f>
        <v>#N/A Requesting Data...</v>
      </c>
      <c r="AA313" s="119" t="e">
        <f>IF(OR(OR(F313="#N/A N/A",F313="#N/A Real Time"),OR(Z313="#N/A N/A",Z313="#N/A Real Time")),0,  F313 - Z313)</f>
        <v>#VALUE!</v>
      </c>
      <c r="AB313" s="129" t="e">
        <f>IF(OR(Z313=0,Z313="#N/A N/A"),0,AA313 / Z313*100)</f>
        <v>#VALUE!</v>
      </c>
      <c r="AC313" s="121">
        <v>1283700</v>
      </c>
      <c r="AD313" s="122" t="e">
        <f>IF(D313 = D897,1,_xll.BDP(K313,$AD$12)*L313)</f>
        <v>#VALUE!</v>
      </c>
      <c r="AE313" s="389" t="e">
        <f>AA313*AC313*T313/AD313 / AF897</f>
        <v>#VALUE!</v>
      </c>
      <c r="AF313" s="123"/>
      <c r="AG313" s="69"/>
      <c r="AH313" s="61"/>
    </row>
    <row r="314" spans="1:34" s="107" customFormat="1" ht="12" customHeight="1" x14ac:dyDescent="0.2">
      <c r="A314" s="110"/>
      <c r="B314" s="110">
        <v>33812</v>
      </c>
      <c r="C314" s="110" t="s">
        <v>1771</v>
      </c>
      <c r="D314" s="110" t="str">
        <f>_xll.BDP(C314,$D$12)</f>
        <v>MYR</v>
      </c>
      <c r="E314" s="110" t="s">
        <v>1772</v>
      </c>
      <c r="F314" s="111">
        <f>_xll.BDP(C314,$F$12)</f>
        <v>4.32</v>
      </c>
      <c r="G314" s="111" t="str">
        <f>_xll.BDP(C314,$G$12)</f>
        <v>#N/A Requesting Data...</v>
      </c>
      <c r="H314" s="112" t="e">
        <f>IF(OR(OR(G314="#N/A N/A",G314="#N/A Real Time"),OR(F314="#N/A N/A",F314="#N/A Real Time")),0,  G314 - F314)</f>
        <v>#VALUE!</v>
      </c>
      <c r="I314" s="113" t="e">
        <f>IF(OR(F314=0,F314="#N/A N/A"),0,H314 / F314*100)</f>
        <v>#VALUE!</v>
      </c>
      <c r="J314" s="114">
        <v>782000</v>
      </c>
      <c r="K314" s="110" t="str">
        <f>CONCATENATE(D897,D314, " Curncy")</f>
        <v>EURMYR Curncy</v>
      </c>
      <c r="L314" s="110" t="str">
        <f>IF(D314 = D897,1,_xll.BDP(K314,$L$12))</f>
        <v>#N/A Requesting Data...</v>
      </c>
      <c r="M314" s="372" t="e">
        <f>IF(D314 = D897,1,_xll.BDP(K314,$M$12)*L314)</f>
        <v>#VALUE!</v>
      </c>
      <c r="N314" s="116" t="e">
        <f>H314*J314*T314/M314</f>
        <v>#VALUE!</v>
      </c>
      <c r="O314" s="379" t="e">
        <f>N314 / Y897</f>
        <v>#VALUE!</v>
      </c>
      <c r="P314" s="286" t="e">
        <f>IF(OR(OR(J314=0,G314 = "#N/A N/A"),G314="#N/A Real Time"),0,G314*J314*T314/M314)</f>
        <v>#VALUE!</v>
      </c>
      <c r="Q314" s="384" t="e">
        <f>P314 / Y897*100</f>
        <v>#VALUE!</v>
      </c>
      <c r="R314" s="118" t="e">
        <f>IF(Q314&lt;0,Q314,0)</f>
        <v>#VALUE!</v>
      </c>
      <c r="S314" s="384" t="e">
        <f>IF(Q314&gt;0,Q314,0)</f>
        <v>#VALUE!</v>
      </c>
      <c r="T314" s="110">
        <f>IF(EXACT(D314,UPPER(D314)),1,0.01)/V314</f>
        <v>1</v>
      </c>
      <c r="U314" s="110">
        <v>0</v>
      </c>
      <c r="V314" s="110">
        <v>1</v>
      </c>
      <c r="W314" s="117" t="e">
        <f>IF(AND(Q314&lt;0,O314&gt;0),O314,0)</f>
        <v>#VALUE!</v>
      </c>
      <c r="X314" s="117" t="e">
        <f>IF(AND(Q314&gt;0,O314&gt;0),O314,0)</f>
        <v>#VALUE!</v>
      </c>
      <c r="Y314" s="110"/>
      <c r="Z314" s="119">
        <f>_xll.BDH(C314,$Z$12,$D$1,$D$1)</f>
        <v>4.33</v>
      </c>
      <c r="AA314" s="119">
        <f>IF(OR(OR(F314="#N/A N/A",F314="#N/A Real Time"),OR(Z314="#N/A N/A",Z314="#N/A Real Time")),0,  F314 - Z314)</f>
        <v>-9.9999999999997868E-3</v>
      </c>
      <c r="AB314" s="129">
        <f>IF(OR(Z314=0,Z314="#N/A N/A"),0,AA314 / Z314*100)</f>
        <v>-0.23094688221708512</v>
      </c>
      <c r="AC314" s="121">
        <v>782000</v>
      </c>
      <c r="AD314" s="122" t="e">
        <f>IF(D314 = D897,1,_xll.BDP(K314,$AD$12)*L314)</f>
        <v>#VALUE!</v>
      </c>
      <c r="AE314" s="389" t="e">
        <f>AA314*AC314*T314/AD314 / AF897</f>
        <v>#VALUE!</v>
      </c>
      <c r="AF314" s="123"/>
      <c r="AG314" s="69"/>
      <c r="AH314" s="61"/>
    </row>
    <row r="315" spans="1:34" s="107" customFormat="1" ht="12" customHeight="1" x14ac:dyDescent="0.2">
      <c r="A315" s="287" t="s">
        <v>1729</v>
      </c>
      <c r="B315" s="287"/>
      <c r="C315" s="287"/>
      <c r="D315" s="287"/>
      <c r="E315" s="287" t="s">
        <v>1730</v>
      </c>
      <c r="F315" s="288"/>
      <c r="G315" s="288"/>
      <c r="H315" s="289"/>
      <c r="I315" s="290"/>
      <c r="J315" s="291"/>
      <c r="K315" s="287"/>
      <c r="L315" s="287"/>
      <c r="M315" s="374"/>
      <c r="N315" s="292" t="e">
        <f t="shared" ref="N315:S315" si="170" xml:space="preserve"> SUM(N311:N314)</f>
        <v>#VALUE!</v>
      </c>
      <c r="O315" s="380" t="e">
        <f t="shared" si="170"/>
        <v>#VALUE!</v>
      </c>
      <c r="P315" s="293" t="e">
        <f t="shared" si="170"/>
        <v>#VALUE!</v>
      </c>
      <c r="Q315" s="385" t="e">
        <f t="shared" si="170"/>
        <v>#VALUE!</v>
      </c>
      <c r="R315" s="356" t="e">
        <f t="shared" si="170"/>
        <v>#VALUE!</v>
      </c>
      <c r="S315" s="385" t="e">
        <f t="shared" si="170"/>
        <v>#VALUE!</v>
      </c>
      <c r="T315" s="287"/>
      <c r="U315" s="287"/>
      <c r="V315" s="287"/>
      <c r="W315" s="357" t="e">
        <f xml:space="preserve"> SUM(W311:W314)</f>
        <v>#VALUE!</v>
      </c>
      <c r="X315" s="357" t="e">
        <f xml:space="preserve"> SUM(X311:X314)</f>
        <v>#VALUE!</v>
      </c>
      <c r="Y315" s="287"/>
      <c r="Z315" s="294"/>
      <c r="AA315" s="294"/>
      <c r="AB315" s="295"/>
      <c r="AC315" s="296"/>
      <c r="AD315" s="297"/>
      <c r="AE315" s="390" t="e">
        <f xml:space="preserve"> SUM(AE311:AE314)</f>
        <v>#VALUE!</v>
      </c>
      <c r="AF315" s="368"/>
      <c r="AG315" s="69"/>
      <c r="AH315" s="61"/>
    </row>
    <row r="316" spans="1:34" x14ac:dyDescent="0.2">
      <c r="C316" s="79"/>
      <c r="D316" s="5"/>
      <c r="E316" s="5"/>
      <c r="F316" s="21"/>
      <c r="G316" s="21"/>
      <c r="H316" s="24"/>
      <c r="I316" s="39"/>
      <c r="J316" s="18"/>
      <c r="K316" s="30"/>
      <c r="L316" s="22"/>
      <c r="M316" s="412"/>
      <c r="N316" s="87"/>
      <c r="O316" s="420"/>
      <c r="P316" s="27"/>
      <c r="Q316" s="428"/>
      <c r="R316" s="124"/>
      <c r="S316" s="434"/>
      <c r="T316" s="23"/>
      <c r="U316" s="1"/>
      <c r="V316" s="1"/>
      <c r="W316" s="49"/>
      <c r="X316" s="49"/>
      <c r="Y316" s="70"/>
      <c r="Z316" s="65"/>
      <c r="AA316" s="63"/>
      <c r="AB316" s="54"/>
      <c r="AC316" s="55"/>
      <c r="AD316" s="57"/>
      <c r="AE316" s="437"/>
      <c r="AF316" s="73"/>
      <c r="AG316" s="69"/>
      <c r="AH316" s="61"/>
    </row>
    <row r="317" spans="1:34" s="107" customFormat="1" ht="12" customHeight="1" x14ac:dyDescent="0.2">
      <c r="A317" s="152"/>
      <c r="B317" s="152">
        <v>32741</v>
      </c>
      <c r="C317" s="152" t="s">
        <v>1632</v>
      </c>
      <c r="D317" s="152" t="str">
        <f>_xll.BDP(C317,$D$12)</f>
        <v>EUR</v>
      </c>
      <c r="E317" s="152" t="s">
        <v>1633</v>
      </c>
      <c r="F317" s="350">
        <f>_xll.BDP(C317,$F$12)</f>
        <v>57.45</v>
      </c>
      <c r="G317" s="350" t="str">
        <f>_xll.BDP(C317,$G$12)</f>
        <v>#N/A Requesting Data...</v>
      </c>
      <c r="H317" s="169" t="e">
        <f>IF(OR(OR(G317="#N/A N/A",G317="#N/A Real Time"),OR(F317="#N/A N/A",F317="#N/A Real Time")),0,  G317 - F317)</f>
        <v>#VALUE!</v>
      </c>
      <c r="I317" s="170" t="e">
        <f>IF(OR(F317=0,F317="#N/A N/A"),0,H317 / F317*100)</f>
        <v>#VALUE!</v>
      </c>
      <c r="J317" s="219">
        <v>0</v>
      </c>
      <c r="K317" s="152" t="str">
        <f>CONCATENATE(D897,D317, " Curncy")</f>
        <v>EUREUR Curncy</v>
      </c>
      <c r="L317" s="152">
        <f>IF(D317 = D897,1,_xll.BDP(K317,$L$12))</f>
        <v>1</v>
      </c>
      <c r="M317" s="414">
        <f>IF(D317 = D897,1,_xll.BDP(K317,$M$12)*L317)</f>
        <v>1</v>
      </c>
      <c r="N317" s="219" t="e">
        <f>H317*J317*T317/M317</f>
        <v>#VALUE!</v>
      </c>
      <c r="O317" s="422" t="e">
        <f>N317 / Y897</f>
        <v>#VALUE!</v>
      </c>
      <c r="P317" s="240">
        <f>IF(OR(OR(J317=0,G317 = "#N/A N/A"),G317="#N/A Real Time"),0,G317*J317*T317/M317)</f>
        <v>0</v>
      </c>
      <c r="Q317" s="429">
        <f>P317 / Y897*100</f>
        <v>0</v>
      </c>
      <c r="R317" s="222">
        <f>IF(Q317&lt;0,Q317,0)</f>
        <v>0</v>
      </c>
      <c r="S317" s="429">
        <f>IF(Q317&gt;0,Q317,0)</f>
        <v>0</v>
      </c>
      <c r="T317" s="152">
        <f>IF(EXACT(D317,UPPER(D317)),1,0.01)/V317</f>
        <v>1</v>
      </c>
      <c r="U317" s="152">
        <v>0</v>
      </c>
      <c r="V317" s="152">
        <v>1</v>
      </c>
      <c r="W317" s="220" t="e">
        <f>IF(AND(Q317&lt;0,O317&gt;0),O317,0)</f>
        <v>#VALUE!</v>
      </c>
      <c r="X317" s="220" t="e">
        <f>IF(AND(Q317&gt;0,O317&gt;0),O317,0)</f>
        <v>#VALUE!</v>
      </c>
      <c r="Y317" s="161"/>
      <c r="Z317" s="224" t="str">
        <f>_xll.BDH(C317,$Z$12,$D$1,$D$1)</f>
        <v>#N/A Requesting Data...</v>
      </c>
      <c r="AA317" s="171" t="e">
        <f>IF(OR(OR(F317="#N/A N/A",F317="#N/A Real Time"),OR(Z317="#N/A N/A",Z317="#N/A Real Time")),0,  F317 - Z317)</f>
        <v>#VALUE!</v>
      </c>
      <c r="AB317" s="172" t="e">
        <f>IF(OR(Z317=0,Z317="#N/A N/A"),0,AA317 / Z317*100)</f>
        <v>#VALUE!</v>
      </c>
      <c r="AC317" s="241">
        <v>0</v>
      </c>
      <c r="AD317" s="242">
        <f>IF(D317 = D897,1,_xll.BDP(K317,$AD$12)*L317)</f>
        <v>1</v>
      </c>
      <c r="AE317" s="439" t="e">
        <f>AA317*AC317*T317/AD317 / AF897</f>
        <v>#VALUE!</v>
      </c>
      <c r="AF317" s="166"/>
      <c r="AG317" s="69"/>
      <c r="AH317" s="61"/>
    </row>
    <row r="318" spans="1:34" x14ac:dyDescent="0.2">
      <c r="A318" s="110"/>
      <c r="B318" s="152">
        <v>28269</v>
      </c>
      <c r="C318" s="152" t="s">
        <v>1309</v>
      </c>
      <c r="D318" s="152" t="str">
        <f>_xll.BDP(C318,$D$12)</f>
        <v>EUR</v>
      </c>
      <c r="E318" s="152" t="s">
        <v>1310</v>
      </c>
      <c r="F318" s="153">
        <f>_xll.BDP(C318,$F$12)</f>
        <v>1403</v>
      </c>
      <c r="G318" s="153" t="str">
        <f>_xll.BDP(C318,$G$12)</f>
        <v>#N/A Requesting Data...</v>
      </c>
      <c r="H318" s="154" t="e">
        <f t="shared" ref="H318:H332" si="171">IF(OR(OR(G318="#N/A N/A",G318="#N/A Real Time"),OR(F318="#N/A N/A",F318="#N/A Real Time")),0,  G318 - F318)</f>
        <v>#VALUE!</v>
      </c>
      <c r="I318" s="155" t="e">
        <f t="shared" ref="I318:I332" si="172">IF(OR(F318=0,F318="#N/A N/A"),0,H318 / F318*100)</f>
        <v>#VALUE!</v>
      </c>
      <c r="J318" s="156">
        <v>0</v>
      </c>
      <c r="K318" s="152" t="str">
        <f>CONCATENATE(D897,D318, " Curncy")</f>
        <v>EUREUR Curncy</v>
      </c>
      <c r="L318" s="152">
        <f>IF(D318 = D897,1,_xll.BDP(K318,$L$12))</f>
        <v>1</v>
      </c>
      <c r="M318" s="394">
        <f>IF(D318 = D897,1,_xll.BDP(K318,$M$12)*L318)</f>
        <v>1</v>
      </c>
      <c r="N318" s="157" t="e">
        <f t="shared" ref="N318:N332" si="173">H318*J318*T318/M318</f>
        <v>#VALUE!</v>
      </c>
      <c r="O318" s="396" t="e">
        <f>N318 / Y897</f>
        <v>#VALUE!</v>
      </c>
      <c r="P318" s="159">
        <f t="shared" ref="P318:P332" si="174">IF(OR(OR(J318=0,G318 = "#N/A N/A"),G318="#N/A Real Time"),0,G318*J318*T318/M318)</f>
        <v>0</v>
      </c>
      <c r="Q318" s="398">
        <f>P318 / Y897*100</f>
        <v>0</v>
      </c>
      <c r="R318" s="160">
        <f t="shared" ref="R318:R332" si="175">IF(Q318&lt;0,Q318,0)</f>
        <v>0</v>
      </c>
      <c r="S318" s="398">
        <f t="shared" ref="S318:S332" si="176">IF(Q318&gt;0,Q318,0)</f>
        <v>0</v>
      </c>
      <c r="T318" s="152">
        <f t="shared" ref="T318:T332" si="177">IF(EXACT(D318,UPPER(D318)),1,0.01)/V318</f>
        <v>1</v>
      </c>
      <c r="U318" s="152">
        <v>0</v>
      </c>
      <c r="V318" s="152">
        <v>1</v>
      </c>
      <c r="W318" s="158" t="e">
        <f t="shared" ref="W318:W332" si="178">IF(AND(Q318&lt;0,O318&gt;0),O318,0)</f>
        <v>#VALUE!</v>
      </c>
      <c r="X318" s="158" t="e">
        <f t="shared" ref="X318:X332" si="179">IF(AND(Q318&gt;0,O318&gt;0),O318,0)</f>
        <v>#VALUE!</v>
      </c>
      <c r="Y318" s="110"/>
      <c r="Z318" s="162">
        <f>_xll.BDH(C318,$Z$12,$D$1,$D$1)</f>
        <v>1388</v>
      </c>
      <c r="AA318" s="162">
        <f t="shared" ref="AA318:AA332" si="180">IF(OR(OR(F318="#N/A N/A",F318="#N/A Real Time"),OR(Z318="#N/A N/A",Z318="#N/A Real Time")),0,  F318 - Z318)</f>
        <v>15</v>
      </c>
      <c r="AB318" s="163">
        <f t="shared" ref="AB318:AB332" si="181">IF(OR(Z318=0,Z318="#N/A N/A"),0,AA318 / Z318*100)</f>
        <v>1.0806916426512969</v>
      </c>
      <c r="AC318" s="164">
        <v>0</v>
      </c>
      <c r="AD318" s="165">
        <f>IF(D318 = D897,1,_xll.BDP(K318,$AD$12)*L318)</f>
        <v>1</v>
      </c>
      <c r="AE318" s="400">
        <f>AA318*AC318*T318/AD318 / AF897</f>
        <v>0</v>
      </c>
      <c r="AF318" s="123"/>
      <c r="AG318" s="69"/>
      <c r="AH318" s="61"/>
    </row>
    <row r="319" spans="1:34" x14ac:dyDescent="0.2">
      <c r="B319" s="152">
        <v>112</v>
      </c>
      <c r="C319" s="152" t="s">
        <v>122</v>
      </c>
      <c r="D319" s="152" t="str">
        <f>_xll.BDP(C319,$D$12)</f>
        <v>EUR</v>
      </c>
      <c r="E319" s="152" t="s">
        <v>285</v>
      </c>
      <c r="F319" s="153">
        <f>_xll.BDP(C319,$F$12)</f>
        <v>4.226</v>
      </c>
      <c r="G319" s="153" t="str">
        <f>_xll.BDP(C319,$G$12)</f>
        <v>#N/A Requesting Data...</v>
      </c>
      <c r="H319" s="154" t="e">
        <f t="shared" si="171"/>
        <v>#VALUE!</v>
      </c>
      <c r="I319" s="155" t="e">
        <f t="shared" si="172"/>
        <v>#VALUE!</v>
      </c>
      <c r="J319" s="156">
        <v>0</v>
      </c>
      <c r="K319" s="152" t="str">
        <f>CONCATENATE(D897,D319, " Curncy")</f>
        <v>EUREUR Curncy</v>
      </c>
      <c r="L319" s="152">
        <f>IF(D319 = D897,1,_xll.BDP(K319,$L$12))</f>
        <v>1</v>
      </c>
      <c r="M319" s="394">
        <f>IF(D319 = D897,1,_xll.BDP(K319,$M$12)*L319)</f>
        <v>1</v>
      </c>
      <c r="N319" s="157" t="e">
        <f t="shared" si="173"/>
        <v>#VALUE!</v>
      </c>
      <c r="O319" s="396" t="e">
        <f>N319 / Y897</f>
        <v>#VALUE!</v>
      </c>
      <c r="P319" s="159">
        <f t="shared" si="174"/>
        <v>0</v>
      </c>
      <c r="Q319" s="398">
        <f>P319 / Y897*100</f>
        <v>0</v>
      </c>
      <c r="R319" s="160">
        <f t="shared" si="175"/>
        <v>0</v>
      </c>
      <c r="S319" s="398">
        <f t="shared" si="176"/>
        <v>0</v>
      </c>
      <c r="T319" s="152">
        <f t="shared" si="177"/>
        <v>1</v>
      </c>
      <c r="U319" s="152">
        <v>0</v>
      </c>
      <c r="V319" s="152">
        <v>1</v>
      </c>
      <c r="W319" s="158" t="e">
        <f t="shared" si="178"/>
        <v>#VALUE!</v>
      </c>
      <c r="X319" s="158" t="e">
        <f t="shared" si="179"/>
        <v>#VALUE!</v>
      </c>
      <c r="Y319" s="70"/>
      <c r="Z319" s="162" t="str">
        <f>_xll.BDH(C319,$Z$12,$D$1,$D$1)</f>
        <v>#N/A Requesting Data...</v>
      </c>
      <c r="AA319" s="162" t="e">
        <f t="shared" si="180"/>
        <v>#VALUE!</v>
      </c>
      <c r="AB319" s="163" t="e">
        <f t="shared" si="181"/>
        <v>#VALUE!</v>
      </c>
      <c r="AC319" s="164">
        <v>0</v>
      </c>
      <c r="AD319" s="165">
        <f>IF(D319 = D897,1,_xll.BDP(K319,$AD$12)*L319)</f>
        <v>1</v>
      </c>
      <c r="AE319" s="400" t="e">
        <f>AA319*AC319*T319/AD319 / AF897</f>
        <v>#VALUE!</v>
      </c>
      <c r="AF319" s="73"/>
      <c r="AG319" s="69"/>
      <c r="AH319" s="61"/>
    </row>
    <row r="320" spans="1:34" x14ac:dyDescent="0.2">
      <c r="B320" s="152">
        <v>3170</v>
      </c>
      <c r="C320" s="152" t="s">
        <v>602</v>
      </c>
      <c r="D320" s="152" t="str">
        <f>_xll.BDP(C320,$D$12)</f>
        <v>EUR</v>
      </c>
      <c r="E320" s="152" t="s">
        <v>629</v>
      </c>
      <c r="F320" s="153">
        <f>_xll.BDP(C320,$F$12)</f>
        <v>26.53</v>
      </c>
      <c r="G320" s="153" t="str">
        <f>_xll.BDP(C320,$G$12)</f>
        <v>#N/A Requesting Data...</v>
      </c>
      <c r="H320" s="154" t="e">
        <f t="shared" si="171"/>
        <v>#VALUE!</v>
      </c>
      <c r="I320" s="155" t="e">
        <f t="shared" si="172"/>
        <v>#VALUE!</v>
      </c>
      <c r="J320" s="156">
        <v>0</v>
      </c>
      <c r="K320" s="152" t="str">
        <f>CONCATENATE(D897,D320, " Curncy")</f>
        <v>EUREUR Curncy</v>
      </c>
      <c r="L320" s="152">
        <f>IF(D320 = D897,1,_xll.BDP(K320,$L$12))</f>
        <v>1</v>
      </c>
      <c r="M320" s="394">
        <f>IF(D320 = D897,1,_xll.BDP(K320,$M$12)*L320)</f>
        <v>1</v>
      </c>
      <c r="N320" s="157" t="e">
        <f t="shared" si="173"/>
        <v>#VALUE!</v>
      </c>
      <c r="O320" s="396" t="e">
        <f>N320 / Y897</f>
        <v>#VALUE!</v>
      </c>
      <c r="P320" s="159">
        <f t="shared" si="174"/>
        <v>0</v>
      </c>
      <c r="Q320" s="398">
        <f>P320 / Y897*100</f>
        <v>0</v>
      </c>
      <c r="R320" s="160">
        <f t="shared" si="175"/>
        <v>0</v>
      </c>
      <c r="S320" s="398">
        <f t="shared" si="176"/>
        <v>0</v>
      </c>
      <c r="T320" s="152">
        <f t="shared" si="177"/>
        <v>1</v>
      </c>
      <c r="U320" s="152">
        <v>0</v>
      </c>
      <c r="V320" s="152">
        <v>1</v>
      </c>
      <c r="W320" s="158" t="e">
        <f t="shared" si="178"/>
        <v>#VALUE!</v>
      </c>
      <c r="X320" s="158" t="e">
        <f t="shared" si="179"/>
        <v>#VALUE!</v>
      </c>
      <c r="Y320" s="70"/>
      <c r="Z320" s="162">
        <f>_xll.BDH(C320,$Z$12,$D$1,$D$1)</f>
        <v>26.5</v>
      </c>
      <c r="AA320" s="162">
        <f t="shared" si="180"/>
        <v>3.0000000000001137E-2</v>
      </c>
      <c r="AB320" s="163">
        <f t="shared" si="181"/>
        <v>0.11320754716981563</v>
      </c>
      <c r="AC320" s="164">
        <v>0</v>
      </c>
      <c r="AD320" s="165">
        <f>IF(D320 = D897,1,_xll.BDP(K320,$AD$12)*L320)</f>
        <v>1</v>
      </c>
      <c r="AE320" s="400">
        <f>AA320*AC320*T320/AD320 / AF897</f>
        <v>0</v>
      </c>
      <c r="AF320" s="73"/>
      <c r="AG320" s="69"/>
      <c r="AH320" s="61"/>
    </row>
    <row r="321" spans="1:34" x14ac:dyDescent="0.2">
      <c r="B321" s="152">
        <v>2011</v>
      </c>
      <c r="C321" s="152" t="s">
        <v>121</v>
      </c>
      <c r="D321" s="152" t="str">
        <f>_xll.BDP(C321,$D$12)</f>
        <v>EUR</v>
      </c>
      <c r="E321" s="152" t="s">
        <v>284</v>
      </c>
      <c r="F321" s="153">
        <f>_xll.BDP(C321,$F$12)</f>
        <v>21.625</v>
      </c>
      <c r="G321" s="153" t="str">
        <f>_xll.BDP(C321,$G$12)</f>
        <v>#N/A Requesting Data...</v>
      </c>
      <c r="H321" s="154" t="e">
        <f t="shared" si="171"/>
        <v>#VALUE!</v>
      </c>
      <c r="I321" s="155" t="e">
        <f t="shared" si="172"/>
        <v>#VALUE!</v>
      </c>
      <c r="J321" s="156">
        <v>0</v>
      </c>
      <c r="K321" s="152" t="str">
        <f>CONCATENATE(D897,D321, " Curncy")</f>
        <v>EUREUR Curncy</v>
      </c>
      <c r="L321" s="152">
        <f>IF(D321 = D897,1,_xll.BDP(K321,$L$12))</f>
        <v>1</v>
      </c>
      <c r="M321" s="394">
        <f>IF(D321 = D897,1,_xll.BDP(K321,$M$12)*L321)</f>
        <v>1</v>
      </c>
      <c r="N321" s="157" t="e">
        <f t="shared" si="173"/>
        <v>#VALUE!</v>
      </c>
      <c r="O321" s="396" t="e">
        <f>N321 / Y897</f>
        <v>#VALUE!</v>
      </c>
      <c r="P321" s="159">
        <f t="shared" si="174"/>
        <v>0</v>
      </c>
      <c r="Q321" s="398">
        <f>P321 / Y897*100</f>
        <v>0</v>
      </c>
      <c r="R321" s="160">
        <f t="shared" si="175"/>
        <v>0</v>
      </c>
      <c r="S321" s="398">
        <f t="shared" si="176"/>
        <v>0</v>
      </c>
      <c r="T321" s="152">
        <f t="shared" si="177"/>
        <v>1</v>
      </c>
      <c r="U321" s="152">
        <v>0</v>
      </c>
      <c r="V321" s="152">
        <v>1</v>
      </c>
      <c r="W321" s="158" t="e">
        <f t="shared" si="178"/>
        <v>#VALUE!</v>
      </c>
      <c r="X321" s="158" t="e">
        <f t="shared" si="179"/>
        <v>#VALUE!</v>
      </c>
      <c r="Y321" s="70"/>
      <c r="Z321" s="162" t="str">
        <f>_xll.BDH(C321,$Z$12,$D$1,$D$1)</f>
        <v>#N/A Requesting Data...</v>
      </c>
      <c r="AA321" s="162" t="e">
        <f t="shared" si="180"/>
        <v>#VALUE!</v>
      </c>
      <c r="AB321" s="163" t="e">
        <f t="shared" si="181"/>
        <v>#VALUE!</v>
      </c>
      <c r="AC321" s="164">
        <v>0</v>
      </c>
      <c r="AD321" s="165">
        <f>IF(D321 = D897,1,_xll.BDP(K321,$AD$12)*L321)</f>
        <v>1</v>
      </c>
      <c r="AE321" s="400" t="e">
        <f>AA321*AC321*T321/AD321 / AF897</f>
        <v>#VALUE!</v>
      </c>
      <c r="AF321" s="73"/>
      <c r="AG321" s="69"/>
      <c r="AH321" s="61"/>
    </row>
    <row r="322" spans="1:34" x14ac:dyDescent="0.2">
      <c r="B322" s="152">
        <v>1650</v>
      </c>
      <c r="C322" s="152" t="s">
        <v>603</v>
      </c>
      <c r="D322" s="152" t="str">
        <f>_xll.BDP(C322,$D$12)</f>
        <v>EUR</v>
      </c>
      <c r="E322" s="152" t="s">
        <v>630</v>
      </c>
      <c r="F322" s="153">
        <f>_xll.BDP(C322,$F$12)</f>
        <v>431.25</v>
      </c>
      <c r="G322" s="153" t="str">
        <f>_xll.BDP(C322,$G$12)</f>
        <v>#N/A Requesting Data...</v>
      </c>
      <c r="H322" s="154" t="e">
        <f t="shared" si="171"/>
        <v>#VALUE!</v>
      </c>
      <c r="I322" s="155" t="e">
        <f t="shared" si="172"/>
        <v>#VALUE!</v>
      </c>
      <c r="J322" s="156">
        <v>0</v>
      </c>
      <c r="K322" s="152" t="str">
        <f>CONCATENATE(D897,D322, " Curncy")</f>
        <v>EUREUR Curncy</v>
      </c>
      <c r="L322" s="152">
        <f>IF(D322 = D897,1,_xll.BDP(K322,$L$12))</f>
        <v>1</v>
      </c>
      <c r="M322" s="394">
        <f>IF(D322 = D897,1,_xll.BDP(K322,$M$12)*L322)</f>
        <v>1</v>
      </c>
      <c r="N322" s="157" t="e">
        <f t="shared" si="173"/>
        <v>#VALUE!</v>
      </c>
      <c r="O322" s="396" t="e">
        <f>N322 / Y897</f>
        <v>#VALUE!</v>
      </c>
      <c r="P322" s="159">
        <f t="shared" si="174"/>
        <v>0</v>
      </c>
      <c r="Q322" s="398">
        <f>P322 / Y897*100</f>
        <v>0</v>
      </c>
      <c r="R322" s="160">
        <f t="shared" si="175"/>
        <v>0</v>
      </c>
      <c r="S322" s="398">
        <f t="shared" si="176"/>
        <v>0</v>
      </c>
      <c r="T322" s="152">
        <f t="shared" si="177"/>
        <v>1</v>
      </c>
      <c r="U322" s="152">
        <v>0</v>
      </c>
      <c r="V322" s="152">
        <v>1</v>
      </c>
      <c r="W322" s="158" t="e">
        <f t="shared" si="178"/>
        <v>#VALUE!</v>
      </c>
      <c r="X322" s="158" t="e">
        <f t="shared" si="179"/>
        <v>#VALUE!</v>
      </c>
      <c r="Y322" s="70"/>
      <c r="Z322" s="162" t="str">
        <f>_xll.BDH(C322,$Z$12,$D$1,$D$1)</f>
        <v>#N/A Requesting Data...</v>
      </c>
      <c r="AA322" s="162" t="e">
        <f t="shared" si="180"/>
        <v>#VALUE!</v>
      </c>
      <c r="AB322" s="163" t="e">
        <f t="shared" si="181"/>
        <v>#VALUE!</v>
      </c>
      <c r="AC322" s="164">
        <v>0</v>
      </c>
      <c r="AD322" s="165">
        <f>IF(D322 = D897,1,_xll.BDP(K322,$AD$12)*L322)</f>
        <v>1</v>
      </c>
      <c r="AE322" s="400" t="e">
        <f>AA322*AC322*T322/AD322 / AF897</f>
        <v>#VALUE!</v>
      </c>
      <c r="AF322" s="73"/>
      <c r="AG322" s="69"/>
      <c r="AH322" s="61"/>
    </row>
    <row r="323" spans="1:34" x14ac:dyDescent="0.2">
      <c r="B323" s="152">
        <v>68</v>
      </c>
      <c r="C323" s="152" t="s">
        <v>604</v>
      </c>
      <c r="D323" s="152" t="str">
        <f>_xll.BDP(C323,$D$12)</f>
        <v>EUR</v>
      </c>
      <c r="E323" s="152" t="s">
        <v>631</v>
      </c>
      <c r="F323" s="153">
        <f>_xll.BDP(C323,$F$12)</f>
        <v>11.84</v>
      </c>
      <c r="G323" s="153" t="str">
        <f>_xll.BDP(C323,$G$12)</f>
        <v>#N/A Requesting Data...</v>
      </c>
      <c r="H323" s="154" t="e">
        <f t="shared" si="171"/>
        <v>#VALUE!</v>
      </c>
      <c r="I323" s="155" t="e">
        <f t="shared" si="172"/>
        <v>#VALUE!</v>
      </c>
      <c r="J323" s="156">
        <v>0</v>
      </c>
      <c r="K323" s="152" t="str">
        <f>CONCATENATE(D897,D323, " Curncy")</f>
        <v>EUREUR Curncy</v>
      </c>
      <c r="L323" s="152">
        <f>IF(D323 = D897,1,_xll.BDP(K323,$L$12))</f>
        <v>1</v>
      </c>
      <c r="M323" s="394">
        <f>IF(D323 = D897,1,_xll.BDP(K323,$M$12)*L323)</f>
        <v>1</v>
      </c>
      <c r="N323" s="157" t="e">
        <f t="shared" si="173"/>
        <v>#VALUE!</v>
      </c>
      <c r="O323" s="396" t="e">
        <f>N323 / Y897</f>
        <v>#VALUE!</v>
      </c>
      <c r="P323" s="159">
        <f t="shared" si="174"/>
        <v>0</v>
      </c>
      <c r="Q323" s="398">
        <f>P323 / Y897*100</f>
        <v>0</v>
      </c>
      <c r="R323" s="160">
        <f t="shared" si="175"/>
        <v>0</v>
      </c>
      <c r="S323" s="398">
        <f t="shared" si="176"/>
        <v>0</v>
      </c>
      <c r="T323" s="152">
        <f t="shared" si="177"/>
        <v>1</v>
      </c>
      <c r="U323" s="152">
        <v>0</v>
      </c>
      <c r="V323" s="152">
        <v>1</v>
      </c>
      <c r="W323" s="158" t="e">
        <f t="shared" si="178"/>
        <v>#VALUE!</v>
      </c>
      <c r="X323" s="158" t="e">
        <f t="shared" si="179"/>
        <v>#VALUE!</v>
      </c>
      <c r="Y323" s="70"/>
      <c r="Z323" s="162" t="str">
        <f>_xll.BDH(C323,$Z$12,$D$1,$D$1)</f>
        <v>#N/A Requesting Data...</v>
      </c>
      <c r="AA323" s="162" t="e">
        <f t="shared" si="180"/>
        <v>#VALUE!</v>
      </c>
      <c r="AB323" s="163" t="e">
        <f t="shared" si="181"/>
        <v>#VALUE!</v>
      </c>
      <c r="AC323" s="164">
        <v>0</v>
      </c>
      <c r="AD323" s="165">
        <f>IF(D323 = D897,1,_xll.BDP(K323,$AD$12)*L323)</f>
        <v>1</v>
      </c>
      <c r="AE323" s="400" t="e">
        <f>AA323*AC323*T323/AD323 / AF897</f>
        <v>#VALUE!</v>
      </c>
      <c r="AF323" s="73"/>
      <c r="AG323" s="69"/>
      <c r="AH323" s="61"/>
    </row>
    <row r="324" spans="1:34" x14ac:dyDescent="0.2">
      <c r="B324" s="152">
        <v>2522</v>
      </c>
      <c r="C324" s="152" t="s">
        <v>605</v>
      </c>
      <c r="D324" s="152" t="str">
        <f>_xll.BDP(C324,$D$12)</f>
        <v>EUR</v>
      </c>
      <c r="E324" s="152" t="s">
        <v>632</v>
      </c>
      <c r="F324" s="153">
        <f>_xll.BDP(C324,$F$12)</f>
        <v>88.5</v>
      </c>
      <c r="G324" s="153" t="str">
        <f>_xll.BDP(C324,$G$12)</f>
        <v>#N/A Requesting Data...</v>
      </c>
      <c r="H324" s="154" t="e">
        <f t="shared" si="171"/>
        <v>#VALUE!</v>
      </c>
      <c r="I324" s="155" t="e">
        <f t="shared" si="172"/>
        <v>#VALUE!</v>
      </c>
      <c r="J324" s="156">
        <v>0</v>
      </c>
      <c r="K324" s="152" t="str">
        <f>CONCATENATE(D897,D324, " Curncy")</f>
        <v>EUREUR Curncy</v>
      </c>
      <c r="L324" s="152">
        <f>IF(D324 = D897,1,_xll.BDP(K324,$L$12))</f>
        <v>1</v>
      </c>
      <c r="M324" s="394">
        <f>IF(D324 = D897,1,_xll.BDP(K324,$M$12)*L324)</f>
        <v>1</v>
      </c>
      <c r="N324" s="157" t="e">
        <f t="shared" si="173"/>
        <v>#VALUE!</v>
      </c>
      <c r="O324" s="396" t="e">
        <f>N324 / Y897</f>
        <v>#VALUE!</v>
      </c>
      <c r="P324" s="159">
        <f t="shared" si="174"/>
        <v>0</v>
      </c>
      <c r="Q324" s="398">
        <f>P324 / Y897*100</f>
        <v>0</v>
      </c>
      <c r="R324" s="160">
        <f t="shared" si="175"/>
        <v>0</v>
      </c>
      <c r="S324" s="398">
        <f t="shared" si="176"/>
        <v>0</v>
      </c>
      <c r="T324" s="152">
        <f t="shared" si="177"/>
        <v>1</v>
      </c>
      <c r="U324" s="152">
        <v>0</v>
      </c>
      <c r="V324" s="152">
        <v>1</v>
      </c>
      <c r="W324" s="158" t="e">
        <f t="shared" si="178"/>
        <v>#VALUE!</v>
      </c>
      <c r="X324" s="158" t="e">
        <f t="shared" si="179"/>
        <v>#VALUE!</v>
      </c>
      <c r="Y324" s="70"/>
      <c r="Z324" s="162">
        <f>_xll.BDH(C324,$Z$12,$D$1,$D$1)</f>
        <v>87</v>
      </c>
      <c r="AA324" s="162">
        <f t="shared" si="180"/>
        <v>1.5</v>
      </c>
      <c r="AB324" s="163">
        <f t="shared" si="181"/>
        <v>1.7241379310344827</v>
      </c>
      <c r="AC324" s="164">
        <v>0</v>
      </c>
      <c r="AD324" s="165">
        <f>IF(D324 = D897,1,_xll.BDP(K324,$AD$12)*L324)</f>
        <v>1</v>
      </c>
      <c r="AE324" s="400">
        <f>AA324*AC324*T324/AD324 / AF897</f>
        <v>0</v>
      </c>
      <c r="AF324" s="73"/>
      <c r="AG324" s="69"/>
      <c r="AH324" s="61"/>
    </row>
    <row r="325" spans="1:34" x14ac:dyDescent="0.2">
      <c r="B325" s="152">
        <v>63</v>
      </c>
      <c r="C325" s="152" t="s">
        <v>120</v>
      </c>
      <c r="D325" s="152" t="str">
        <f>_xll.BDP(C325,$D$12)</f>
        <v>EUR</v>
      </c>
      <c r="E325" s="152" t="s">
        <v>283</v>
      </c>
      <c r="F325" s="153">
        <f>_xll.BDP(C325,$F$12)</f>
        <v>175</v>
      </c>
      <c r="G325" s="153" t="str">
        <f>_xll.BDP(C325,$G$12)</f>
        <v>#N/A Requesting Data...</v>
      </c>
      <c r="H325" s="154" t="e">
        <f t="shared" si="171"/>
        <v>#VALUE!</v>
      </c>
      <c r="I325" s="155" t="e">
        <f t="shared" si="172"/>
        <v>#VALUE!</v>
      </c>
      <c r="J325" s="156">
        <v>4285</v>
      </c>
      <c r="K325" s="152" t="str">
        <f>CONCATENATE(D897,D325, " Curncy")</f>
        <v>EUREUR Curncy</v>
      </c>
      <c r="L325" s="152">
        <f>IF(D325 = D897,1,_xll.BDP(K325,$L$12))</f>
        <v>1</v>
      </c>
      <c r="M325" s="394">
        <f>IF(D325 = D897,1,_xll.BDP(K325,$M$12)*L325)</f>
        <v>1</v>
      </c>
      <c r="N325" s="157" t="e">
        <f t="shared" si="173"/>
        <v>#VALUE!</v>
      </c>
      <c r="O325" s="396" t="e">
        <f>N325 / Y897</f>
        <v>#VALUE!</v>
      </c>
      <c r="P325" s="159" t="e">
        <f t="shared" si="174"/>
        <v>#VALUE!</v>
      </c>
      <c r="Q325" s="398" t="e">
        <f>P325 / Y897*100</f>
        <v>#VALUE!</v>
      </c>
      <c r="R325" s="160" t="e">
        <f t="shared" si="175"/>
        <v>#VALUE!</v>
      </c>
      <c r="S325" s="398" t="e">
        <f t="shared" si="176"/>
        <v>#VALUE!</v>
      </c>
      <c r="T325" s="152">
        <f t="shared" si="177"/>
        <v>1</v>
      </c>
      <c r="U325" s="152">
        <v>0</v>
      </c>
      <c r="V325" s="152">
        <v>1</v>
      </c>
      <c r="W325" s="158" t="e">
        <f t="shared" si="178"/>
        <v>#VALUE!</v>
      </c>
      <c r="X325" s="158" t="e">
        <f t="shared" si="179"/>
        <v>#VALUE!</v>
      </c>
      <c r="Y325" s="70"/>
      <c r="Z325" s="162" t="str">
        <f>_xll.BDH(C325,$Z$12,$D$1,$D$1)</f>
        <v>#N/A Requesting Data...</v>
      </c>
      <c r="AA325" s="162" t="e">
        <f t="shared" si="180"/>
        <v>#VALUE!</v>
      </c>
      <c r="AB325" s="163" t="e">
        <f t="shared" si="181"/>
        <v>#VALUE!</v>
      </c>
      <c r="AC325" s="164">
        <v>4285</v>
      </c>
      <c r="AD325" s="165">
        <f>IF(D325 = D897,1,_xll.BDP(K325,$AD$12)*L325)</f>
        <v>1</v>
      </c>
      <c r="AE325" s="400" t="e">
        <f>AA325*AC325*T325/AD325 / AF897</f>
        <v>#VALUE!</v>
      </c>
      <c r="AF325" s="73"/>
      <c r="AG325" s="69"/>
      <c r="AH325" s="61"/>
    </row>
    <row r="326" spans="1:34" s="107" customFormat="1" ht="12" customHeight="1" x14ac:dyDescent="0.2">
      <c r="A326" s="110"/>
      <c r="B326" s="110">
        <v>29942</v>
      </c>
      <c r="C326" s="110" t="s">
        <v>1688</v>
      </c>
      <c r="D326" s="110" t="str">
        <f>_xll.BDP(C326,$D$12)</f>
        <v>EUR</v>
      </c>
      <c r="E326" s="110" t="s">
        <v>1689</v>
      </c>
      <c r="F326" s="111">
        <f>_xll.BDP(C326,$F$12)</f>
        <v>14.868</v>
      </c>
      <c r="G326" s="111" t="str">
        <f>_xll.BDP(C326,$G$12)</f>
        <v>#N/A Requesting Data...</v>
      </c>
      <c r="H326" s="112" t="e">
        <f>IF(OR(OR(G326="#N/A N/A",G326="#N/A Real Time"),OR(F326="#N/A N/A",F326="#N/A Real Time")),0,  G326 - F326)</f>
        <v>#VALUE!</v>
      </c>
      <c r="I326" s="113" t="e">
        <f>IF(OR(F326=0,F326="#N/A N/A"),0,H326 / F326*100)</f>
        <v>#VALUE!</v>
      </c>
      <c r="J326" s="114">
        <v>0</v>
      </c>
      <c r="K326" s="110" t="str">
        <f>CONCATENATE(D897,D326, " Curncy")</f>
        <v>EUREUR Curncy</v>
      </c>
      <c r="L326" s="110">
        <f>IF(D326 = D897,1,_xll.BDP(K326,$L$12))</f>
        <v>1</v>
      </c>
      <c r="M326" s="372">
        <f>IF(D326 = D897,1,_xll.BDP(K326,$M$12)*L326)</f>
        <v>1</v>
      </c>
      <c r="N326" s="116" t="e">
        <f>H326*J326*T326/M326</f>
        <v>#VALUE!</v>
      </c>
      <c r="O326" s="379" t="e">
        <f>N326 / Y897</f>
        <v>#VALUE!</v>
      </c>
      <c r="P326" s="286">
        <f>IF(OR(OR(J326=0,G326 = "#N/A N/A"),G326="#N/A Real Time"),0,G326*J326*T326/M326)</f>
        <v>0</v>
      </c>
      <c r="Q326" s="384">
        <f>P326 / Y897*100</f>
        <v>0</v>
      </c>
      <c r="R326" s="118">
        <f>IF(Q326&lt;0,Q326,0)</f>
        <v>0</v>
      </c>
      <c r="S326" s="384">
        <f>IF(Q326&gt;0,Q326,0)</f>
        <v>0</v>
      </c>
      <c r="T326" s="110">
        <f>IF(EXACT(D326,UPPER(D326)),1,0.01)/V326</f>
        <v>1</v>
      </c>
      <c r="U326" s="110">
        <v>0</v>
      </c>
      <c r="V326" s="110">
        <v>1</v>
      </c>
      <c r="W326" s="117" t="e">
        <f>IF(AND(Q326&lt;0,O326&gt;0),O326,0)</f>
        <v>#VALUE!</v>
      </c>
      <c r="X326" s="117" t="e">
        <f>IF(AND(Q326&gt;0,O326&gt;0),O326,0)</f>
        <v>#VALUE!</v>
      </c>
      <c r="Y326" s="110"/>
      <c r="Z326" s="119" t="str">
        <f>_xll.BDH(C326,$Z$12,$D$1,$D$1)</f>
        <v>#N/A Requesting Data...</v>
      </c>
      <c r="AA326" s="119" t="e">
        <f>IF(OR(OR(F326="#N/A N/A",F326="#N/A Real Time"),OR(Z326="#N/A N/A",Z326="#N/A Real Time")),0,  F326 - Z326)</f>
        <v>#VALUE!</v>
      </c>
      <c r="AB326" s="129" t="e">
        <f>IF(OR(Z326=0,Z326="#N/A N/A"),0,AA326 / Z326*100)</f>
        <v>#VALUE!</v>
      </c>
      <c r="AC326" s="121">
        <v>0</v>
      </c>
      <c r="AD326" s="122">
        <f>IF(D326 = D897,1,_xll.BDP(K326,$AD$12)*L326)</f>
        <v>1</v>
      </c>
      <c r="AE326" s="389" t="e">
        <f>AA326*AC326*T326/AD326 / AF897</f>
        <v>#VALUE!</v>
      </c>
      <c r="AF326" s="123"/>
      <c r="AG326" s="69"/>
      <c r="AH326" s="61"/>
    </row>
    <row r="327" spans="1:34" x14ac:dyDescent="0.2">
      <c r="B327" s="152">
        <v>720</v>
      </c>
      <c r="C327" s="152" t="s">
        <v>601</v>
      </c>
      <c r="D327" s="152" t="str">
        <f>_xll.BDP(C327,$D$12)</f>
        <v>EUR</v>
      </c>
      <c r="E327" s="152" t="s">
        <v>628</v>
      </c>
      <c r="F327" s="153">
        <f>_xll.BDP(C327,$F$12)</f>
        <v>25.155000000000001</v>
      </c>
      <c r="G327" s="153" t="str">
        <f>_xll.BDP(C327,$G$12)</f>
        <v>#N/A Requesting Data...</v>
      </c>
      <c r="H327" s="154" t="e">
        <f t="shared" si="171"/>
        <v>#VALUE!</v>
      </c>
      <c r="I327" s="155" t="e">
        <f t="shared" si="172"/>
        <v>#VALUE!</v>
      </c>
      <c r="J327" s="156">
        <v>0</v>
      </c>
      <c r="K327" s="152" t="str">
        <f>CONCATENATE(D897,D327, " Curncy")</f>
        <v>EUREUR Curncy</v>
      </c>
      <c r="L327" s="152">
        <f>IF(D327 = D897,1,_xll.BDP(K327,$L$12))</f>
        <v>1</v>
      </c>
      <c r="M327" s="394">
        <f>IF(D327 = D897,1,_xll.BDP(K327,$M$12)*L327)</f>
        <v>1</v>
      </c>
      <c r="N327" s="157" t="e">
        <f t="shared" si="173"/>
        <v>#VALUE!</v>
      </c>
      <c r="O327" s="396" t="e">
        <f>N327 / Y897</f>
        <v>#VALUE!</v>
      </c>
      <c r="P327" s="159">
        <f t="shared" si="174"/>
        <v>0</v>
      </c>
      <c r="Q327" s="398">
        <f>P327 / Y897*100</f>
        <v>0</v>
      </c>
      <c r="R327" s="160">
        <f t="shared" si="175"/>
        <v>0</v>
      </c>
      <c r="S327" s="398">
        <f t="shared" si="176"/>
        <v>0</v>
      </c>
      <c r="T327" s="152">
        <f t="shared" si="177"/>
        <v>1</v>
      </c>
      <c r="U327" s="152">
        <v>0</v>
      </c>
      <c r="V327" s="152">
        <v>1</v>
      </c>
      <c r="W327" s="158" t="e">
        <f t="shared" si="178"/>
        <v>#VALUE!</v>
      </c>
      <c r="X327" s="158" t="e">
        <f t="shared" si="179"/>
        <v>#VALUE!</v>
      </c>
      <c r="Y327" s="70"/>
      <c r="Z327" s="162">
        <f>_xll.BDH(C327,$Z$12,$D$1,$D$1)</f>
        <v>24.86</v>
      </c>
      <c r="AA327" s="162">
        <f t="shared" si="180"/>
        <v>0.29500000000000171</v>
      </c>
      <c r="AB327" s="163">
        <f t="shared" si="181"/>
        <v>1.1866452131938927</v>
      </c>
      <c r="AC327" s="164">
        <v>0</v>
      </c>
      <c r="AD327" s="165">
        <f>IF(D327 = D897,1,_xll.BDP(K327,$AD$12)*L327)</f>
        <v>1</v>
      </c>
      <c r="AE327" s="400">
        <f>AA327*AC327*T327/AD327 / AF897</f>
        <v>0</v>
      </c>
      <c r="AF327" s="73"/>
      <c r="AG327" s="69"/>
      <c r="AH327" s="61"/>
    </row>
    <row r="328" spans="1:34" x14ac:dyDescent="0.2">
      <c r="B328" s="152">
        <v>4108</v>
      </c>
      <c r="C328" s="152" t="s">
        <v>606</v>
      </c>
      <c r="D328" s="152" t="str">
        <f>_xll.BDP(C328,$D$12)</f>
        <v>EUR</v>
      </c>
      <c r="E328" s="152" t="s">
        <v>633</v>
      </c>
      <c r="F328" s="153">
        <f>_xll.BDP(C328,$F$12)</f>
        <v>3.3959999999999999</v>
      </c>
      <c r="G328" s="153" t="str">
        <f>_xll.BDP(C328,$G$12)</f>
        <v>#N/A Requesting Data...</v>
      </c>
      <c r="H328" s="154" t="e">
        <f t="shared" si="171"/>
        <v>#VALUE!</v>
      </c>
      <c r="I328" s="155" t="e">
        <f t="shared" si="172"/>
        <v>#VALUE!</v>
      </c>
      <c r="J328" s="156">
        <v>0</v>
      </c>
      <c r="K328" s="152" t="str">
        <f>CONCATENATE(D897,D328, " Curncy")</f>
        <v>EUREUR Curncy</v>
      </c>
      <c r="L328" s="152">
        <f>IF(D328 = D897,1,_xll.BDP(K328,$L$12))</f>
        <v>1</v>
      </c>
      <c r="M328" s="394">
        <f>IF(D328 = D897,1,_xll.BDP(K328,$M$12)*L328)</f>
        <v>1</v>
      </c>
      <c r="N328" s="157" t="e">
        <f t="shared" si="173"/>
        <v>#VALUE!</v>
      </c>
      <c r="O328" s="396" t="e">
        <f>N328 / Y897</f>
        <v>#VALUE!</v>
      </c>
      <c r="P328" s="159">
        <f t="shared" si="174"/>
        <v>0</v>
      </c>
      <c r="Q328" s="398">
        <f>P328 / Y897*100</f>
        <v>0</v>
      </c>
      <c r="R328" s="160">
        <f t="shared" si="175"/>
        <v>0</v>
      </c>
      <c r="S328" s="398">
        <f t="shared" si="176"/>
        <v>0</v>
      </c>
      <c r="T328" s="152">
        <f t="shared" si="177"/>
        <v>1</v>
      </c>
      <c r="U328" s="152">
        <v>0</v>
      </c>
      <c r="V328" s="152">
        <v>1</v>
      </c>
      <c r="W328" s="158" t="e">
        <f t="shared" si="178"/>
        <v>#VALUE!</v>
      </c>
      <c r="X328" s="158" t="e">
        <f t="shared" si="179"/>
        <v>#VALUE!</v>
      </c>
      <c r="Y328" s="70"/>
      <c r="Z328" s="162">
        <f>_xll.BDH(C328,$Z$12,$D$1,$D$1)</f>
        <v>3.4009999999999998</v>
      </c>
      <c r="AA328" s="162">
        <f t="shared" si="180"/>
        <v>-4.9999999999998934E-3</v>
      </c>
      <c r="AB328" s="163">
        <f t="shared" si="181"/>
        <v>-0.14701558365186396</v>
      </c>
      <c r="AC328" s="164">
        <v>0</v>
      </c>
      <c r="AD328" s="165">
        <f>IF(D328 = D897,1,_xll.BDP(K328,$AD$12)*L328)</f>
        <v>1</v>
      </c>
      <c r="AE328" s="400">
        <f>AA328*AC328*T328/AD328 / AF897</f>
        <v>0</v>
      </c>
      <c r="AF328" s="73"/>
      <c r="AG328" s="69"/>
      <c r="AH328" s="61"/>
    </row>
    <row r="329" spans="1:34" x14ac:dyDescent="0.2">
      <c r="B329" s="152">
        <v>2876</v>
      </c>
      <c r="C329" s="152" t="s">
        <v>119</v>
      </c>
      <c r="D329" s="152" t="str">
        <f>_xll.BDP(C329,$D$12)</f>
        <v>EUR</v>
      </c>
      <c r="E329" s="152" t="s">
        <v>237</v>
      </c>
      <c r="F329" s="153">
        <f>_xll.BDP(C329,$F$12)</f>
        <v>20.18</v>
      </c>
      <c r="G329" s="153" t="str">
        <f>_xll.BDP(C329,$G$12)</f>
        <v>#N/A Requesting Data...</v>
      </c>
      <c r="H329" s="154" t="e">
        <f t="shared" si="171"/>
        <v>#VALUE!</v>
      </c>
      <c r="I329" s="155" t="e">
        <f t="shared" si="172"/>
        <v>#VALUE!</v>
      </c>
      <c r="J329" s="156">
        <v>0</v>
      </c>
      <c r="K329" s="152" t="str">
        <f>CONCATENATE(D897,D329, " Curncy")</f>
        <v>EUREUR Curncy</v>
      </c>
      <c r="L329" s="152">
        <f>IF(D329 = D897,1,_xll.BDP(K329,$L$12))</f>
        <v>1</v>
      </c>
      <c r="M329" s="394">
        <f>IF(D329 = D897,1,_xll.BDP(K329,$M$12)*L329)</f>
        <v>1</v>
      </c>
      <c r="N329" s="157" t="e">
        <f t="shared" si="173"/>
        <v>#VALUE!</v>
      </c>
      <c r="O329" s="396" t="e">
        <f>N329 / Y897</f>
        <v>#VALUE!</v>
      </c>
      <c r="P329" s="159">
        <f t="shared" si="174"/>
        <v>0</v>
      </c>
      <c r="Q329" s="398">
        <f>P329 / Y897*100</f>
        <v>0</v>
      </c>
      <c r="R329" s="160">
        <f t="shared" si="175"/>
        <v>0</v>
      </c>
      <c r="S329" s="398">
        <f t="shared" si="176"/>
        <v>0</v>
      </c>
      <c r="T329" s="152">
        <f t="shared" si="177"/>
        <v>1</v>
      </c>
      <c r="U329" s="152">
        <v>0</v>
      </c>
      <c r="V329" s="152">
        <v>1</v>
      </c>
      <c r="W329" s="158" t="e">
        <f t="shared" si="178"/>
        <v>#VALUE!</v>
      </c>
      <c r="X329" s="158" t="e">
        <f t="shared" si="179"/>
        <v>#VALUE!</v>
      </c>
      <c r="Y329" s="70"/>
      <c r="Z329" s="162" t="str">
        <f>_xll.BDH(C329,$Z$12,$D$1,$D$1)</f>
        <v>#N/A Requesting Data...</v>
      </c>
      <c r="AA329" s="162" t="e">
        <f t="shared" si="180"/>
        <v>#VALUE!</v>
      </c>
      <c r="AB329" s="163" t="e">
        <f t="shared" si="181"/>
        <v>#VALUE!</v>
      </c>
      <c r="AC329" s="164">
        <v>0</v>
      </c>
      <c r="AD329" s="165">
        <f>IF(D329 = D897,1,_xll.BDP(K329,$AD$12)*L329)</f>
        <v>1</v>
      </c>
      <c r="AE329" s="400" t="e">
        <f>AA329*AC329*T329/AD329 / AF897</f>
        <v>#VALUE!</v>
      </c>
      <c r="AF329" s="73"/>
      <c r="AG329" s="69"/>
      <c r="AH329" s="61"/>
    </row>
    <row r="330" spans="1:34" x14ac:dyDescent="0.2">
      <c r="B330" s="152">
        <v>24237</v>
      </c>
      <c r="C330" s="152" t="s">
        <v>607</v>
      </c>
      <c r="D330" s="152" t="str">
        <f>_xll.BDP(C330,$D$12)</f>
        <v>EUR</v>
      </c>
      <c r="E330" s="152" t="s">
        <v>1228</v>
      </c>
      <c r="F330" s="153">
        <f>_xll.BDP(C330,$F$12)</f>
        <v>31.89</v>
      </c>
      <c r="G330" s="153" t="str">
        <f>_xll.BDP(C330,$G$12)</f>
        <v>#N/A Requesting Data...</v>
      </c>
      <c r="H330" s="154" t="e">
        <f t="shared" si="171"/>
        <v>#VALUE!</v>
      </c>
      <c r="I330" s="155" t="e">
        <f t="shared" si="172"/>
        <v>#VALUE!</v>
      </c>
      <c r="J330" s="156">
        <v>0</v>
      </c>
      <c r="K330" s="152" t="str">
        <f>CONCATENATE(D897,D330, " Curncy")</f>
        <v>EUREUR Curncy</v>
      </c>
      <c r="L330" s="152">
        <f>IF(D330 = D897,1,_xll.BDP(K330,$L$12))</f>
        <v>1</v>
      </c>
      <c r="M330" s="394">
        <f>IF(D330 = D897,1,_xll.BDP(K330,$M$12)*L330)</f>
        <v>1</v>
      </c>
      <c r="N330" s="157" t="e">
        <f t="shared" si="173"/>
        <v>#VALUE!</v>
      </c>
      <c r="O330" s="396" t="e">
        <f>N330 / Y897</f>
        <v>#VALUE!</v>
      </c>
      <c r="P330" s="159">
        <f t="shared" si="174"/>
        <v>0</v>
      </c>
      <c r="Q330" s="398">
        <f>P330 / Y897*100</f>
        <v>0</v>
      </c>
      <c r="R330" s="160">
        <f t="shared" si="175"/>
        <v>0</v>
      </c>
      <c r="S330" s="398">
        <f t="shared" si="176"/>
        <v>0</v>
      </c>
      <c r="T330" s="152">
        <f t="shared" si="177"/>
        <v>1</v>
      </c>
      <c r="U330" s="152">
        <v>0</v>
      </c>
      <c r="V330" s="152">
        <v>1</v>
      </c>
      <c r="W330" s="158" t="e">
        <f t="shared" si="178"/>
        <v>#VALUE!</v>
      </c>
      <c r="X330" s="158" t="e">
        <f t="shared" si="179"/>
        <v>#VALUE!</v>
      </c>
      <c r="Y330" s="70"/>
      <c r="Z330" s="162">
        <f>_xll.BDH(C330,$Z$12,$D$1,$D$1)</f>
        <v>31.63</v>
      </c>
      <c r="AA330" s="162">
        <f t="shared" si="180"/>
        <v>0.26000000000000156</v>
      </c>
      <c r="AB330" s="163">
        <f t="shared" si="181"/>
        <v>0.82200442617768443</v>
      </c>
      <c r="AC330" s="164">
        <v>0</v>
      </c>
      <c r="AD330" s="165">
        <f>IF(D330 = D897,1,_xll.BDP(K330,$AD$12)*L330)</f>
        <v>1</v>
      </c>
      <c r="AE330" s="400">
        <f>AA330*AC330*T330/AD330 / AF897</f>
        <v>0</v>
      </c>
      <c r="AF330" s="73"/>
      <c r="AG330" s="69"/>
      <c r="AH330" s="61"/>
    </row>
    <row r="331" spans="1:34" s="107" customFormat="1" ht="12" customHeight="1" x14ac:dyDescent="0.2">
      <c r="A331" s="152"/>
      <c r="B331" s="152">
        <v>33009</v>
      </c>
      <c r="C331" s="152" t="s">
        <v>1646</v>
      </c>
      <c r="D331" s="152" t="str">
        <f>_xll.BDP(C331,$D$12)</f>
        <v>EUR</v>
      </c>
      <c r="E331" s="152" t="s">
        <v>1647</v>
      </c>
      <c r="F331" s="153">
        <f>_xll.BDP(C331,$F$12)</f>
        <v>19.12</v>
      </c>
      <c r="G331" s="153" t="str">
        <f>_xll.BDP(C331,$G$12)</f>
        <v>#N/A Requesting Data...</v>
      </c>
      <c r="H331" s="154" t="e">
        <f>IF(OR(OR(G331="#N/A N/A",G331="#N/A Real Time"),OR(F331="#N/A N/A",F331="#N/A Real Time")),0,  G331 - F331)</f>
        <v>#VALUE!</v>
      </c>
      <c r="I331" s="155" t="e">
        <f>IF(OR(F331=0,F331="#N/A N/A"),0,H331 / F331*100)</f>
        <v>#VALUE!</v>
      </c>
      <c r="J331" s="156">
        <v>0</v>
      </c>
      <c r="K331" s="152" t="str">
        <f>CONCATENATE(D897,D331, " Curncy")</f>
        <v>EUREUR Curncy</v>
      </c>
      <c r="L331" s="152">
        <f>IF(D331 = D897,1,_xll.BDP(K331,$L$12))</f>
        <v>1</v>
      </c>
      <c r="M331" s="394">
        <f>IF(D331 = D897,1,_xll.BDP(K331,$M$12)*L331)</f>
        <v>1</v>
      </c>
      <c r="N331" s="157" t="e">
        <f>H331*J331*T331/M331</f>
        <v>#VALUE!</v>
      </c>
      <c r="O331" s="396" t="e">
        <f>N331 / Y897</f>
        <v>#VALUE!</v>
      </c>
      <c r="P331" s="159">
        <f>IF(OR(OR(J331=0,G331 = "#N/A N/A"),G331="#N/A Real Time"),0,G331*J331*T331/M331)</f>
        <v>0</v>
      </c>
      <c r="Q331" s="398">
        <f>P331 / Y897*100</f>
        <v>0</v>
      </c>
      <c r="R331" s="160">
        <f>IF(Q331&lt;0,Q331,0)</f>
        <v>0</v>
      </c>
      <c r="S331" s="398">
        <f>IF(Q331&gt;0,Q331,0)</f>
        <v>0</v>
      </c>
      <c r="T331" s="152">
        <f>IF(EXACT(D331,UPPER(D331)),1,0.01)/V331</f>
        <v>1</v>
      </c>
      <c r="U331" s="152">
        <v>0</v>
      </c>
      <c r="V331" s="152">
        <v>1</v>
      </c>
      <c r="W331" s="158" t="e">
        <f>IF(AND(Q331&lt;0,O331&gt;0),O331,0)</f>
        <v>#VALUE!</v>
      </c>
      <c r="X331" s="158" t="e">
        <f>IF(AND(Q331&gt;0,O331&gt;0),O331,0)</f>
        <v>#VALUE!</v>
      </c>
      <c r="Y331" s="161"/>
      <c r="Z331" s="162" t="str">
        <f>_xll.BDH(C331,$Z$12,$D$1,$D$1)</f>
        <v>#N/A Requesting Data...</v>
      </c>
      <c r="AA331" s="162" t="e">
        <f>IF(OR(OR(F331="#N/A N/A",F331="#N/A Real Time"),OR(Z331="#N/A N/A",Z331="#N/A Real Time")),0,  F331 - Z331)</f>
        <v>#VALUE!</v>
      </c>
      <c r="AB331" s="163" t="e">
        <f>IF(OR(Z331=0,Z331="#N/A N/A"),0,AA331 / Z331*100)</f>
        <v>#VALUE!</v>
      </c>
      <c r="AC331" s="164">
        <v>0</v>
      </c>
      <c r="AD331" s="165">
        <f>IF(D331 = D897,1,_xll.BDP(K331,$AD$12)*L331)</f>
        <v>1</v>
      </c>
      <c r="AE331" s="400" t="e">
        <f>AA331*AC331*T331/AD331 / AF897</f>
        <v>#VALUE!</v>
      </c>
      <c r="AF331" s="166"/>
      <c r="AG331" s="69"/>
      <c r="AH331" s="61"/>
    </row>
    <row r="332" spans="1:34" x14ac:dyDescent="0.2">
      <c r="B332" s="152">
        <v>6889</v>
      </c>
      <c r="C332" s="152" t="s">
        <v>608</v>
      </c>
      <c r="D332" s="152" t="str">
        <f>_xll.BDP(C332,$D$12)</f>
        <v>EUR</v>
      </c>
      <c r="E332" s="152" t="s">
        <v>634</v>
      </c>
      <c r="F332" s="153">
        <f>_xll.BDP(C332,$F$12)</f>
        <v>92.04</v>
      </c>
      <c r="G332" s="153" t="str">
        <f>_xll.BDP(C332,$G$12)</f>
        <v>#N/A Requesting Data...</v>
      </c>
      <c r="H332" s="154" t="e">
        <f t="shared" si="171"/>
        <v>#VALUE!</v>
      </c>
      <c r="I332" s="155" t="e">
        <f t="shared" si="172"/>
        <v>#VALUE!</v>
      </c>
      <c r="J332" s="156">
        <v>0</v>
      </c>
      <c r="K332" s="152" t="str">
        <f>CONCATENATE(D897,D332, " Curncy")</f>
        <v>EUREUR Curncy</v>
      </c>
      <c r="L332" s="152">
        <f>IF(D332 = D897,1,_xll.BDP(K332,$L$12))</f>
        <v>1</v>
      </c>
      <c r="M332" s="394">
        <f>IF(D332 = D897,1,_xll.BDP(K332,$M$12)*L332)</f>
        <v>1</v>
      </c>
      <c r="N332" s="157" t="e">
        <f t="shared" si="173"/>
        <v>#VALUE!</v>
      </c>
      <c r="O332" s="396" t="e">
        <f>N332 / Y897</f>
        <v>#VALUE!</v>
      </c>
      <c r="P332" s="159">
        <f t="shared" si="174"/>
        <v>0</v>
      </c>
      <c r="Q332" s="398">
        <f>P332 / Y897*100</f>
        <v>0</v>
      </c>
      <c r="R332" s="160">
        <f t="shared" si="175"/>
        <v>0</v>
      </c>
      <c r="S332" s="398">
        <f t="shared" si="176"/>
        <v>0</v>
      </c>
      <c r="T332" s="152">
        <f t="shared" si="177"/>
        <v>1</v>
      </c>
      <c r="U332" s="152">
        <v>0</v>
      </c>
      <c r="V332" s="152">
        <v>1</v>
      </c>
      <c r="W332" s="158" t="e">
        <f t="shared" si="178"/>
        <v>#VALUE!</v>
      </c>
      <c r="X332" s="158" t="e">
        <f t="shared" si="179"/>
        <v>#VALUE!</v>
      </c>
      <c r="Y332" s="70"/>
      <c r="Z332" s="162">
        <f>_xll.BDH(C332,$Z$12,$D$1,$D$1)</f>
        <v>92.56</v>
      </c>
      <c r="AA332" s="162">
        <f t="shared" si="180"/>
        <v>-0.51999999999999602</v>
      </c>
      <c r="AB332" s="163">
        <f t="shared" si="181"/>
        <v>-0.56179775280898436</v>
      </c>
      <c r="AC332" s="164">
        <v>0</v>
      </c>
      <c r="AD332" s="165">
        <f>IF(D332 = D897,1,_xll.BDP(K332,$AD$12)*L332)</f>
        <v>1</v>
      </c>
      <c r="AE332" s="400">
        <f>AA332*AC332*T332/AD332 / AF897</f>
        <v>0</v>
      </c>
      <c r="AF332" s="73"/>
      <c r="AG332" s="69"/>
      <c r="AH332" s="61"/>
    </row>
    <row r="333" spans="1:34" x14ac:dyDescent="0.2">
      <c r="A333" s="287" t="s">
        <v>1506</v>
      </c>
      <c r="B333" s="287"/>
      <c r="C333" s="287"/>
      <c r="D333" s="287"/>
      <c r="E333" s="287" t="s">
        <v>118</v>
      </c>
      <c r="F333" s="288"/>
      <c r="G333" s="288"/>
      <c r="H333" s="289"/>
      <c r="I333" s="290"/>
      <c r="J333" s="291"/>
      <c r="K333" s="287"/>
      <c r="L333" s="287"/>
      <c r="M333" s="374"/>
      <c r="N333" s="292" t="e">
        <f t="shared" ref="N333:S333" si="182" xml:space="preserve"> SUM(N316:N332)</f>
        <v>#VALUE!</v>
      </c>
      <c r="O333" s="380" t="e">
        <f t="shared" si="182"/>
        <v>#VALUE!</v>
      </c>
      <c r="P333" s="293" t="e">
        <f t="shared" si="182"/>
        <v>#VALUE!</v>
      </c>
      <c r="Q333" s="385" t="e">
        <f t="shared" si="182"/>
        <v>#VALUE!</v>
      </c>
      <c r="R333" s="356" t="e">
        <f t="shared" si="182"/>
        <v>#VALUE!</v>
      </c>
      <c r="S333" s="385" t="e">
        <f t="shared" si="182"/>
        <v>#VALUE!</v>
      </c>
      <c r="T333" s="287"/>
      <c r="U333" s="287"/>
      <c r="V333" s="287"/>
      <c r="W333" s="357" t="e">
        <f xml:space="preserve"> SUM(W316:W332)</f>
        <v>#VALUE!</v>
      </c>
      <c r="X333" s="357" t="e">
        <f xml:space="preserve"> SUM(X316:X332)</f>
        <v>#VALUE!</v>
      </c>
      <c r="Y333" s="287"/>
      <c r="Z333" s="294"/>
      <c r="AA333" s="294"/>
      <c r="AB333" s="295"/>
      <c r="AC333" s="296"/>
      <c r="AD333" s="297"/>
      <c r="AE333" s="390" t="e">
        <f xml:space="preserve"> SUM(AE316:AE332)</f>
        <v>#VALUE!</v>
      </c>
      <c r="AF333" s="358"/>
      <c r="AG333" s="69"/>
      <c r="AH333" s="61"/>
    </row>
    <row r="334" spans="1:34" x14ac:dyDescent="0.2">
      <c r="B334" s="31"/>
      <c r="C334" s="47"/>
      <c r="F334" s="36"/>
      <c r="G334" s="36"/>
      <c r="H334" s="37"/>
      <c r="I334" s="40"/>
      <c r="J334" s="17"/>
      <c r="K334" s="31"/>
      <c r="L334" s="31"/>
      <c r="M334" s="413"/>
      <c r="N334" s="93"/>
      <c r="O334" s="421"/>
      <c r="P334" s="38"/>
      <c r="Q334" s="430"/>
      <c r="R334" s="94"/>
      <c r="S334" s="435"/>
      <c r="T334" s="23"/>
      <c r="W334" s="49"/>
      <c r="X334" s="49"/>
      <c r="Y334" s="70"/>
      <c r="Z334" s="64"/>
      <c r="AA334" s="63"/>
      <c r="AB334" s="56"/>
      <c r="AC334" s="55"/>
      <c r="AD334" s="57"/>
      <c r="AE334" s="437"/>
      <c r="AF334" s="73"/>
      <c r="AG334" s="69"/>
      <c r="AH334" s="61"/>
    </row>
    <row r="335" spans="1:34" x14ac:dyDescent="0.2">
      <c r="B335" s="152">
        <v>24498</v>
      </c>
      <c r="C335" s="152" t="s">
        <v>1621</v>
      </c>
      <c r="D335" s="152" t="str">
        <f>_xll.BDP(C335,$D$12)</f>
        <v>NOK</v>
      </c>
      <c r="E335" s="152" t="s">
        <v>249</v>
      </c>
      <c r="F335" s="153">
        <f>_xll.BDP(C335,$F$12)</f>
        <v>335.2</v>
      </c>
      <c r="G335" s="153" t="str">
        <f>_xll.BDP(C335,$G$12)</f>
        <v>#N/A Requesting Data...</v>
      </c>
      <c r="H335" s="154" t="e">
        <f t="shared" ref="H335:H348" si="183">IF(OR(OR(G335="#N/A N/A",G335="#N/A Real Time"),OR(F335="#N/A N/A",F335="#N/A Real Time")),0,  G335 - F335)</f>
        <v>#VALUE!</v>
      </c>
      <c r="I335" s="155" t="e">
        <f t="shared" ref="I335:I348" si="184">IF(OR(F335=0,F335="#N/A N/A"),0,H335 / F335*100)</f>
        <v>#VALUE!</v>
      </c>
      <c r="J335" s="156">
        <v>174490</v>
      </c>
      <c r="K335" s="152" t="str">
        <f>CONCATENATE(D897,D335, " Curncy")</f>
        <v>EURNOK Curncy</v>
      </c>
      <c r="L335" s="152">
        <f>IF(D335 = D897,1,_xll.BDP(K335,$L$12))</f>
        <v>1</v>
      </c>
      <c r="M335" s="394" t="e">
        <f>IF(D335 = D897,1,_xll.BDP(K335,$M$12)*L335)</f>
        <v>#VALUE!</v>
      </c>
      <c r="N335" s="157" t="e">
        <f t="shared" ref="N335:N348" si="185">H335*J335*T335/M335</f>
        <v>#VALUE!</v>
      </c>
      <c r="O335" s="396" t="e">
        <f>N335 / Y897</f>
        <v>#VALUE!</v>
      </c>
      <c r="P335" s="159" t="e">
        <f t="shared" ref="P335:P348" si="186">IF(OR(OR(J335=0,G335 = "#N/A N/A"),G335="#N/A Real Time"),0,G335*J335*T335/M335)</f>
        <v>#VALUE!</v>
      </c>
      <c r="Q335" s="398" t="e">
        <f>P335 / Y897*100</f>
        <v>#VALUE!</v>
      </c>
      <c r="R335" s="160" t="e">
        <f t="shared" ref="R335:R348" si="187">IF(Q335&lt;0,Q335,0)</f>
        <v>#VALUE!</v>
      </c>
      <c r="S335" s="398" t="e">
        <f t="shared" ref="S335:S348" si="188">IF(Q335&gt;0,Q335,0)</f>
        <v>#VALUE!</v>
      </c>
      <c r="T335" s="152">
        <f t="shared" ref="T335:T348" si="189">IF(EXACT(D335,UPPER(D335)),1,0.01)/V335</f>
        <v>1</v>
      </c>
      <c r="U335" s="152">
        <v>0</v>
      </c>
      <c r="V335" s="152">
        <v>1</v>
      </c>
      <c r="W335" s="158" t="e">
        <f t="shared" ref="W335:W348" si="190">IF(AND(Q335&lt;0,O335&gt;0),O335,0)</f>
        <v>#VALUE!</v>
      </c>
      <c r="X335" s="158" t="e">
        <f t="shared" ref="X335:X348" si="191">IF(AND(Q335&gt;0,O335&gt;0),O335,0)</f>
        <v>#VALUE!</v>
      </c>
      <c r="Y335" s="70"/>
      <c r="Z335" s="162">
        <v>255.8</v>
      </c>
      <c r="AA335" s="162">
        <f t="shared" ref="AA335:AA348" si="192">IF(OR(OR(F335="#N/A N/A",F335="#N/A Real Time"),OR(Z335="#N/A N/A",Z335="#N/A Real Time")),0,  F335 - Z335)</f>
        <v>79.399999999999977</v>
      </c>
      <c r="AB335" s="163">
        <f t="shared" ref="AB335:AB348" si="193">IF(OR(Z335=0,Z335="#N/A N/A"),0,AA335 / Z335*100)</f>
        <v>31.039874902267385</v>
      </c>
      <c r="AC335" s="164">
        <v>174490</v>
      </c>
      <c r="AD335" s="165">
        <f>IF(D335 = D897,1,_xll.BDP(K335,$AD$12)*L335)</f>
        <v>10.3965</v>
      </c>
      <c r="AE335" s="400">
        <f>AA335*AC335*T335/AD335 / AF897</f>
        <v>4.9667645790854482E-3</v>
      </c>
      <c r="AF335" s="73"/>
      <c r="AG335" s="69"/>
      <c r="AH335" s="61"/>
    </row>
    <row r="336" spans="1:34" x14ac:dyDescent="0.2">
      <c r="B336" s="152">
        <v>565</v>
      </c>
      <c r="C336" s="152" t="s">
        <v>116</v>
      </c>
      <c r="D336" s="152" t="str">
        <f>_xll.BDP(C336,$D$12)</f>
        <v>NOK</v>
      </c>
      <c r="E336" s="152" t="s">
        <v>242</v>
      </c>
      <c r="F336" s="153">
        <f>_xll.BDP(C336,$F$12)</f>
        <v>85.75</v>
      </c>
      <c r="G336" s="153" t="str">
        <f>_xll.BDP(C336,$G$12)</f>
        <v>#N/A Requesting Data...</v>
      </c>
      <c r="H336" s="154" t="e">
        <f t="shared" si="183"/>
        <v>#VALUE!</v>
      </c>
      <c r="I336" s="155" t="e">
        <f t="shared" si="184"/>
        <v>#VALUE!</v>
      </c>
      <c r="J336" s="156">
        <v>0</v>
      </c>
      <c r="K336" s="152" t="str">
        <f>CONCATENATE(D897,D336, " Curncy")</f>
        <v>EURNOK Curncy</v>
      </c>
      <c r="L336" s="152">
        <f>IF(D336 = D897,1,_xll.BDP(K336,$L$12))</f>
        <v>1</v>
      </c>
      <c r="M336" s="394" t="e">
        <f>IF(D336 = D897,1,_xll.BDP(K336,$M$12)*L336)</f>
        <v>#VALUE!</v>
      </c>
      <c r="N336" s="157" t="e">
        <f t="shared" si="185"/>
        <v>#VALUE!</v>
      </c>
      <c r="O336" s="396" t="e">
        <f>N336 / Y897</f>
        <v>#VALUE!</v>
      </c>
      <c r="P336" s="159">
        <f t="shared" si="186"/>
        <v>0</v>
      </c>
      <c r="Q336" s="398">
        <f>P336 / Y897*100</f>
        <v>0</v>
      </c>
      <c r="R336" s="160">
        <f t="shared" si="187"/>
        <v>0</v>
      </c>
      <c r="S336" s="398">
        <f t="shared" si="188"/>
        <v>0</v>
      </c>
      <c r="T336" s="152">
        <f t="shared" si="189"/>
        <v>1</v>
      </c>
      <c r="U336" s="152">
        <v>0</v>
      </c>
      <c r="V336" s="152">
        <v>1</v>
      </c>
      <c r="W336" s="158" t="e">
        <f t="shared" si="190"/>
        <v>#VALUE!</v>
      </c>
      <c r="X336" s="158" t="e">
        <f t="shared" si="191"/>
        <v>#VALUE!</v>
      </c>
      <c r="Y336" s="70"/>
      <c r="Z336" s="162" t="str">
        <f>_xll.BDH(C336,$Z$12,$D$1,$D$1)</f>
        <v>#N/A Requesting Data...</v>
      </c>
      <c r="AA336" s="162" t="e">
        <f t="shared" si="192"/>
        <v>#VALUE!</v>
      </c>
      <c r="AB336" s="163" t="e">
        <f t="shared" si="193"/>
        <v>#VALUE!</v>
      </c>
      <c r="AC336" s="164">
        <v>0</v>
      </c>
      <c r="AD336" s="165">
        <f>IF(D336 = D897,1,_xll.BDP(K336,$AD$12)*L336)</f>
        <v>10.3965</v>
      </c>
      <c r="AE336" s="400" t="e">
        <f>AA336*AC336*T336/AD336 / AF897</f>
        <v>#VALUE!</v>
      </c>
      <c r="AF336" s="73"/>
      <c r="AG336" s="69"/>
      <c r="AH336" s="61"/>
    </row>
    <row r="337" spans="1:34" x14ac:dyDescent="0.2">
      <c r="A337" s="152"/>
      <c r="B337" s="152">
        <v>28128</v>
      </c>
      <c r="C337" s="152" t="s">
        <v>1221</v>
      </c>
      <c r="D337" s="152" t="str">
        <f>_xll.BDP(C337,$D$12)</f>
        <v>NOK</v>
      </c>
      <c r="E337" s="152" t="s">
        <v>1222</v>
      </c>
      <c r="F337" s="153">
        <f>_xll.BDP(C337,$F$12)</f>
        <v>3.395</v>
      </c>
      <c r="G337" s="153" t="str">
        <f>_xll.BDP(C337,$G$12)</f>
        <v>#N/A Requesting Data...</v>
      </c>
      <c r="H337" s="154" t="e">
        <f t="shared" si="183"/>
        <v>#VALUE!</v>
      </c>
      <c r="I337" s="155" t="e">
        <f t="shared" si="184"/>
        <v>#VALUE!</v>
      </c>
      <c r="J337" s="156">
        <v>0</v>
      </c>
      <c r="K337" s="152" t="str">
        <f>CONCATENATE(D897,D337, " Curncy")</f>
        <v>EURNOK Curncy</v>
      </c>
      <c r="L337" s="152">
        <f>IF(D337 = D897,1,_xll.BDP(K337,$L$12))</f>
        <v>1</v>
      </c>
      <c r="M337" s="394" t="e">
        <f>IF(D337 = D897,1,_xll.BDP(K337,$M$12)*L337)</f>
        <v>#VALUE!</v>
      </c>
      <c r="N337" s="157" t="e">
        <f t="shared" si="185"/>
        <v>#VALUE!</v>
      </c>
      <c r="O337" s="396" t="e">
        <f>N337 / Y897</f>
        <v>#VALUE!</v>
      </c>
      <c r="P337" s="159">
        <f t="shared" si="186"/>
        <v>0</v>
      </c>
      <c r="Q337" s="398">
        <f>P337 / Y897*100</f>
        <v>0</v>
      </c>
      <c r="R337" s="160">
        <f t="shared" si="187"/>
        <v>0</v>
      </c>
      <c r="S337" s="398">
        <f t="shared" si="188"/>
        <v>0</v>
      </c>
      <c r="T337" s="152">
        <f t="shared" si="189"/>
        <v>1</v>
      </c>
      <c r="U337" s="152">
        <v>0</v>
      </c>
      <c r="V337" s="152">
        <v>1</v>
      </c>
      <c r="W337" s="158" t="e">
        <f t="shared" si="190"/>
        <v>#VALUE!</v>
      </c>
      <c r="X337" s="158" t="e">
        <f t="shared" si="191"/>
        <v>#VALUE!</v>
      </c>
      <c r="Y337" s="161"/>
      <c r="Z337" s="162" t="str">
        <f>_xll.BDH(C337,$Z$12,$D$1,$D$1)</f>
        <v>#N/A Requesting Data...</v>
      </c>
      <c r="AA337" s="162" t="e">
        <f t="shared" si="192"/>
        <v>#VALUE!</v>
      </c>
      <c r="AB337" s="163" t="e">
        <f t="shared" si="193"/>
        <v>#VALUE!</v>
      </c>
      <c r="AC337" s="164">
        <v>0</v>
      </c>
      <c r="AD337" s="165">
        <f>IF(D337 = D897,1,_xll.BDP(K337,$AD$12)*L337)</f>
        <v>10.3965</v>
      </c>
      <c r="AE337" s="400" t="e">
        <f>AA337*AC337*T337/AD337 / AF897</f>
        <v>#VALUE!</v>
      </c>
      <c r="AF337" s="166"/>
      <c r="AG337" s="69"/>
      <c r="AH337" s="61"/>
    </row>
    <row r="338" spans="1:34" x14ac:dyDescent="0.2">
      <c r="A338" s="152"/>
      <c r="B338" s="152">
        <v>1464</v>
      </c>
      <c r="C338" s="152" t="s">
        <v>1285</v>
      </c>
      <c r="D338" s="152" t="str">
        <f>_xll.BDP(C338,$D$12)</f>
        <v>NOK</v>
      </c>
      <c r="E338" s="152" t="s">
        <v>233</v>
      </c>
      <c r="F338" s="153">
        <f>_xll.BDP(C338,$F$12)</f>
        <v>228.5</v>
      </c>
      <c r="G338" s="153" t="str">
        <f>_xll.BDP(C338,$G$12)</f>
        <v>#N/A Requesting Data...</v>
      </c>
      <c r="H338" s="154" t="e">
        <f t="shared" si="183"/>
        <v>#VALUE!</v>
      </c>
      <c r="I338" s="155" t="e">
        <f t="shared" si="184"/>
        <v>#VALUE!</v>
      </c>
      <c r="J338" s="156">
        <v>0</v>
      </c>
      <c r="K338" s="152" t="str">
        <f>CONCATENATE(D897,D338, " Curncy")</f>
        <v>EURNOK Curncy</v>
      </c>
      <c r="L338" s="152">
        <f>IF(D338 = D897,1,_xll.BDP(K338,$L$12))</f>
        <v>1</v>
      </c>
      <c r="M338" s="394" t="e">
        <f>IF(D338 = D897,1,_xll.BDP(K338,$M$12)*L338)</f>
        <v>#VALUE!</v>
      </c>
      <c r="N338" s="157" t="e">
        <f t="shared" si="185"/>
        <v>#VALUE!</v>
      </c>
      <c r="O338" s="396" t="e">
        <f>N338 / Y897</f>
        <v>#VALUE!</v>
      </c>
      <c r="P338" s="159">
        <f t="shared" si="186"/>
        <v>0</v>
      </c>
      <c r="Q338" s="398">
        <f>P338 / Y897*100</f>
        <v>0</v>
      </c>
      <c r="R338" s="160">
        <f t="shared" si="187"/>
        <v>0</v>
      </c>
      <c r="S338" s="398">
        <f t="shared" si="188"/>
        <v>0</v>
      </c>
      <c r="T338" s="152">
        <f t="shared" si="189"/>
        <v>1</v>
      </c>
      <c r="U338" s="152">
        <v>0</v>
      </c>
      <c r="V338" s="152">
        <v>1</v>
      </c>
      <c r="W338" s="158" t="e">
        <f t="shared" si="190"/>
        <v>#VALUE!</v>
      </c>
      <c r="X338" s="158" t="e">
        <f t="shared" si="191"/>
        <v>#VALUE!</v>
      </c>
      <c r="Y338" s="161"/>
      <c r="Z338" s="162">
        <f>_xll.BDH(C338,$Z$12,$D$1,$D$1)</f>
        <v>224.1</v>
      </c>
      <c r="AA338" s="162">
        <f t="shared" si="192"/>
        <v>4.4000000000000057</v>
      </c>
      <c r="AB338" s="163">
        <f t="shared" si="193"/>
        <v>1.9634091923248573</v>
      </c>
      <c r="AC338" s="164">
        <v>0</v>
      </c>
      <c r="AD338" s="165">
        <f>IF(D338 = D897,1,_xll.BDP(K338,$AD$12)*L338)</f>
        <v>10.3965</v>
      </c>
      <c r="AE338" s="400">
        <f>AA338*AC338*T338/AD338 / AF897</f>
        <v>0</v>
      </c>
      <c r="AF338" s="166"/>
      <c r="AG338" s="69"/>
      <c r="AH338" s="61"/>
    </row>
    <row r="339" spans="1:34" s="107" customFormat="1" ht="12" customHeight="1" x14ac:dyDescent="0.2">
      <c r="A339" s="152"/>
      <c r="B339" s="152">
        <v>29851</v>
      </c>
      <c r="C339" s="152" t="s">
        <v>1652</v>
      </c>
      <c r="D339" s="152" t="str">
        <f>_xll.BDP(C339,$D$12)</f>
        <v>NOK</v>
      </c>
      <c r="E339" s="152" t="s">
        <v>1653</v>
      </c>
      <c r="F339" s="153">
        <f>_xll.BDP(C339,$F$12)</f>
        <v>12.62</v>
      </c>
      <c r="G339" s="153" t="str">
        <f>_xll.BDP(C339,$G$12)</f>
        <v>#N/A Requesting Data...</v>
      </c>
      <c r="H339" s="154" t="e">
        <f>IF(OR(OR(G339="#N/A N/A",G339="#N/A Real Time"),OR(F339="#N/A N/A",F339="#N/A Real Time")),0,  G339 - F339)</f>
        <v>#VALUE!</v>
      </c>
      <c r="I339" s="155" t="e">
        <f>IF(OR(F339=0,F339="#N/A N/A"),0,H339 / F339*100)</f>
        <v>#VALUE!</v>
      </c>
      <c r="J339" s="156">
        <v>0</v>
      </c>
      <c r="K339" s="152" t="str">
        <f>CONCATENATE(D897,D339, " Curncy")</f>
        <v>EURNOK Curncy</v>
      </c>
      <c r="L339" s="152">
        <f>IF(D339 = D897,1,_xll.BDP(K339,$L$12))</f>
        <v>1</v>
      </c>
      <c r="M339" s="394" t="e">
        <f>IF(D339 = D897,1,_xll.BDP(K339,$M$12)*L339)</f>
        <v>#VALUE!</v>
      </c>
      <c r="N339" s="157" t="e">
        <f>H339*J339*T339/M339</f>
        <v>#VALUE!</v>
      </c>
      <c r="O339" s="396" t="e">
        <f>N339 / Y897</f>
        <v>#VALUE!</v>
      </c>
      <c r="P339" s="159">
        <f>IF(OR(OR(J339=0,G339 = "#N/A N/A"),G339="#N/A Real Time"),0,G339*J339*T339/M339)</f>
        <v>0</v>
      </c>
      <c r="Q339" s="398">
        <f>P339 / Y897*100</f>
        <v>0</v>
      </c>
      <c r="R339" s="160">
        <f>IF(Q339&lt;0,Q339,0)</f>
        <v>0</v>
      </c>
      <c r="S339" s="398">
        <f>IF(Q339&gt;0,Q339,0)</f>
        <v>0</v>
      </c>
      <c r="T339" s="152">
        <f>IF(EXACT(D339,UPPER(D339)),1,0.01)/V339</f>
        <v>1</v>
      </c>
      <c r="U339" s="152">
        <v>0</v>
      </c>
      <c r="V339" s="152">
        <v>1</v>
      </c>
      <c r="W339" s="158" t="e">
        <f>IF(AND(Q339&lt;0,O339&gt;0),O339,0)</f>
        <v>#VALUE!</v>
      </c>
      <c r="X339" s="158" t="e">
        <f>IF(AND(Q339&gt;0,O339&gt;0),O339,0)</f>
        <v>#VALUE!</v>
      </c>
      <c r="Y339" s="161"/>
      <c r="Z339" s="162">
        <f>_xll.BDH(C339,$Z$12,$D$1,$D$1)</f>
        <v>11.965</v>
      </c>
      <c r="AA339" s="162">
        <f>IF(OR(OR(F339="#N/A N/A",F339="#N/A Real Time"),OR(Z339="#N/A N/A",Z339="#N/A Real Time")),0,  F339 - Z339)</f>
        <v>0.65499999999999936</v>
      </c>
      <c r="AB339" s="163">
        <f>IF(OR(Z339=0,Z339="#N/A N/A"),0,AA339 / Z339*100)</f>
        <v>5.4743000417885446</v>
      </c>
      <c r="AC339" s="164">
        <v>0</v>
      </c>
      <c r="AD339" s="165">
        <f>IF(D339 = D897,1,_xll.BDP(K339,$AD$12)*L339)</f>
        <v>10.3965</v>
      </c>
      <c r="AE339" s="400">
        <f>AA339*AC339*T339/AD339 / AF897</f>
        <v>0</v>
      </c>
      <c r="AF339" s="166"/>
      <c r="AG339" s="69"/>
      <c r="AH339" s="61"/>
    </row>
    <row r="340" spans="1:34" x14ac:dyDescent="0.2">
      <c r="B340" s="152">
        <v>106</v>
      </c>
      <c r="C340" s="152" t="s">
        <v>623</v>
      </c>
      <c r="D340" s="152" t="str">
        <f>_xll.BDP(C340,$D$12)</f>
        <v>NOK</v>
      </c>
      <c r="E340" s="152" t="s">
        <v>647</v>
      </c>
      <c r="F340" s="153">
        <f>_xll.BDP(C340,$F$12)</f>
        <v>54</v>
      </c>
      <c r="G340" s="153" t="str">
        <f>_xll.BDP(C340,$G$12)</f>
        <v>#N/A Requesting Data...</v>
      </c>
      <c r="H340" s="154" t="e">
        <f t="shared" si="183"/>
        <v>#VALUE!</v>
      </c>
      <c r="I340" s="155" t="e">
        <f t="shared" si="184"/>
        <v>#VALUE!</v>
      </c>
      <c r="J340" s="156">
        <v>270529</v>
      </c>
      <c r="K340" s="152" t="str">
        <f>CONCATENATE(D897,D340, " Curncy")</f>
        <v>EURNOK Curncy</v>
      </c>
      <c r="L340" s="152">
        <f>IF(D340 = D897,1,_xll.BDP(K340,$L$12))</f>
        <v>1</v>
      </c>
      <c r="M340" s="394" t="e">
        <f>IF(D340 = D897,1,_xll.BDP(K340,$M$12)*L340)</f>
        <v>#VALUE!</v>
      </c>
      <c r="N340" s="157" t="e">
        <f t="shared" si="185"/>
        <v>#VALUE!</v>
      </c>
      <c r="O340" s="396" t="e">
        <f>N340 / Y897</f>
        <v>#VALUE!</v>
      </c>
      <c r="P340" s="159" t="e">
        <f t="shared" si="186"/>
        <v>#VALUE!</v>
      </c>
      <c r="Q340" s="398" t="e">
        <f>P340 / Y897*100</f>
        <v>#VALUE!</v>
      </c>
      <c r="R340" s="160" t="e">
        <f t="shared" si="187"/>
        <v>#VALUE!</v>
      </c>
      <c r="S340" s="398" t="e">
        <f t="shared" si="188"/>
        <v>#VALUE!</v>
      </c>
      <c r="T340" s="152">
        <f t="shared" si="189"/>
        <v>1</v>
      </c>
      <c r="U340" s="152">
        <v>0</v>
      </c>
      <c r="V340" s="152">
        <v>1</v>
      </c>
      <c r="W340" s="158" t="e">
        <f t="shared" si="190"/>
        <v>#VALUE!</v>
      </c>
      <c r="X340" s="158" t="e">
        <f t="shared" si="191"/>
        <v>#VALUE!</v>
      </c>
      <c r="Y340" s="70"/>
      <c r="Z340" s="162">
        <f>_xll.BDH(C340,$Z$12,$D$1,$D$1)</f>
        <v>55.16</v>
      </c>
      <c r="AA340" s="162">
        <f t="shared" si="192"/>
        <v>-1.1599999999999966</v>
      </c>
      <c r="AB340" s="163">
        <f t="shared" si="193"/>
        <v>-2.1029731689630107</v>
      </c>
      <c r="AC340" s="164">
        <v>270529</v>
      </c>
      <c r="AD340" s="165">
        <f>IF(D340 = D897,1,_xll.BDP(K340,$AD$12)*L340)</f>
        <v>10.3965</v>
      </c>
      <c r="AE340" s="400">
        <f>AA340*AC340*T340/AD340 / AF897</f>
        <v>-1.1250047252394769E-4</v>
      </c>
      <c r="AF340" s="73"/>
      <c r="AG340" s="69"/>
      <c r="AH340" s="61"/>
    </row>
    <row r="341" spans="1:34" x14ac:dyDescent="0.2">
      <c r="B341" s="152">
        <v>26989</v>
      </c>
      <c r="C341" s="152" t="s">
        <v>115</v>
      </c>
      <c r="D341" s="152" t="str">
        <f>_xll.BDP(C341,$D$12)</f>
        <v>NOK</v>
      </c>
      <c r="E341" s="152" t="s">
        <v>230</v>
      </c>
      <c r="F341" s="153">
        <f>_xll.BDP(C341,$F$12)</f>
        <v>32</v>
      </c>
      <c r="G341" s="153" t="str">
        <f>_xll.BDP(C341,$G$12)</f>
        <v>#N/A Requesting Data...</v>
      </c>
      <c r="H341" s="154" t="e">
        <f t="shared" si="183"/>
        <v>#VALUE!</v>
      </c>
      <c r="I341" s="155" t="e">
        <f t="shared" si="184"/>
        <v>#VALUE!</v>
      </c>
      <c r="J341" s="156">
        <v>5860</v>
      </c>
      <c r="K341" s="152" t="str">
        <f>CONCATENATE(D897,D341, " Curncy")</f>
        <v>EURNOK Curncy</v>
      </c>
      <c r="L341" s="152">
        <f>IF(D341 = D897,1,_xll.BDP(K341,$L$12))</f>
        <v>1</v>
      </c>
      <c r="M341" s="394" t="e">
        <f>IF(D341 = D897,1,_xll.BDP(K341,$M$12)*L341)</f>
        <v>#VALUE!</v>
      </c>
      <c r="N341" s="157" t="e">
        <f t="shared" si="185"/>
        <v>#VALUE!</v>
      </c>
      <c r="O341" s="396" t="e">
        <f>N341 / Y897</f>
        <v>#VALUE!</v>
      </c>
      <c r="P341" s="159" t="e">
        <f t="shared" si="186"/>
        <v>#VALUE!</v>
      </c>
      <c r="Q341" s="398" t="e">
        <f>P341 / Y897*100</f>
        <v>#VALUE!</v>
      </c>
      <c r="R341" s="160" t="e">
        <f t="shared" si="187"/>
        <v>#VALUE!</v>
      </c>
      <c r="S341" s="398" t="e">
        <f t="shared" si="188"/>
        <v>#VALUE!</v>
      </c>
      <c r="T341" s="152">
        <f t="shared" si="189"/>
        <v>1</v>
      </c>
      <c r="U341" s="152">
        <v>0</v>
      </c>
      <c r="V341" s="152">
        <v>1</v>
      </c>
      <c r="W341" s="158" t="e">
        <f t="shared" si="190"/>
        <v>#VALUE!</v>
      </c>
      <c r="X341" s="158" t="e">
        <f t="shared" si="191"/>
        <v>#VALUE!</v>
      </c>
      <c r="Y341" s="70"/>
      <c r="Z341" s="162">
        <f>_xll.BDH(C341,$Z$12,$D$1,$D$1)</f>
        <v>32.299999999999997</v>
      </c>
      <c r="AA341" s="162">
        <f t="shared" si="192"/>
        <v>-0.29999999999999716</v>
      </c>
      <c r="AB341" s="163">
        <f t="shared" si="193"/>
        <v>-0.92879256965943402</v>
      </c>
      <c r="AC341" s="164">
        <v>5860</v>
      </c>
      <c r="AD341" s="165">
        <f>IF(D341 = D897,1,_xll.BDP(K341,$AD$12)*L341)</f>
        <v>10.3965</v>
      </c>
      <c r="AE341" s="400">
        <f>AA341*AC341*T341/AD341 / AF897</f>
        <v>-6.3023337894776896E-7</v>
      </c>
      <c r="AF341" s="73"/>
      <c r="AG341" s="69"/>
      <c r="AH341" s="61"/>
    </row>
    <row r="342" spans="1:34" x14ac:dyDescent="0.2">
      <c r="A342" s="152"/>
      <c r="B342" s="152">
        <v>30032</v>
      </c>
      <c r="C342" s="152" t="s">
        <v>1424</v>
      </c>
      <c r="D342" s="152" t="str">
        <f>_xll.BDP(C342,$D$12)</f>
        <v>NOK</v>
      </c>
      <c r="E342" s="152" t="s">
        <v>1425</v>
      </c>
      <c r="F342" s="153">
        <f>_xll.BDP(C342,$F$12)</f>
        <v>11.1</v>
      </c>
      <c r="G342" s="153" t="str">
        <f>_xll.BDP(C342,$G$12)</f>
        <v>#N/A Requesting Data...</v>
      </c>
      <c r="H342" s="154" t="e">
        <f t="shared" si="183"/>
        <v>#VALUE!</v>
      </c>
      <c r="I342" s="155" t="e">
        <f t="shared" si="184"/>
        <v>#VALUE!</v>
      </c>
      <c r="J342" s="156">
        <v>0</v>
      </c>
      <c r="K342" s="152" t="str">
        <f>CONCATENATE(D897,D342, " Curncy")</f>
        <v>EURNOK Curncy</v>
      </c>
      <c r="L342" s="152">
        <f>IF(D342 = D897,1,_xll.BDP(K342,$L$12))</f>
        <v>1</v>
      </c>
      <c r="M342" s="394" t="e">
        <f>IF(D342 = D897,1,_xll.BDP(K342,$M$12)*L342)</f>
        <v>#VALUE!</v>
      </c>
      <c r="N342" s="157" t="e">
        <f t="shared" si="185"/>
        <v>#VALUE!</v>
      </c>
      <c r="O342" s="396" t="e">
        <f>N342 / Y897</f>
        <v>#VALUE!</v>
      </c>
      <c r="P342" s="159">
        <f t="shared" si="186"/>
        <v>0</v>
      </c>
      <c r="Q342" s="398">
        <f>P342 / Y897*100</f>
        <v>0</v>
      </c>
      <c r="R342" s="160">
        <f t="shared" si="187"/>
        <v>0</v>
      </c>
      <c r="S342" s="398">
        <f t="shared" si="188"/>
        <v>0</v>
      </c>
      <c r="T342" s="152">
        <f t="shared" si="189"/>
        <v>1</v>
      </c>
      <c r="U342" s="152">
        <v>0</v>
      </c>
      <c r="V342" s="152">
        <v>1</v>
      </c>
      <c r="W342" s="158" t="e">
        <f t="shared" si="190"/>
        <v>#VALUE!</v>
      </c>
      <c r="X342" s="158" t="e">
        <f t="shared" si="191"/>
        <v>#VALUE!</v>
      </c>
      <c r="Y342" s="161"/>
      <c r="Z342" s="162">
        <f>_xll.BDH(C342,$Z$12,$D$1,$D$1)</f>
        <v>12.38</v>
      </c>
      <c r="AA342" s="162">
        <f t="shared" si="192"/>
        <v>-1.2800000000000011</v>
      </c>
      <c r="AB342" s="163">
        <f t="shared" si="193"/>
        <v>-10.339256865912771</v>
      </c>
      <c r="AC342" s="164">
        <v>0</v>
      </c>
      <c r="AD342" s="165">
        <f>IF(D342 = D897,1,_xll.BDP(K342,$AD$12)*L342)</f>
        <v>10.3965</v>
      </c>
      <c r="AE342" s="400">
        <f>AA342*AC342*T342/AD342 / AF897</f>
        <v>0</v>
      </c>
      <c r="AF342" s="166"/>
      <c r="AG342" s="69"/>
      <c r="AH342" s="61"/>
    </row>
    <row r="343" spans="1:34" x14ac:dyDescent="0.2">
      <c r="B343" s="152">
        <v>2836</v>
      </c>
      <c r="C343" s="152" t="s">
        <v>114</v>
      </c>
      <c r="D343" s="152" t="str">
        <f>_xll.BDP(C343,$D$12)</f>
        <v>NOK</v>
      </c>
      <c r="E343" s="152" t="s">
        <v>282</v>
      </c>
      <c r="F343" s="153">
        <f>_xll.BDP(C343,$F$12)</f>
        <v>6.5549999999999997</v>
      </c>
      <c r="G343" s="153" t="str">
        <f>_xll.BDP(C343,$G$12)</f>
        <v>#N/A Requesting Data...</v>
      </c>
      <c r="H343" s="154" t="e">
        <f t="shared" si="183"/>
        <v>#VALUE!</v>
      </c>
      <c r="I343" s="155" t="e">
        <f t="shared" si="184"/>
        <v>#VALUE!</v>
      </c>
      <c r="J343" s="156">
        <v>0</v>
      </c>
      <c r="K343" s="152" t="str">
        <f>CONCATENATE(D897,D343, " Curncy")</f>
        <v>EURNOK Curncy</v>
      </c>
      <c r="L343" s="152">
        <f>IF(D343 = D897,1,_xll.BDP(K343,$L$12))</f>
        <v>1</v>
      </c>
      <c r="M343" s="394" t="e">
        <f>IF(D343 = D897,1,_xll.BDP(K343,$M$12)*L343)</f>
        <v>#VALUE!</v>
      </c>
      <c r="N343" s="157" t="e">
        <f t="shared" si="185"/>
        <v>#VALUE!</v>
      </c>
      <c r="O343" s="396" t="e">
        <f>N343 / Y897</f>
        <v>#VALUE!</v>
      </c>
      <c r="P343" s="159">
        <f t="shared" si="186"/>
        <v>0</v>
      </c>
      <c r="Q343" s="398">
        <f>P343 / Y897*100</f>
        <v>0</v>
      </c>
      <c r="R343" s="160">
        <f t="shared" si="187"/>
        <v>0</v>
      </c>
      <c r="S343" s="398">
        <f t="shared" si="188"/>
        <v>0</v>
      </c>
      <c r="T343" s="152">
        <f t="shared" si="189"/>
        <v>1</v>
      </c>
      <c r="U343" s="152">
        <v>0</v>
      </c>
      <c r="V343" s="152">
        <v>1</v>
      </c>
      <c r="W343" s="158" t="e">
        <f t="shared" si="190"/>
        <v>#VALUE!</v>
      </c>
      <c r="X343" s="158" t="e">
        <f t="shared" si="191"/>
        <v>#VALUE!</v>
      </c>
      <c r="Y343" s="70"/>
      <c r="Z343" s="162">
        <f>_xll.BDH(C343,$Z$12,$D$1,$D$1)</f>
        <v>6.6449999999999996</v>
      </c>
      <c r="AA343" s="162">
        <f t="shared" si="192"/>
        <v>-8.9999999999999858E-2</v>
      </c>
      <c r="AB343" s="163">
        <f t="shared" si="193"/>
        <v>-1.3544018058690723</v>
      </c>
      <c r="AC343" s="164">
        <v>0</v>
      </c>
      <c r="AD343" s="165">
        <f>IF(D343 = D897,1,_xll.BDP(K343,$AD$12)*L343)</f>
        <v>10.3965</v>
      </c>
      <c r="AE343" s="400">
        <f>AA343*AC343*T343/AD343 / AF897</f>
        <v>0</v>
      </c>
      <c r="AF343" s="73"/>
      <c r="AG343" s="69"/>
      <c r="AH343" s="61"/>
    </row>
    <row r="344" spans="1:34" x14ac:dyDescent="0.2">
      <c r="B344" s="152">
        <v>92</v>
      </c>
      <c r="C344" s="152" t="s">
        <v>1203</v>
      </c>
      <c r="D344" s="152" t="str">
        <f>_xll.BDP(C344,$D$12)</f>
        <v>NOK</v>
      </c>
      <c r="E344" s="152" t="s">
        <v>648</v>
      </c>
      <c r="F344" s="153">
        <f>_xll.BDP(C344,$F$12)</f>
        <v>330</v>
      </c>
      <c r="G344" s="153" t="str">
        <f>_xll.BDP(C344,$G$12)</f>
        <v>#N/A Requesting Data...</v>
      </c>
      <c r="H344" s="154" t="e">
        <f t="shared" si="183"/>
        <v>#VALUE!</v>
      </c>
      <c r="I344" s="155" t="e">
        <f t="shared" si="184"/>
        <v>#VALUE!</v>
      </c>
      <c r="J344" s="156">
        <v>0</v>
      </c>
      <c r="K344" s="152" t="str">
        <f>CONCATENATE(D897,D344, " Curncy")</f>
        <v>EURNOK Curncy</v>
      </c>
      <c r="L344" s="152">
        <f>IF(D344 = D897,1,_xll.BDP(K344,$L$12))</f>
        <v>1</v>
      </c>
      <c r="M344" s="394" t="e">
        <f>IF(D344 = D897,1,_xll.BDP(K344,$M$12)*L344)</f>
        <v>#VALUE!</v>
      </c>
      <c r="N344" s="157" t="e">
        <f t="shared" si="185"/>
        <v>#VALUE!</v>
      </c>
      <c r="O344" s="396" t="e">
        <f>N344 / Y897</f>
        <v>#VALUE!</v>
      </c>
      <c r="P344" s="159">
        <f t="shared" si="186"/>
        <v>0</v>
      </c>
      <c r="Q344" s="398">
        <f>P344 / Y897*100</f>
        <v>0</v>
      </c>
      <c r="R344" s="160">
        <f t="shared" si="187"/>
        <v>0</v>
      </c>
      <c r="S344" s="398">
        <f t="shared" si="188"/>
        <v>0</v>
      </c>
      <c r="T344" s="152">
        <f t="shared" si="189"/>
        <v>1</v>
      </c>
      <c r="U344" s="152">
        <v>0</v>
      </c>
      <c r="V344" s="152">
        <v>1</v>
      </c>
      <c r="W344" s="158" t="e">
        <f t="shared" si="190"/>
        <v>#VALUE!</v>
      </c>
      <c r="X344" s="158" t="e">
        <f t="shared" si="191"/>
        <v>#VALUE!</v>
      </c>
      <c r="Y344" s="70"/>
      <c r="Z344" s="162" t="str">
        <f>_xll.BDH(C344,$Z$12,$D$1,$D$1)</f>
        <v>#N/A Requesting Data...</v>
      </c>
      <c r="AA344" s="162" t="e">
        <f t="shared" si="192"/>
        <v>#VALUE!</v>
      </c>
      <c r="AB344" s="163" t="e">
        <f t="shared" si="193"/>
        <v>#VALUE!</v>
      </c>
      <c r="AC344" s="164">
        <v>0</v>
      </c>
      <c r="AD344" s="165">
        <f>IF(D344 = D897,1,_xll.BDP(K344,$AD$12)*L344)</f>
        <v>10.3965</v>
      </c>
      <c r="AE344" s="400" t="e">
        <f>AA344*AC344*T344/AD344 / AF897</f>
        <v>#VALUE!</v>
      </c>
      <c r="AF344" s="73"/>
      <c r="AG344" s="69"/>
      <c r="AH344" s="61"/>
    </row>
    <row r="345" spans="1:34" x14ac:dyDescent="0.2">
      <c r="B345" s="152">
        <v>3052</v>
      </c>
      <c r="C345" s="152" t="s">
        <v>624</v>
      </c>
      <c r="D345" s="152" t="str">
        <f>_xll.BDP(C345,$D$12)</f>
        <v>NOK</v>
      </c>
      <c r="E345" s="152" t="s">
        <v>649</v>
      </c>
      <c r="F345" s="153">
        <f>_xll.BDP(C345,$F$12)</f>
        <v>70.319999999999993</v>
      </c>
      <c r="G345" s="153" t="str">
        <f>_xll.BDP(C345,$G$12)</f>
        <v>#N/A Requesting Data...</v>
      </c>
      <c r="H345" s="154" t="e">
        <f t="shared" si="183"/>
        <v>#VALUE!</v>
      </c>
      <c r="I345" s="155" t="e">
        <f t="shared" si="184"/>
        <v>#VALUE!</v>
      </c>
      <c r="J345" s="156">
        <v>0</v>
      </c>
      <c r="K345" s="152" t="str">
        <f>CONCATENATE(D897,D345, " Curncy")</f>
        <v>EURNOK Curncy</v>
      </c>
      <c r="L345" s="152">
        <f>IF(D345 = D897,1,_xll.BDP(K345,$L$12))</f>
        <v>1</v>
      </c>
      <c r="M345" s="394" t="e">
        <f>IF(D345 = D897,1,_xll.BDP(K345,$M$12)*L345)</f>
        <v>#VALUE!</v>
      </c>
      <c r="N345" s="157" t="e">
        <f t="shared" si="185"/>
        <v>#VALUE!</v>
      </c>
      <c r="O345" s="396" t="e">
        <f>N345 / Y897</f>
        <v>#VALUE!</v>
      </c>
      <c r="P345" s="159">
        <f t="shared" si="186"/>
        <v>0</v>
      </c>
      <c r="Q345" s="398">
        <f>P345 / Y897*100</f>
        <v>0</v>
      </c>
      <c r="R345" s="160">
        <f t="shared" si="187"/>
        <v>0</v>
      </c>
      <c r="S345" s="398">
        <f t="shared" si="188"/>
        <v>0</v>
      </c>
      <c r="T345" s="152">
        <f t="shared" si="189"/>
        <v>1</v>
      </c>
      <c r="U345" s="152">
        <v>0</v>
      </c>
      <c r="V345" s="152">
        <v>1</v>
      </c>
      <c r="W345" s="158" t="e">
        <f t="shared" si="190"/>
        <v>#VALUE!</v>
      </c>
      <c r="X345" s="158" t="e">
        <f t="shared" si="191"/>
        <v>#VALUE!</v>
      </c>
      <c r="Y345" s="70"/>
      <c r="Z345" s="162" t="str">
        <f>_xll.BDH(C345,$Z$12,$D$1,$D$1)</f>
        <v>#N/A Requesting Data...</v>
      </c>
      <c r="AA345" s="162" t="e">
        <f t="shared" si="192"/>
        <v>#VALUE!</v>
      </c>
      <c r="AB345" s="163" t="e">
        <f t="shared" si="193"/>
        <v>#VALUE!</v>
      </c>
      <c r="AC345" s="164">
        <v>0</v>
      </c>
      <c r="AD345" s="165">
        <f>IF(D345 = D897,1,_xll.BDP(K345,$AD$12)*L345)</f>
        <v>10.3965</v>
      </c>
      <c r="AE345" s="400" t="e">
        <f>AA345*AC345*T345/AD345 / AF897</f>
        <v>#VALUE!</v>
      </c>
      <c r="AF345" s="73"/>
      <c r="AG345" s="69"/>
      <c r="AH345" s="61"/>
    </row>
    <row r="346" spans="1:34" x14ac:dyDescent="0.2">
      <c r="B346" s="152">
        <v>6477</v>
      </c>
      <c r="C346" s="152" t="s">
        <v>625</v>
      </c>
      <c r="D346" s="152" t="str">
        <f>_xll.BDP(C346,$D$12)</f>
        <v>NOK</v>
      </c>
      <c r="E346" s="152" t="s">
        <v>650</v>
      </c>
      <c r="F346" s="153">
        <f>_xll.BDP(C346,$F$12)</f>
        <v>77</v>
      </c>
      <c r="G346" s="153" t="str">
        <f>_xll.BDP(C346,$G$12)</f>
        <v>#N/A Requesting Data...</v>
      </c>
      <c r="H346" s="154" t="e">
        <f t="shared" si="183"/>
        <v>#VALUE!</v>
      </c>
      <c r="I346" s="155" t="e">
        <f t="shared" si="184"/>
        <v>#VALUE!</v>
      </c>
      <c r="J346" s="156">
        <v>0</v>
      </c>
      <c r="K346" s="152" t="str">
        <f>CONCATENATE(D897,D346, " Curncy")</f>
        <v>EURNOK Curncy</v>
      </c>
      <c r="L346" s="152">
        <f>IF(D346 = D897,1,_xll.BDP(K346,$L$12))</f>
        <v>1</v>
      </c>
      <c r="M346" s="394" t="e">
        <f>IF(D346 = D897,1,_xll.BDP(K346,$M$12)*L346)</f>
        <v>#VALUE!</v>
      </c>
      <c r="N346" s="157" t="e">
        <f t="shared" si="185"/>
        <v>#VALUE!</v>
      </c>
      <c r="O346" s="396" t="e">
        <f>N346 / Y897</f>
        <v>#VALUE!</v>
      </c>
      <c r="P346" s="159">
        <f t="shared" si="186"/>
        <v>0</v>
      </c>
      <c r="Q346" s="398">
        <f>P346 / Y897*100</f>
        <v>0</v>
      </c>
      <c r="R346" s="160">
        <f t="shared" si="187"/>
        <v>0</v>
      </c>
      <c r="S346" s="398">
        <f t="shared" si="188"/>
        <v>0</v>
      </c>
      <c r="T346" s="152">
        <f t="shared" si="189"/>
        <v>1</v>
      </c>
      <c r="U346" s="152">
        <v>0</v>
      </c>
      <c r="V346" s="152">
        <v>1</v>
      </c>
      <c r="W346" s="158" t="e">
        <f t="shared" si="190"/>
        <v>#VALUE!</v>
      </c>
      <c r="X346" s="158" t="e">
        <f t="shared" si="191"/>
        <v>#VALUE!</v>
      </c>
      <c r="Y346" s="70"/>
      <c r="Z346" s="162" t="str">
        <f>_xll.BDH(C346,$Z$12,$D$1,$D$1)</f>
        <v>#N/A Requesting Data...</v>
      </c>
      <c r="AA346" s="162" t="e">
        <f t="shared" si="192"/>
        <v>#VALUE!</v>
      </c>
      <c r="AB346" s="163" t="e">
        <f t="shared" si="193"/>
        <v>#VALUE!</v>
      </c>
      <c r="AC346" s="164">
        <v>0</v>
      </c>
      <c r="AD346" s="165">
        <f>IF(D346 = D897,1,_xll.BDP(K346,$AD$12)*L346)</f>
        <v>10.3965</v>
      </c>
      <c r="AE346" s="400" t="e">
        <f>AA346*AC346*T346/AD346 / AF897</f>
        <v>#VALUE!</v>
      </c>
      <c r="AF346" s="73"/>
      <c r="AG346" s="69"/>
      <c r="AH346" s="61"/>
    </row>
    <row r="347" spans="1:34" x14ac:dyDescent="0.2">
      <c r="B347" s="152">
        <v>522</v>
      </c>
      <c r="C347" s="152" t="s">
        <v>626</v>
      </c>
      <c r="D347" s="152" t="str">
        <f>_xll.BDP(C347,$D$12)</f>
        <v>NOK</v>
      </c>
      <c r="E347" s="152" t="s">
        <v>651</v>
      </c>
      <c r="F347" s="153">
        <f>_xll.BDP(C347,$F$12)</f>
        <v>133.65</v>
      </c>
      <c r="G347" s="153" t="str">
        <f>_xll.BDP(C347,$G$12)</f>
        <v>#N/A Requesting Data...</v>
      </c>
      <c r="H347" s="154" t="e">
        <f t="shared" si="183"/>
        <v>#VALUE!</v>
      </c>
      <c r="I347" s="155" t="e">
        <f t="shared" si="184"/>
        <v>#VALUE!</v>
      </c>
      <c r="J347" s="156">
        <v>0</v>
      </c>
      <c r="K347" s="152" t="str">
        <f>CONCATENATE(D897,D347, " Curncy")</f>
        <v>EURNOK Curncy</v>
      </c>
      <c r="L347" s="152">
        <f>IF(D347 = D897,1,_xll.BDP(K347,$L$12))</f>
        <v>1</v>
      </c>
      <c r="M347" s="394" t="e">
        <f>IF(D347 = D897,1,_xll.BDP(K347,$M$12)*L347)</f>
        <v>#VALUE!</v>
      </c>
      <c r="N347" s="157" t="e">
        <f t="shared" si="185"/>
        <v>#VALUE!</v>
      </c>
      <c r="O347" s="396" t="e">
        <f>N347 / Y897</f>
        <v>#VALUE!</v>
      </c>
      <c r="P347" s="159">
        <f t="shared" si="186"/>
        <v>0</v>
      </c>
      <c r="Q347" s="398">
        <f>P347 / Y897*100</f>
        <v>0</v>
      </c>
      <c r="R347" s="160">
        <f t="shared" si="187"/>
        <v>0</v>
      </c>
      <c r="S347" s="398">
        <f t="shared" si="188"/>
        <v>0</v>
      </c>
      <c r="T347" s="152">
        <f t="shared" si="189"/>
        <v>1</v>
      </c>
      <c r="U347" s="152">
        <v>0</v>
      </c>
      <c r="V347" s="152">
        <v>1</v>
      </c>
      <c r="W347" s="158" t="e">
        <f t="shared" si="190"/>
        <v>#VALUE!</v>
      </c>
      <c r="X347" s="158" t="e">
        <f t="shared" si="191"/>
        <v>#VALUE!</v>
      </c>
      <c r="Y347" s="70"/>
      <c r="Z347" s="162">
        <f>_xll.BDH(C347,$Z$12,$D$1,$D$1)</f>
        <v>131</v>
      </c>
      <c r="AA347" s="162">
        <f t="shared" si="192"/>
        <v>2.6500000000000057</v>
      </c>
      <c r="AB347" s="163">
        <f t="shared" si="193"/>
        <v>2.0229007633587828</v>
      </c>
      <c r="AC347" s="164">
        <v>0</v>
      </c>
      <c r="AD347" s="165">
        <f>IF(D347 = D897,1,_xll.BDP(K347,$AD$12)*L347)</f>
        <v>10.3965</v>
      </c>
      <c r="AE347" s="400">
        <f>AA347*AC347*T347/AD347 / AF897</f>
        <v>0</v>
      </c>
      <c r="AF347" s="73"/>
      <c r="AG347" s="69"/>
      <c r="AH347" s="61"/>
    </row>
    <row r="348" spans="1:34" x14ac:dyDescent="0.2">
      <c r="B348" s="152">
        <v>100</v>
      </c>
      <c r="C348" s="152" t="s">
        <v>627</v>
      </c>
      <c r="D348" s="152" t="str">
        <f>_xll.BDP(C348,$D$12)</f>
        <v>NOK</v>
      </c>
      <c r="E348" s="152" t="s">
        <v>652</v>
      </c>
      <c r="F348" s="153">
        <f>_xll.BDP(C348,$F$12)</f>
        <v>416.3</v>
      </c>
      <c r="G348" s="153" t="str">
        <f>_xll.BDP(C348,$G$12)</f>
        <v>#N/A Requesting Data...</v>
      </c>
      <c r="H348" s="154" t="e">
        <f t="shared" si="183"/>
        <v>#VALUE!</v>
      </c>
      <c r="I348" s="155" t="e">
        <f t="shared" si="184"/>
        <v>#VALUE!</v>
      </c>
      <c r="J348" s="156">
        <v>84252</v>
      </c>
      <c r="K348" s="152" t="str">
        <f>CONCATENATE(D897,D348, " Curncy")</f>
        <v>EURNOK Curncy</v>
      </c>
      <c r="L348" s="152">
        <f>IF(D348 = D897,1,_xll.BDP(K348,$L$12))</f>
        <v>1</v>
      </c>
      <c r="M348" s="394" t="e">
        <f>IF(D348 = D897,1,_xll.BDP(K348,$M$12)*L348)</f>
        <v>#VALUE!</v>
      </c>
      <c r="N348" s="157" t="e">
        <f t="shared" si="185"/>
        <v>#VALUE!</v>
      </c>
      <c r="O348" s="396" t="e">
        <f>N348 / Y897</f>
        <v>#VALUE!</v>
      </c>
      <c r="P348" s="159" t="e">
        <f t="shared" si="186"/>
        <v>#VALUE!</v>
      </c>
      <c r="Q348" s="398" t="e">
        <f>P348 / Y897*100</f>
        <v>#VALUE!</v>
      </c>
      <c r="R348" s="160" t="e">
        <f t="shared" si="187"/>
        <v>#VALUE!</v>
      </c>
      <c r="S348" s="398" t="e">
        <f t="shared" si="188"/>
        <v>#VALUE!</v>
      </c>
      <c r="T348" s="152">
        <f t="shared" si="189"/>
        <v>1</v>
      </c>
      <c r="U348" s="152">
        <v>0</v>
      </c>
      <c r="V348" s="152">
        <v>1</v>
      </c>
      <c r="W348" s="158" t="e">
        <f t="shared" si="190"/>
        <v>#VALUE!</v>
      </c>
      <c r="X348" s="158" t="e">
        <f t="shared" si="191"/>
        <v>#VALUE!</v>
      </c>
      <c r="Y348" s="70"/>
      <c r="Z348" s="162">
        <f>_xll.BDH(C348,$Z$12,$D$1,$D$1)</f>
        <v>411.6</v>
      </c>
      <c r="AA348" s="162">
        <f t="shared" si="192"/>
        <v>4.6999999999999886</v>
      </c>
      <c r="AB348" s="163">
        <f t="shared" si="193"/>
        <v>1.1418853255587922</v>
      </c>
      <c r="AC348" s="164">
        <v>84252</v>
      </c>
      <c r="AD348" s="165">
        <f>IF(D348 = D897,1,_xll.BDP(K348,$AD$12)*L348)</f>
        <v>10.3965</v>
      </c>
      <c r="AE348" s="400">
        <f>AA348*AC348*T348/AD348 / AF897</f>
        <v>1.4195824028589686E-4</v>
      </c>
      <c r="AF348" s="73"/>
      <c r="AG348" s="69"/>
      <c r="AH348" s="61"/>
    </row>
    <row r="349" spans="1:34" x14ac:dyDescent="0.2">
      <c r="A349" s="186" t="s">
        <v>1507</v>
      </c>
      <c r="B349" s="186"/>
      <c r="C349" s="186"/>
      <c r="D349" s="186"/>
      <c r="E349" s="186" t="s">
        <v>113</v>
      </c>
      <c r="F349" s="187"/>
      <c r="G349" s="187"/>
      <c r="H349" s="188"/>
      <c r="I349" s="189"/>
      <c r="J349" s="190"/>
      <c r="K349" s="186"/>
      <c r="L349" s="186"/>
      <c r="M349" s="393"/>
      <c r="N349" s="191" t="e">
        <f t="shared" ref="N349:S349" si="194" xml:space="preserve"> SUM(N334:N348)</f>
        <v>#VALUE!</v>
      </c>
      <c r="O349" s="395" t="e">
        <f t="shared" si="194"/>
        <v>#VALUE!</v>
      </c>
      <c r="P349" s="192" t="e">
        <f t="shared" si="194"/>
        <v>#VALUE!</v>
      </c>
      <c r="Q349" s="397" t="e">
        <f t="shared" si="194"/>
        <v>#VALUE!</v>
      </c>
      <c r="R349" s="193" t="e">
        <f t="shared" si="194"/>
        <v>#VALUE!</v>
      </c>
      <c r="S349" s="397" t="e">
        <f t="shared" si="194"/>
        <v>#VALUE!</v>
      </c>
      <c r="T349" s="186"/>
      <c r="U349" s="186"/>
      <c r="V349" s="186"/>
      <c r="W349" s="194" t="e">
        <f xml:space="preserve"> SUM(W334:W348)</f>
        <v>#VALUE!</v>
      </c>
      <c r="X349" s="194" t="e">
        <f xml:space="preserve"> SUM(X334:X348)</f>
        <v>#VALUE!</v>
      </c>
      <c r="Y349" s="186"/>
      <c r="Z349" s="195"/>
      <c r="AA349" s="195"/>
      <c r="AB349" s="196"/>
      <c r="AC349" s="197"/>
      <c r="AD349" s="198"/>
      <c r="AE349" s="399" t="e">
        <f xml:space="preserve"> SUM(AE334:AE348)</f>
        <v>#VALUE!</v>
      </c>
      <c r="AF349" s="352"/>
      <c r="AG349" s="69"/>
      <c r="AH349" s="61"/>
    </row>
    <row r="350" spans="1:34" x14ac:dyDescent="0.2">
      <c r="A350" s="152"/>
      <c r="B350" s="152"/>
      <c r="C350" s="152"/>
      <c r="D350" s="152"/>
      <c r="E350" s="152"/>
      <c r="F350" s="153"/>
      <c r="G350" s="153"/>
      <c r="H350" s="154"/>
      <c r="I350" s="155"/>
      <c r="J350" s="156"/>
      <c r="K350" s="152"/>
      <c r="L350" s="152"/>
      <c r="M350" s="394"/>
      <c r="N350" s="157"/>
      <c r="O350" s="396"/>
      <c r="P350" s="159"/>
      <c r="Q350" s="398"/>
      <c r="R350" s="160"/>
      <c r="S350" s="398"/>
      <c r="T350" s="152"/>
      <c r="U350" s="152"/>
      <c r="V350" s="152"/>
      <c r="W350" s="158"/>
      <c r="X350" s="158"/>
      <c r="Y350" s="152"/>
      <c r="Z350" s="162"/>
      <c r="AA350" s="162"/>
      <c r="AB350" s="163"/>
      <c r="AC350" s="164"/>
      <c r="AD350" s="165"/>
      <c r="AE350" s="400"/>
      <c r="AF350" s="167"/>
      <c r="AG350" s="69"/>
      <c r="AH350" s="61"/>
    </row>
    <row r="351" spans="1:34" s="107" customFormat="1" ht="12" customHeight="1" x14ac:dyDescent="0.2">
      <c r="A351" s="152"/>
      <c r="B351" s="152">
        <v>32882</v>
      </c>
      <c r="C351" s="152"/>
      <c r="D351" s="152" t="s">
        <v>31</v>
      </c>
      <c r="E351" s="152" t="s">
        <v>1639</v>
      </c>
      <c r="F351" s="153">
        <v>5139</v>
      </c>
      <c r="G351" s="153">
        <v>5139</v>
      </c>
      <c r="H351" s="154">
        <f>IF(OR(OR(G351="#N/A N/A",G351="#N/A Real Time"),OR(F351="#N/A N/A",F351="#N/A Real Time")),0,  G351 - F351)</f>
        <v>0</v>
      </c>
      <c r="I351" s="155">
        <f>IF(OR(F351=0,F351="#N/A N/A"),0,H351 / F351*100)</f>
        <v>0</v>
      </c>
      <c r="J351" s="156">
        <v>241</v>
      </c>
      <c r="K351" s="152" t="str">
        <f>CONCATENATE(D897,D351, " Curncy")</f>
        <v>EURUSD Curncy</v>
      </c>
      <c r="L351" s="152">
        <f>IF(D351 = D897,1,_xll.BDP(K351,$L$12))</f>
        <v>1</v>
      </c>
      <c r="M351" s="394" t="e">
        <f>IF(D351 = D897,1,_xll.BDP(K351,$M$12)*L351)</f>
        <v>#VALUE!</v>
      </c>
      <c r="N351" s="157" t="e">
        <f>H351*J351*T351/M351</f>
        <v>#VALUE!</v>
      </c>
      <c r="O351" s="396" t="e">
        <f>N351 / Y897</f>
        <v>#VALUE!</v>
      </c>
      <c r="P351" s="159" t="e">
        <f>IF(OR(OR(J351=0,G351 = "#N/A N/A"),G351="#N/A Real Time"),0,G351*J351*T351/M351)</f>
        <v>#VALUE!</v>
      </c>
      <c r="Q351" s="398" t="e">
        <f>P351 / Y897*100</f>
        <v>#VALUE!</v>
      </c>
      <c r="R351" s="160" t="e">
        <f>IF(Q351&lt;0,Q351,0)</f>
        <v>#VALUE!</v>
      </c>
      <c r="S351" s="398" t="e">
        <f>IF(Q351&gt;0,Q351,0)</f>
        <v>#VALUE!</v>
      </c>
      <c r="T351" s="152">
        <f>IF(EXACT(D351,UPPER(D351)),1,0.01)/V351</f>
        <v>1</v>
      </c>
      <c r="U351" s="152">
        <v>1</v>
      </c>
      <c r="V351" s="152">
        <v>1</v>
      </c>
      <c r="W351" s="158" t="e">
        <f>IF(AND(Q351&lt;0,O351&gt;0),O351,0)</f>
        <v>#VALUE!</v>
      </c>
      <c r="X351" s="158" t="e">
        <f>IF(AND(Q351&gt;0,O351&gt;0),O351,0)</f>
        <v>#VALUE!</v>
      </c>
      <c r="Y351" s="152"/>
      <c r="Z351" s="162">
        <v>5139</v>
      </c>
      <c r="AA351" s="162">
        <f>IF(OR(OR(F351="#N/A N/A",F351="#N/A Real Time"),OR(Z351="#N/A N/A",Z351="#N/A Real Time")),0,  F351 - Z351)</f>
        <v>0</v>
      </c>
      <c r="AB351" s="163">
        <f>IF(OR(Z351=0,Z351="#N/A N/A"),0,AA351 / Z351*100)</f>
        <v>0</v>
      </c>
      <c r="AC351" s="164">
        <v>241</v>
      </c>
      <c r="AD351" s="165">
        <f>IF(D351 = D897,1,_xll.BDP(K351,$AD$12)*L351)</f>
        <v>1.0414000000000001</v>
      </c>
      <c r="AE351" s="400">
        <f>AA351*AC351*T351/AD351 / AF897</f>
        <v>0</v>
      </c>
      <c r="AF351" s="167"/>
      <c r="AG351" s="69"/>
      <c r="AH351" s="61"/>
    </row>
    <row r="352" spans="1:34" x14ac:dyDescent="0.2">
      <c r="A352" s="152"/>
      <c r="B352" s="152">
        <v>28936</v>
      </c>
      <c r="C352" s="152" t="s">
        <v>1690</v>
      </c>
      <c r="D352" s="152" t="s">
        <v>31</v>
      </c>
      <c r="E352" s="152" t="s">
        <v>1313</v>
      </c>
      <c r="F352" s="153">
        <v>145.0472</v>
      </c>
      <c r="G352" s="153">
        <v>145.0472</v>
      </c>
      <c r="H352" s="154">
        <f>IF(OR(OR(G352="#N/A N/A",G352="#N/A Real Time"),OR(F352="#N/A N/A",F352="#N/A Real Time")),0,  G352 - F352)</f>
        <v>0</v>
      </c>
      <c r="I352" s="155">
        <f>IF(OR(F352=0,F352="#N/A N/A"),0,H352 / F352*100)</f>
        <v>0</v>
      </c>
      <c r="J352" s="156">
        <v>15813.57</v>
      </c>
      <c r="K352" s="152" t="str">
        <f>CONCATENATE(D897,D352, " Curncy")</f>
        <v>EURUSD Curncy</v>
      </c>
      <c r="L352" s="152">
        <f>IF(D352 = D897,1,_xll.BDP(K352,$L$12))</f>
        <v>1</v>
      </c>
      <c r="M352" s="394" t="e">
        <f>IF(D352 = D897,1,_xll.BDP(K352,$M$12)*L352)</f>
        <v>#VALUE!</v>
      </c>
      <c r="N352" s="157" t="e">
        <f>H352*J352*T352/M352</f>
        <v>#VALUE!</v>
      </c>
      <c r="O352" s="396" t="e">
        <f>N352 / Y897</f>
        <v>#VALUE!</v>
      </c>
      <c r="P352" s="159" t="e">
        <f>IF(OR(OR(J352=0,G352 = "#N/A N/A"),G352="#N/A Real Time"),0,G352*J352*T352/M352)</f>
        <v>#VALUE!</v>
      </c>
      <c r="Q352" s="398" t="e">
        <f>P352 / Y897*100</f>
        <v>#VALUE!</v>
      </c>
      <c r="R352" s="160" t="e">
        <f>IF(Q352&lt;0,Q352,0)</f>
        <v>#VALUE!</v>
      </c>
      <c r="S352" s="398" t="e">
        <f>IF(Q352&gt;0,Q352,0)</f>
        <v>#VALUE!</v>
      </c>
      <c r="T352" s="152">
        <f>IF(EXACT(D352,UPPER(D352)),1,0.01)/V352</f>
        <v>1</v>
      </c>
      <c r="U352" s="152">
        <v>4</v>
      </c>
      <c r="V352" s="152">
        <v>1</v>
      </c>
      <c r="W352" s="158" t="e">
        <f>IF(AND(Q352&lt;0,O352&gt;0),O352,0)</f>
        <v>#VALUE!</v>
      </c>
      <c r="X352" s="158" t="e">
        <f>IF(AND(Q352&gt;0,O352&gt;0),O352,0)</f>
        <v>#VALUE!</v>
      </c>
      <c r="Y352" s="152"/>
      <c r="Z352" s="162">
        <v>145.0472</v>
      </c>
      <c r="AA352" s="162">
        <f>IF(OR(OR(F352="#N/A N/A",F352="#N/A Real Time"),OR(Z352="#N/A N/A",Z352="#N/A Real Time")),0,  F352 - Z352)</f>
        <v>0</v>
      </c>
      <c r="AB352" s="163">
        <f>IF(OR(Z352=0,Z352="#N/A N/A"),0,AA352 / Z352*100)</f>
        <v>0</v>
      </c>
      <c r="AC352" s="164">
        <v>15813.57</v>
      </c>
      <c r="AD352" s="165">
        <f>IF(D352 = D897,1,_xll.BDP(K352,$AD$12)*L352)</f>
        <v>1.0414000000000001</v>
      </c>
      <c r="AE352" s="400">
        <f>AA352*AC352*T352/AD352 / AF897</f>
        <v>0</v>
      </c>
      <c r="AF352" s="167"/>
      <c r="AG352" s="69"/>
      <c r="AH352" s="61"/>
    </row>
    <row r="353" spans="1:34" x14ac:dyDescent="0.2">
      <c r="A353" s="152"/>
      <c r="B353" s="152">
        <v>29550</v>
      </c>
      <c r="C353" s="152" t="s">
        <v>1691</v>
      </c>
      <c r="D353" s="152" t="s">
        <v>67</v>
      </c>
      <c r="E353" s="152" t="s">
        <v>1396</v>
      </c>
      <c r="F353" s="153">
        <v>193.23849999999999</v>
      </c>
      <c r="G353" s="153">
        <v>193.23849999999999</v>
      </c>
      <c r="H353" s="154">
        <f>IF(OR(OR(G353="#N/A N/A",G353="#N/A Real Time"),OR(F353="#N/A N/A",F353="#N/A Real Time")),0,  G353 - F353)</f>
        <v>0</v>
      </c>
      <c r="I353" s="155">
        <f>IF(OR(F353=0,F353="#N/A N/A"),0,H353 / F353*100)</f>
        <v>0</v>
      </c>
      <c r="J353" s="156">
        <v>3062</v>
      </c>
      <c r="K353" s="152" t="str">
        <f>CONCATENATE(D897,D353, " Curncy")</f>
        <v>EURGBP Curncy</v>
      </c>
      <c r="L353" s="152">
        <f>IF(D353 = D897,1,_xll.BDP(K353,$L$12))</f>
        <v>1</v>
      </c>
      <c r="M353" s="394" t="e">
        <f>IF(D353 = D897,1,_xll.BDP(K353,$M$12)*L353)</f>
        <v>#VALUE!</v>
      </c>
      <c r="N353" s="157" t="e">
        <f>H353*J353*T353/M353</f>
        <v>#VALUE!</v>
      </c>
      <c r="O353" s="396" t="e">
        <f>N353 / Y897</f>
        <v>#VALUE!</v>
      </c>
      <c r="P353" s="159" t="e">
        <f>IF(OR(OR(J353=0,G353 = "#N/A N/A"),G353="#N/A Real Time"),0,G353*J353*T353/M353)</f>
        <v>#VALUE!</v>
      </c>
      <c r="Q353" s="398" t="e">
        <f>P353 / Y897*100</f>
        <v>#VALUE!</v>
      </c>
      <c r="R353" s="160" t="e">
        <f>IF(Q353&lt;0,Q353,0)</f>
        <v>#VALUE!</v>
      </c>
      <c r="S353" s="398" t="e">
        <f>IF(Q353&gt;0,Q353,0)</f>
        <v>#VALUE!</v>
      </c>
      <c r="T353" s="152">
        <f>IF(EXACT(D353,UPPER(D353)),1,0.01)/V353</f>
        <v>1</v>
      </c>
      <c r="U353" s="152">
        <v>4</v>
      </c>
      <c r="V353" s="152">
        <v>1</v>
      </c>
      <c r="W353" s="158" t="e">
        <f>IF(AND(Q353&lt;0,O353&gt;0),O353,0)</f>
        <v>#VALUE!</v>
      </c>
      <c r="X353" s="158" t="e">
        <f>IF(AND(Q353&gt;0,O353&gt;0),O353,0)</f>
        <v>#VALUE!</v>
      </c>
      <c r="Y353" s="152"/>
      <c r="Z353" s="162">
        <v>193.23849999999999</v>
      </c>
      <c r="AA353" s="162">
        <f>IF(OR(OR(F353="#N/A N/A",F353="#N/A Real Time"),OR(Z353="#N/A N/A",Z353="#N/A Real Time")),0,  F353 - Z353)</f>
        <v>0</v>
      </c>
      <c r="AB353" s="163">
        <f>IF(OR(Z353=0,Z353="#N/A N/A"),0,AA353 / Z353*100)</f>
        <v>0</v>
      </c>
      <c r="AC353" s="164">
        <v>3062</v>
      </c>
      <c r="AD353" s="165">
        <f>IF(D353 = D897,1,_xll.BDP(K353,$AD$12)*L353)</f>
        <v>0.86165000000000003</v>
      </c>
      <c r="AE353" s="400">
        <f>AA353*AC353*T353/AD353 / AF897</f>
        <v>0</v>
      </c>
      <c r="AF353" s="167"/>
      <c r="AG353" s="69"/>
      <c r="AH353" s="61"/>
    </row>
    <row r="354" spans="1:34" s="107" customFormat="1" ht="12" customHeight="1" x14ac:dyDescent="0.2">
      <c r="A354" s="152"/>
      <c r="B354" s="152">
        <v>32941</v>
      </c>
      <c r="C354" s="152" t="s">
        <v>1676</v>
      </c>
      <c r="D354" s="152" t="str">
        <f>_xll.BDP(C354,$D$12)</f>
        <v>USD</v>
      </c>
      <c r="E354" s="152" t="s">
        <v>1641</v>
      </c>
      <c r="F354" s="153">
        <f>_xll.BDP(C354,$F$12)</f>
        <v>98.281999999999996</v>
      </c>
      <c r="G354" s="153" t="str">
        <f>_xll.BDP(C354,$G$12)</f>
        <v>#N/A Requesting Data...</v>
      </c>
      <c r="H354" s="154" t="e">
        <f>IF(OR(OR(G354="#N/A N/A",G354="#N/A Real Time"),OR(F354="#N/A N/A",F354="#N/A Real Time")),0,  G354 - F354)</f>
        <v>#VALUE!</v>
      </c>
      <c r="I354" s="155" t="e">
        <f>IF(OR(F354=0,F354="#N/A N/A"),0,H354 / F354*100)</f>
        <v>#VALUE!</v>
      </c>
      <c r="J354" s="156">
        <v>83000</v>
      </c>
      <c r="K354" s="152" t="str">
        <f>CONCATENATE(D897,D354, " Curncy")</f>
        <v>EURUSD Curncy</v>
      </c>
      <c r="L354" s="152">
        <f>IF(D354 = D897,1,_xll.BDP(K354,$L$12))</f>
        <v>1</v>
      </c>
      <c r="M354" s="394" t="e">
        <f>IF(D354 = D897,1,_xll.BDP(K354,$M$12)*L354)</f>
        <v>#VALUE!</v>
      </c>
      <c r="N354" s="157" t="e">
        <f>H354*J354*T354/M354</f>
        <v>#VALUE!</v>
      </c>
      <c r="O354" s="396" t="e">
        <f>N354 / Y897</f>
        <v>#VALUE!</v>
      </c>
      <c r="P354" s="159" t="e">
        <f>IF(OR(OR(J354=0,G354 = "#N/A N/A"),G354="#N/A Real Time"),0,G354*J354*T354/M354)</f>
        <v>#VALUE!</v>
      </c>
      <c r="Q354" s="398" t="e">
        <f>P354 / Y897*100</f>
        <v>#VALUE!</v>
      </c>
      <c r="R354" s="160" t="e">
        <f>IF(Q354&lt;0,Q354,0)</f>
        <v>#VALUE!</v>
      </c>
      <c r="S354" s="398" t="e">
        <f>IF(Q354&gt;0,Q354,0)</f>
        <v>#VALUE!</v>
      </c>
      <c r="T354" s="152">
        <f>IF(EXACT(D354,UPPER(D354)),1,0.01)/V354</f>
        <v>0.01</v>
      </c>
      <c r="U354" s="152">
        <v>4</v>
      </c>
      <c r="V354" s="152">
        <v>100</v>
      </c>
      <c r="W354" s="158" t="e">
        <f>IF(AND(Q354&lt;0,O354&gt;0),O354,0)</f>
        <v>#VALUE!</v>
      </c>
      <c r="X354" s="158" t="e">
        <f>IF(AND(Q354&gt;0,O354&gt;0),O354,0)</f>
        <v>#VALUE!</v>
      </c>
      <c r="Y354" s="152"/>
      <c r="Z354" s="162" t="str">
        <f>_xll.BDH(C354,$Z$12,$D$1,$D$1)</f>
        <v>#N/A N/A</v>
      </c>
      <c r="AA354" s="162">
        <f>IF(OR(OR(F354="#N/A N/A",F354="#N/A Real Time"),OR(Z354="#N/A N/A",Z354="#N/A Real Time")),0,  F354 - Z354)</f>
        <v>0</v>
      </c>
      <c r="AB354" s="163">
        <f>IF(OR(Z354=0,Z354="#N/A N/A"),0,AA354 / Z354*100)</f>
        <v>0</v>
      </c>
      <c r="AC354" s="164">
        <v>83000</v>
      </c>
      <c r="AD354" s="165">
        <f>IF(D354 = D897,1,_xll.BDP(K354,$AD$12)*L354)</f>
        <v>1.0414000000000001</v>
      </c>
      <c r="AE354" s="400">
        <f>AA354*AC354*T354/AD354 / AF897</f>
        <v>0</v>
      </c>
      <c r="AF354" s="167"/>
      <c r="AG354" s="69"/>
      <c r="AH354" s="61"/>
    </row>
    <row r="355" spans="1:34" x14ac:dyDescent="0.2">
      <c r="A355" s="186" t="s">
        <v>1508</v>
      </c>
      <c r="B355" s="186"/>
      <c r="C355" s="186"/>
      <c r="D355" s="186"/>
      <c r="E355" s="186" t="s">
        <v>1186</v>
      </c>
      <c r="F355" s="187"/>
      <c r="G355" s="187"/>
      <c r="H355" s="188"/>
      <c r="I355" s="189"/>
      <c r="J355" s="190"/>
      <c r="K355" s="186"/>
      <c r="L355" s="186"/>
      <c r="M355" s="393"/>
      <c r="N355" s="191" t="e">
        <f t="shared" ref="N355:S355" si="195" xml:space="preserve"> SUM(N350:N354)</f>
        <v>#VALUE!</v>
      </c>
      <c r="O355" s="395" t="e">
        <f t="shared" si="195"/>
        <v>#VALUE!</v>
      </c>
      <c r="P355" s="192" t="e">
        <f t="shared" si="195"/>
        <v>#VALUE!</v>
      </c>
      <c r="Q355" s="397" t="e">
        <f t="shared" si="195"/>
        <v>#VALUE!</v>
      </c>
      <c r="R355" s="193" t="e">
        <f t="shared" si="195"/>
        <v>#VALUE!</v>
      </c>
      <c r="S355" s="397" t="e">
        <f t="shared" si="195"/>
        <v>#VALUE!</v>
      </c>
      <c r="T355" s="186"/>
      <c r="U355" s="186"/>
      <c r="V355" s="186"/>
      <c r="W355" s="194" t="e">
        <f xml:space="preserve"> SUM(W350:W354)</f>
        <v>#VALUE!</v>
      </c>
      <c r="X355" s="194" t="e">
        <f xml:space="preserve"> SUM(X350:X354)</f>
        <v>#VALUE!</v>
      </c>
      <c r="Y355" s="186"/>
      <c r="Z355" s="195"/>
      <c r="AA355" s="195"/>
      <c r="AB355" s="196"/>
      <c r="AC355" s="197"/>
      <c r="AD355" s="198"/>
      <c r="AE355" s="399">
        <f xml:space="preserve"> SUM(AE350:AE354)</f>
        <v>0</v>
      </c>
      <c r="AF355" s="351"/>
      <c r="AG355" s="69"/>
      <c r="AH355" s="61"/>
    </row>
    <row r="356" spans="1:34" x14ac:dyDescent="0.2">
      <c r="A356" s="11"/>
      <c r="B356" s="33"/>
      <c r="C356" s="81"/>
      <c r="D356" s="11"/>
      <c r="E356" s="11"/>
      <c r="F356" s="84"/>
      <c r="G356" s="84"/>
      <c r="H356" s="85"/>
      <c r="I356" s="86"/>
      <c r="J356" s="20"/>
      <c r="K356" s="33"/>
      <c r="L356" s="33"/>
      <c r="M356" s="413"/>
      <c r="N356" s="93"/>
      <c r="O356" s="421"/>
      <c r="P356" s="93"/>
      <c r="Q356" s="430"/>
      <c r="R356" s="94"/>
      <c r="S356" s="435"/>
      <c r="T356" s="26"/>
      <c r="U356" s="11"/>
      <c r="V356" s="11"/>
      <c r="W356" s="95"/>
      <c r="X356" s="95"/>
      <c r="Y356" s="89"/>
      <c r="Z356" s="90"/>
      <c r="AA356" s="90"/>
      <c r="AB356" s="91"/>
      <c r="AC356" s="90"/>
      <c r="AD356" s="92"/>
      <c r="AE356" s="437"/>
      <c r="AF356" s="73"/>
      <c r="AG356" s="69"/>
      <c r="AH356" s="61"/>
    </row>
    <row r="357" spans="1:34" x14ac:dyDescent="0.2">
      <c r="A357" s="11"/>
      <c r="B357" s="152">
        <v>2690</v>
      </c>
      <c r="C357" s="152" t="s">
        <v>518</v>
      </c>
      <c r="D357" s="152" t="str">
        <f>_xll.BDP(C357,$D$12)</f>
        <v>EUR</v>
      </c>
      <c r="E357" s="152" t="s">
        <v>534</v>
      </c>
      <c r="F357" s="153">
        <f>_xll.BDP(C357,$F$12)</f>
        <v>0.1618</v>
      </c>
      <c r="G357" s="153" t="str">
        <f>_xll.BDP(C357,$G$12)</f>
        <v>#N/A Requesting Data...</v>
      </c>
      <c r="H357" s="154" t="e">
        <f>IF(OR(OR(G357="#N/A N/A",G357="#N/A Real Time"),OR(F357="#N/A N/A",F357="#N/A Real Time")),0,  G357 - F357)</f>
        <v>#VALUE!</v>
      </c>
      <c r="I357" s="155" t="e">
        <f>IF(OR(F357=0,F357="#N/A N/A"),0,H357 / F357*100)</f>
        <v>#VALUE!</v>
      </c>
      <c r="J357" s="156">
        <v>0</v>
      </c>
      <c r="K357" s="152" t="str">
        <f>CONCATENATE(D897,D357, " Curncy")</f>
        <v>EUREUR Curncy</v>
      </c>
      <c r="L357" s="152">
        <f>IF(D357 = D897,1,_xll.BDP(K357,$L$12))</f>
        <v>1</v>
      </c>
      <c r="M357" s="394">
        <f>IF(D357 = D897,1,_xll.BDP(K357,$M$12)*L357)</f>
        <v>1</v>
      </c>
      <c r="N357" s="157" t="e">
        <f>H357*J357*T357/M357</f>
        <v>#VALUE!</v>
      </c>
      <c r="O357" s="396" t="e">
        <f>N357 / Y897</f>
        <v>#VALUE!</v>
      </c>
      <c r="P357" s="159">
        <f>IF(OR(OR(J357=0,G357 = "#N/A N/A"),G357="#N/A Real Time"),0,G357*J357*T357/M357)</f>
        <v>0</v>
      </c>
      <c r="Q357" s="398">
        <f>P357 / Y897*100</f>
        <v>0</v>
      </c>
      <c r="R357" s="160">
        <f>IF(Q357&lt;0,Q357,0)</f>
        <v>0</v>
      </c>
      <c r="S357" s="398">
        <f>IF(Q357&gt;0,Q357,0)</f>
        <v>0</v>
      </c>
      <c r="T357" s="152">
        <f>IF(EXACT(D357,UPPER(D357)),1,0.01)/V357</f>
        <v>1</v>
      </c>
      <c r="U357" s="152">
        <v>0</v>
      </c>
      <c r="V357" s="152">
        <v>1</v>
      </c>
      <c r="W357" s="158" t="e">
        <f>IF(AND(Q357&lt;0,O357&gt;0),O357,0)</f>
        <v>#VALUE!</v>
      </c>
      <c r="X357" s="158" t="e">
        <f>IF(AND(Q357&gt;0,O357&gt;0),O357,0)</f>
        <v>#VALUE!</v>
      </c>
      <c r="Y357" s="89"/>
      <c r="Z357" s="162" t="str">
        <f>_xll.BDH(C357,$Z$12,$D$1,$D$1)</f>
        <v>#N/A Requesting Data...</v>
      </c>
      <c r="AA357" s="162" t="e">
        <f>IF(OR(OR(F357="#N/A N/A",F357="#N/A Real Time"),OR(Z357="#N/A N/A",Z357="#N/A Real Time")),0,  F357 - Z357)</f>
        <v>#VALUE!</v>
      </c>
      <c r="AB357" s="163" t="e">
        <f>IF(OR(Z357=0,Z357="#N/A N/A"),0,AA357 / Z357*100)</f>
        <v>#VALUE!</v>
      </c>
      <c r="AC357" s="164">
        <v>0</v>
      </c>
      <c r="AD357" s="165">
        <f>IF(D357 = D897,1,_xll.BDP(K357,$AD$12)*L357)</f>
        <v>1</v>
      </c>
      <c r="AE357" s="400" t="e">
        <f>AA357*AC357*T357/AD357 / AF897</f>
        <v>#VALUE!</v>
      </c>
      <c r="AF357" s="73"/>
      <c r="AG357" s="69"/>
      <c r="AH357" s="61"/>
    </row>
    <row r="358" spans="1:34" x14ac:dyDescent="0.2">
      <c r="A358" s="11"/>
      <c r="B358" s="152">
        <v>6396</v>
      </c>
      <c r="C358" s="152" t="s">
        <v>523</v>
      </c>
      <c r="D358" s="152" t="str">
        <f>_xll.BDP(C358,$D$12)</f>
        <v>EUR</v>
      </c>
      <c r="E358" s="152" t="s">
        <v>539</v>
      </c>
      <c r="F358" s="153">
        <f>_xll.BDP(C358,$F$12)</f>
        <v>4.633</v>
      </c>
      <c r="G358" s="153" t="str">
        <f>_xll.BDP(C358,$G$12)</f>
        <v>#N/A Requesting Data...</v>
      </c>
      <c r="H358" s="154" t="e">
        <f>IF(OR(OR(G358="#N/A N/A",G358="#N/A Real Time"),OR(F358="#N/A N/A",F358="#N/A Real Time")),0,  G358 - F358)</f>
        <v>#VALUE!</v>
      </c>
      <c r="I358" s="155" t="e">
        <f>IF(OR(F358=0,F358="#N/A N/A"),0,H358 / F358*100)</f>
        <v>#VALUE!</v>
      </c>
      <c r="J358" s="156">
        <v>0</v>
      </c>
      <c r="K358" s="152" t="str">
        <f>CONCATENATE(D897,D358, " Curncy")</f>
        <v>EUREUR Curncy</v>
      </c>
      <c r="L358" s="152">
        <f>IF(D358 = D897,1,_xll.BDP(K358,$L$12))</f>
        <v>1</v>
      </c>
      <c r="M358" s="394">
        <f>IF(D358 = D897,1,_xll.BDP(K358,$M$12)*L358)</f>
        <v>1</v>
      </c>
      <c r="N358" s="157" t="e">
        <f>H358*J358*T358/M358</f>
        <v>#VALUE!</v>
      </c>
      <c r="O358" s="396" t="e">
        <f>N358 / Y897</f>
        <v>#VALUE!</v>
      </c>
      <c r="P358" s="159">
        <f>IF(OR(OR(J358=0,G358 = "#N/A N/A"),G358="#N/A Real Time"),0,G358*J358*T358/M358)</f>
        <v>0</v>
      </c>
      <c r="Q358" s="398">
        <f>P358 / Y897*100</f>
        <v>0</v>
      </c>
      <c r="R358" s="160">
        <f>IF(Q358&lt;0,Q358,0)</f>
        <v>0</v>
      </c>
      <c r="S358" s="398">
        <f>IF(Q358&gt;0,Q358,0)</f>
        <v>0</v>
      </c>
      <c r="T358" s="152">
        <f>IF(EXACT(D358,UPPER(D358)),1,0.01)/V358</f>
        <v>1</v>
      </c>
      <c r="U358" s="152">
        <v>0</v>
      </c>
      <c r="V358" s="152">
        <v>1</v>
      </c>
      <c r="W358" s="158" t="e">
        <f>IF(AND(Q358&lt;0,O358&gt;0),O358,0)</f>
        <v>#VALUE!</v>
      </c>
      <c r="X358" s="158" t="e">
        <f>IF(AND(Q358&gt;0,O358&gt;0),O358,0)</f>
        <v>#VALUE!</v>
      </c>
      <c r="Y358" s="89"/>
      <c r="Z358" s="162" t="str">
        <f>_xll.BDH(C358,$Z$12,$D$1,$D$1)</f>
        <v>#N/A Requesting Data...</v>
      </c>
      <c r="AA358" s="162" t="e">
        <f>IF(OR(OR(F358="#N/A N/A",F358="#N/A Real Time"),OR(Z358="#N/A N/A",Z358="#N/A Real Time")),0,  F358 - Z358)</f>
        <v>#VALUE!</v>
      </c>
      <c r="AB358" s="163" t="e">
        <f>IF(OR(Z358=0,Z358="#N/A N/A"),0,AA358 / Z358*100)</f>
        <v>#VALUE!</v>
      </c>
      <c r="AC358" s="164">
        <v>0</v>
      </c>
      <c r="AD358" s="165">
        <f>IF(D358 = D897,1,_xll.BDP(K358,$AD$12)*L358)</f>
        <v>1</v>
      </c>
      <c r="AE358" s="400" t="e">
        <f>AA358*AC358*T358/AD358 / AF897</f>
        <v>#VALUE!</v>
      </c>
      <c r="AF358" s="73"/>
      <c r="AG358" s="69"/>
      <c r="AH358" s="61"/>
    </row>
    <row r="359" spans="1:34" x14ac:dyDescent="0.2">
      <c r="A359" s="186" t="s">
        <v>1509</v>
      </c>
      <c r="B359" s="186"/>
      <c r="C359" s="186"/>
      <c r="D359" s="186"/>
      <c r="E359" s="186" t="s">
        <v>533</v>
      </c>
      <c r="F359" s="187"/>
      <c r="G359" s="187"/>
      <c r="H359" s="188"/>
      <c r="I359" s="189"/>
      <c r="J359" s="190"/>
      <c r="K359" s="186"/>
      <c r="L359" s="186"/>
      <c r="M359" s="393"/>
      <c r="N359" s="191" t="e">
        <f t="shared" ref="N359:S359" si="196" xml:space="preserve"> SUM(N356:N358)</f>
        <v>#VALUE!</v>
      </c>
      <c r="O359" s="395" t="e">
        <f t="shared" si="196"/>
        <v>#VALUE!</v>
      </c>
      <c r="P359" s="192">
        <f t="shared" si="196"/>
        <v>0</v>
      </c>
      <c r="Q359" s="397">
        <f t="shared" si="196"/>
        <v>0</v>
      </c>
      <c r="R359" s="193">
        <f t="shared" si="196"/>
        <v>0</v>
      </c>
      <c r="S359" s="397">
        <f t="shared" si="196"/>
        <v>0</v>
      </c>
      <c r="T359" s="186"/>
      <c r="U359" s="186"/>
      <c r="V359" s="186"/>
      <c r="W359" s="194" t="e">
        <f xml:space="preserve"> SUM(W356:W358)</f>
        <v>#VALUE!</v>
      </c>
      <c r="X359" s="194" t="e">
        <f xml:space="preserve"> SUM(X356:X358)</f>
        <v>#VALUE!</v>
      </c>
      <c r="Y359" s="186"/>
      <c r="Z359" s="195"/>
      <c r="AA359" s="195"/>
      <c r="AB359" s="196"/>
      <c r="AC359" s="197"/>
      <c r="AD359" s="198"/>
      <c r="AE359" s="399" t="e">
        <f xml:space="preserve"> SUM(AE356:AE358)</f>
        <v>#VALUE!</v>
      </c>
      <c r="AF359" s="263"/>
      <c r="AG359" s="69"/>
      <c r="AH359" s="61"/>
    </row>
    <row r="360" spans="1:34" x14ac:dyDescent="0.2">
      <c r="A360" s="11"/>
      <c r="B360" s="33"/>
      <c r="C360" s="81"/>
      <c r="D360" s="11"/>
      <c r="E360" s="11"/>
      <c r="F360" s="84"/>
      <c r="G360" s="84"/>
      <c r="H360" s="85"/>
      <c r="I360" s="86"/>
      <c r="J360" s="20"/>
      <c r="K360" s="33"/>
      <c r="L360" s="33"/>
      <c r="M360" s="413"/>
      <c r="N360" s="93"/>
      <c r="O360" s="421"/>
      <c r="P360" s="93"/>
      <c r="Q360" s="430"/>
      <c r="R360" s="94"/>
      <c r="S360" s="435"/>
      <c r="T360" s="26"/>
      <c r="U360" s="11"/>
      <c r="V360" s="11"/>
      <c r="W360" s="95"/>
      <c r="X360" s="95"/>
      <c r="Y360" s="89"/>
      <c r="Z360" s="90"/>
      <c r="AA360" s="90"/>
      <c r="AB360" s="91"/>
      <c r="AC360" s="90"/>
      <c r="AD360" s="92"/>
      <c r="AE360" s="437"/>
      <c r="AF360" s="73"/>
      <c r="AG360" s="69"/>
      <c r="AH360" s="61"/>
    </row>
    <row r="361" spans="1:34" x14ac:dyDescent="0.2">
      <c r="A361" s="110"/>
      <c r="B361" s="110">
        <v>25858</v>
      </c>
      <c r="C361" s="110" t="s">
        <v>1720</v>
      </c>
      <c r="D361" s="110" t="str">
        <f>_xll.BDP(C361,$D$12)</f>
        <v>SGD</v>
      </c>
      <c r="E361" s="110" t="s">
        <v>1721</v>
      </c>
      <c r="F361" s="111">
        <f>_xll.BDP(C361,$F$12)</f>
        <v>0.245</v>
      </c>
      <c r="G361" s="111" t="str">
        <f>_xll.BDP(C361,$G$12)</f>
        <v>#N/A Requesting Data...</v>
      </c>
      <c r="H361" s="112" t="e">
        <f>IF(OR(OR(G361="#N/A N/A",G361="#N/A Real Time"),OR(F361="#N/A N/A",F361="#N/A Real Time")),0,  G361 - F361)</f>
        <v>#VALUE!</v>
      </c>
      <c r="I361" s="113" t="e">
        <f>IF(OR(F361=0,F361="#N/A N/A"),0,H361 / F361*100)</f>
        <v>#VALUE!</v>
      </c>
      <c r="J361" s="114">
        <v>36036545</v>
      </c>
      <c r="K361" s="110" t="str">
        <f>CONCATENATE(D897,D361, " Curncy")</f>
        <v>EURSGD Curncy</v>
      </c>
      <c r="L361" s="110" t="str">
        <f>IF(D361 = D897,1,_xll.BDP(K361,$L$12))</f>
        <v>#N/A Requesting Data...</v>
      </c>
      <c r="M361" s="372" t="e">
        <f>IF(D361 = D897,1,_xll.BDP(K361,$M$12)*L361)</f>
        <v>#VALUE!</v>
      </c>
      <c r="N361" s="116" t="e">
        <f>H361*J361*T361/M361</f>
        <v>#VALUE!</v>
      </c>
      <c r="O361" s="379" t="e">
        <f>N361 / Y897</f>
        <v>#VALUE!</v>
      </c>
      <c r="P361" s="286" t="e">
        <f>IF(OR(OR(J361=0,G361 = "#N/A N/A"),G361="#N/A Real Time"),0,G361*J361*T361/M361)</f>
        <v>#VALUE!</v>
      </c>
      <c r="Q361" s="384" t="e">
        <f>P361 / Y897*100</f>
        <v>#VALUE!</v>
      </c>
      <c r="R361" s="118" t="e">
        <f>IF(Q361&lt;0,Q361,0)</f>
        <v>#VALUE!</v>
      </c>
      <c r="S361" s="384" t="e">
        <f>IF(Q361&gt;0,Q361,0)</f>
        <v>#VALUE!</v>
      </c>
      <c r="T361" s="110">
        <f>IF(EXACT(D361,UPPER(D361)),1,0.01)/V361</f>
        <v>1</v>
      </c>
      <c r="U361" s="110">
        <v>0</v>
      </c>
      <c r="V361" s="110">
        <v>1</v>
      </c>
      <c r="W361" s="117" t="e">
        <f>IF(AND(Q361&lt;0,O361&gt;0),O361,0)</f>
        <v>#VALUE!</v>
      </c>
      <c r="X361" s="117" t="e">
        <f>IF(AND(Q361&gt;0,O361&gt;0),O361,0)</f>
        <v>#VALUE!</v>
      </c>
      <c r="Y361" s="110"/>
      <c r="Z361" s="119">
        <f>_xll.BDH(C361,$Z$12,$D$1,$D$1)</f>
        <v>0.25</v>
      </c>
      <c r="AA361" s="119">
        <f>IF(OR(OR(F361="#N/A N/A",F361="#N/A Real Time"),OR(Z361="#N/A N/A",Z361="#N/A Real Time")),0,  F361 - Z361)</f>
        <v>-5.0000000000000044E-3</v>
      </c>
      <c r="AB361" s="129">
        <f>IF(OR(Z361=0,Z361="#N/A N/A"),0,AA361 / Z361*100)</f>
        <v>-2.0000000000000018</v>
      </c>
      <c r="AC361" s="121">
        <v>36036545</v>
      </c>
      <c r="AD361" s="122" t="e">
        <f>IF(D361 = D897,1,_xll.BDP(K361,$AD$12)*L361)</f>
        <v>#VALUE!</v>
      </c>
      <c r="AE361" s="389" t="e">
        <f>AA361*AC361*T361/AD361 / AF897</f>
        <v>#VALUE!</v>
      </c>
      <c r="AF361" s="123"/>
      <c r="AG361" s="69"/>
      <c r="AH361" s="61"/>
    </row>
    <row r="362" spans="1:34" x14ac:dyDescent="0.2">
      <c r="A362" s="11"/>
      <c r="B362" s="152">
        <v>17826</v>
      </c>
      <c r="C362" s="152" t="s">
        <v>672</v>
      </c>
      <c r="D362" s="152" t="str">
        <f>_xll.BDP(C362,$D$12)</f>
        <v>USD</v>
      </c>
      <c r="E362" s="152" t="s">
        <v>717</v>
      </c>
      <c r="F362" s="153">
        <f>_xll.BDP(C362,$F$12)</f>
        <v>52.75</v>
      </c>
      <c r="G362" s="153" t="str">
        <f>_xll.BDP(C362,$G$12)</f>
        <v>#N/A Requesting Data...</v>
      </c>
      <c r="H362" s="154" t="e">
        <f>IF(OR(OR(G362="#N/A N/A",G362="#N/A Real Time"),OR(F362="#N/A N/A",F362="#N/A Real Time")),0,  G362 - F362)</f>
        <v>#VALUE!</v>
      </c>
      <c r="I362" s="155" t="e">
        <f>IF(OR(F362=0,F362="#N/A N/A"),0,H362 / F362*100)</f>
        <v>#VALUE!</v>
      </c>
      <c r="J362" s="156">
        <v>0</v>
      </c>
      <c r="K362" s="152" t="str">
        <f>CONCATENATE(D897,D362, " Curncy")</f>
        <v>EURUSD Curncy</v>
      </c>
      <c r="L362" s="152">
        <f>IF(D362 = D897,1,_xll.BDP(K362,$L$12))</f>
        <v>1</v>
      </c>
      <c r="M362" s="394" t="e">
        <f>IF(D362 = D897,1,_xll.BDP(K362,$M$12)*L362)</f>
        <v>#VALUE!</v>
      </c>
      <c r="N362" s="157" t="e">
        <f>H362*J362*T362/M362</f>
        <v>#VALUE!</v>
      </c>
      <c r="O362" s="396" t="e">
        <f>N362 / Y897</f>
        <v>#VALUE!</v>
      </c>
      <c r="P362" s="159">
        <f>IF(OR(OR(J362=0,G362 = "#N/A N/A"),G362="#N/A Real Time"),0,G362*J362*T362/M362)</f>
        <v>0</v>
      </c>
      <c r="Q362" s="398">
        <f>P362 / Y897*100</f>
        <v>0</v>
      </c>
      <c r="R362" s="160">
        <f>IF(Q362&lt;0,Q362,0)</f>
        <v>0</v>
      </c>
      <c r="S362" s="398">
        <f>IF(Q362&gt;0,Q362,0)</f>
        <v>0</v>
      </c>
      <c r="T362" s="152">
        <f>IF(EXACT(D362,UPPER(D362)),1,0.01)/V362</f>
        <v>1</v>
      </c>
      <c r="U362" s="152">
        <v>0</v>
      </c>
      <c r="V362" s="152">
        <v>1</v>
      </c>
      <c r="W362" s="158" t="e">
        <f>IF(AND(Q362&lt;0,O362&gt;0),O362,0)</f>
        <v>#VALUE!</v>
      </c>
      <c r="X362" s="158" t="e">
        <f>IF(AND(Q362&gt;0,O362&gt;0),O362,0)</f>
        <v>#VALUE!</v>
      </c>
      <c r="Y362" s="89"/>
      <c r="Z362" s="162" t="str">
        <f>_xll.BDH(C362,$Z$12,$D$1,$D$1)</f>
        <v>#N/A Requesting Data...</v>
      </c>
      <c r="AA362" s="162" t="e">
        <f>IF(OR(OR(F362="#N/A N/A",F362="#N/A Real Time"),OR(Z362="#N/A N/A",Z362="#N/A Real Time")),0,  F362 - Z362)</f>
        <v>#VALUE!</v>
      </c>
      <c r="AB362" s="163" t="e">
        <f>IF(OR(Z362=0,Z362="#N/A N/A"),0,AA362 / Z362*100)</f>
        <v>#VALUE!</v>
      </c>
      <c r="AC362" s="164">
        <v>0</v>
      </c>
      <c r="AD362" s="165">
        <f>IF(D362 = D897,1,_xll.BDP(K362,$AD$12)*L362)</f>
        <v>1.0414000000000001</v>
      </c>
      <c r="AE362" s="400" t="e">
        <f>AA362*AC362*T362/AD362 / AF897</f>
        <v>#VALUE!</v>
      </c>
      <c r="AF362" s="73"/>
      <c r="AG362" s="69"/>
      <c r="AH362" s="61"/>
    </row>
    <row r="363" spans="1:34" x14ac:dyDescent="0.2">
      <c r="A363" s="11"/>
      <c r="B363" s="152">
        <v>8569</v>
      </c>
      <c r="C363" s="152" t="s">
        <v>697</v>
      </c>
      <c r="D363" s="152" t="str">
        <f>_xll.BDP(C363,$D$12)</f>
        <v>SGD</v>
      </c>
      <c r="E363" s="152" t="s">
        <v>740</v>
      </c>
      <c r="F363" s="153">
        <f>_xll.BDP(C363,$F$12)</f>
        <v>26.15</v>
      </c>
      <c r="G363" s="153" t="str">
        <f>_xll.BDP(C363,$G$12)</f>
        <v>#N/A Requesting Data...</v>
      </c>
      <c r="H363" s="154" t="e">
        <f>IF(OR(OR(G363="#N/A N/A",G363="#N/A Real Time"),OR(F363="#N/A N/A",F363="#N/A Real Time")),0,  G363 - F363)</f>
        <v>#VALUE!</v>
      </c>
      <c r="I363" s="155" t="e">
        <f>IF(OR(F363=0,F363="#N/A N/A"),0,H363 / F363*100)</f>
        <v>#VALUE!</v>
      </c>
      <c r="J363" s="156">
        <v>0</v>
      </c>
      <c r="K363" s="152" t="str">
        <f>CONCATENATE(D897,D363, " Curncy")</f>
        <v>EURSGD Curncy</v>
      </c>
      <c r="L363" s="152" t="str">
        <f>IF(D363 = D897,1,_xll.BDP(K363,$L$12))</f>
        <v>#N/A Requesting Data...</v>
      </c>
      <c r="M363" s="394" t="e">
        <f>IF(D363 = D897,1,_xll.BDP(K363,$M$12)*L363)</f>
        <v>#VALUE!</v>
      </c>
      <c r="N363" s="157" t="e">
        <f>H363*J363*T363/M363</f>
        <v>#VALUE!</v>
      </c>
      <c r="O363" s="396" t="e">
        <f>N363 / Y897</f>
        <v>#VALUE!</v>
      </c>
      <c r="P363" s="159">
        <f>IF(OR(OR(J363=0,G363 = "#N/A N/A"),G363="#N/A Real Time"),0,G363*J363*T363/M363)</f>
        <v>0</v>
      </c>
      <c r="Q363" s="398">
        <f>P363 / Y897*100</f>
        <v>0</v>
      </c>
      <c r="R363" s="160">
        <f>IF(Q363&lt;0,Q363,0)</f>
        <v>0</v>
      </c>
      <c r="S363" s="398">
        <f>IF(Q363&gt;0,Q363,0)</f>
        <v>0</v>
      </c>
      <c r="T363" s="152">
        <f>IF(EXACT(D363,UPPER(D363)),1,0.01)/V363</f>
        <v>1</v>
      </c>
      <c r="U363" s="152">
        <v>0</v>
      </c>
      <c r="V363" s="152">
        <v>1</v>
      </c>
      <c r="W363" s="158" t="e">
        <f>IF(AND(Q363&lt;0,O363&gt;0),O363,0)</f>
        <v>#VALUE!</v>
      </c>
      <c r="X363" s="158" t="e">
        <f>IF(AND(Q363&gt;0,O363&gt;0),O363,0)</f>
        <v>#VALUE!</v>
      </c>
      <c r="Y363" s="89"/>
      <c r="Z363" s="162" t="str">
        <f>_xll.BDH(C363,$Z$12,$D$1,$D$1)</f>
        <v>#N/A Requesting Data...</v>
      </c>
      <c r="AA363" s="162" t="e">
        <f>IF(OR(OR(F363="#N/A N/A",F363="#N/A Real Time"),OR(Z363="#N/A N/A",Z363="#N/A Real Time")),0,  F363 - Z363)</f>
        <v>#VALUE!</v>
      </c>
      <c r="AB363" s="163" t="e">
        <f>IF(OR(Z363=0,Z363="#N/A N/A"),0,AA363 / Z363*100)</f>
        <v>#VALUE!</v>
      </c>
      <c r="AC363" s="164">
        <v>0</v>
      </c>
      <c r="AD363" s="165" t="e">
        <f>IF(D363 = D897,1,_xll.BDP(K363,$AD$12)*L363)</f>
        <v>#VALUE!</v>
      </c>
      <c r="AE363" s="400" t="e">
        <f>AA363*AC363*T363/AD363 / AF897</f>
        <v>#VALUE!</v>
      </c>
      <c r="AF363" s="73"/>
      <c r="AG363" s="69"/>
      <c r="AH363" s="61"/>
    </row>
    <row r="364" spans="1:34" s="107" customFormat="1" ht="12" customHeight="1" x14ac:dyDescent="0.2">
      <c r="A364" s="287" t="s">
        <v>1510</v>
      </c>
      <c r="B364" s="287"/>
      <c r="C364" s="287"/>
      <c r="D364" s="287"/>
      <c r="E364" s="287" t="s">
        <v>716</v>
      </c>
      <c r="F364" s="288"/>
      <c r="G364" s="288"/>
      <c r="H364" s="289"/>
      <c r="I364" s="290"/>
      <c r="J364" s="291"/>
      <c r="K364" s="287"/>
      <c r="L364" s="287"/>
      <c r="M364" s="374"/>
      <c r="N364" s="292" t="e">
        <f t="shared" ref="N364:S364" si="197" xml:space="preserve"> SUM(N360:N363)</f>
        <v>#VALUE!</v>
      </c>
      <c r="O364" s="380" t="e">
        <f t="shared" si="197"/>
        <v>#VALUE!</v>
      </c>
      <c r="P364" s="293" t="e">
        <f t="shared" si="197"/>
        <v>#VALUE!</v>
      </c>
      <c r="Q364" s="385" t="e">
        <f t="shared" si="197"/>
        <v>#VALUE!</v>
      </c>
      <c r="R364" s="356" t="e">
        <f t="shared" si="197"/>
        <v>#VALUE!</v>
      </c>
      <c r="S364" s="385" t="e">
        <f t="shared" si="197"/>
        <v>#VALUE!</v>
      </c>
      <c r="T364" s="287"/>
      <c r="U364" s="287"/>
      <c r="V364" s="287"/>
      <c r="W364" s="357" t="e">
        <f xml:space="preserve"> SUM(W360:W363)</f>
        <v>#VALUE!</v>
      </c>
      <c r="X364" s="357" t="e">
        <f xml:space="preserve"> SUM(X360:X363)</f>
        <v>#VALUE!</v>
      </c>
      <c r="Y364" s="287"/>
      <c r="Z364" s="294"/>
      <c r="AA364" s="294"/>
      <c r="AB364" s="295"/>
      <c r="AC364" s="296"/>
      <c r="AD364" s="297"/>
      <c r="AE364" s="390" t="e">
        <f xml:space="preserve"> SUM(AE360:AE363)</f>
        <v>#VALUE!</v>
      </c>
      <c r="AF364" s="363"/>
      <c r="AG364" s="69"/>
      <c r="AH364" s="61"/>
    </row>
    <row r="365" spans="1:34" x14ac:dyDescent="0.2">
      <c r="B365" s="31"/>
      <c r="C365" s="47"/>
      <c r="F365" s="36"/>
      <c r="G365" s="36"/>
      <c r="H365" s="37"/>
      <c r="I365" s="40"/>
      <c r="J365" s="17"/>
      <c r="K365" s="31"/>
      <c r="L365" s="31"/>
      <c r="M365" s="413"/>
      <c r="N365" s="93"/>
      <c r="O365" s="421"/>
      <c r="P365" s="38"/>
      <c r="Q365" s="430"/>
      <c r="R365" s="94"/>
      <c r="S365" s="435"/>
      <c r="T365" s="23"/>
      <c r="W365" s="49"/>
      <c r="X365" s="49"/>
      <c r="Y365" s="70"/>
      <c r="Z365" s="64"/>
      <c r="AA365" s="63"/>
      <c r="AB365" s="56"/>
      <c r="AC365" s="55"/>
      <c r="AD365" s="57"/>
      <c r="AE365" s="437"/>
      <c r="AF365" s="73"/>
      <c r="AG365" s="69"/>
      <c r="AH365" s="61"/>
    </row>
    <row r="366" spans="1:34" x14ac:dyDescent="0.2">
      <c r="B366" s="152">
        <v>924</v>
      </c>
      <c r="C366" s="152" t="s">
        <v>352</v>
      </c>
      <c r="D366" s="152" t="str">
        <f>_xll.BDP(C366,$D$12)</f>
        <v>ZAr</v>
      </c>
      <c r="E366" s="152" t="s">
        <v>353</v>
      </c>
      <c r="F366" s="153">
        <f>_xll.BDP(C366,$F$12)</f>
        <v>24204</v>
      </c>
      <c r="G366" s="153" t="str">
        <f>_xll.BDP(C366,$G$12)</f>
        <v>#N/A Requesting Data...</v>
      </c>
      <c r="H366" s="154" t="e">
        <f>IF(OR(OR(G366="#N/A N/A",G366="#N/A Real Time"),OR(F366="#N/A N/A",F366="#N/A Real Time")),0,  G366 - F366)</f>
        <v>#VALUE!</v>
      </c>
      <c r="I366" s="155" t="e">
        <f>IF(OR(F366=0,F366="#N/A N/A"),0,H366 / F366*100)</f>
        <v>#VALUE!</v>
      </c>
      <c r="J366" s="156">
        <v>115782</v>
      </c>
      <c r="K366" s="152" t="str">
        <f>CONCATENATE(D897,D366, " Curncy")</f>
        <v>EURZAr Curncy</v>
      </c>
      <c r="L366" s="152" t="str">
        <f>IF(D366 = D897,1,_xll.BDP(K366,$L$12))</f>
        <v>#N/A Requesting Data...</v>
      </c>
      <c r="M366" s="394" t="e">
        <f>IF(D366 = D897,1,_xll.BDP(K366,$M$12)*L366)</f>
        <v>#VALUE!</v>
      </c>
      <c r="N366" s="157" t="e">
        <f>H366*J366*T366/M366</f>
        <v>#VALUE!</v>
      </c>
      <c r="O366" s="396" t="e">
        <f>N366 / Y897</f>
        <v>#VALUE!</v>
      </c>
      <c r="P366" s="159" t="e">
        <f>IF(OR(OR(J366=0,G366 = "#N/A N/A"),G366="#N/A Real Time"),0,G366*J366*T366/M366)</f>
        <v>#VALUE!</v>
      </c>
      <c r="Q366" s="398" t="e">
        <f>P366 / Y897*100</f>
        <v>#VALUE!</v>
      </c>
      <c r="R366" s="160" t="e">
        <f>IF(Q366&lt;0,Q366,0)</f>
        <v>#VALUE!</v>
      </c>
      <c r="S366" s="398" t="e">
        <f>IF(Q366&gt;0,Q366,0)</f>
        <v>#VALUE!</v>
      </c>
      <c r="T366" s="152">
        <f>IF(EXACT(D366,UPPER(D366)),1,0.01)/V366</f>
        <v>0.01</v>
      </c>
      <c r="U366" s="152">
        <v>0</v>
      </c>
      <c r="V366" s="152">
        <v>1</v>
      </c>
      <c r="W366" s="158" t="e">
        <f>IF(AND(Q366&lt;0,O366&gt;0),O366,0)</f>
        <v>#VALUE!</v>
      </c>
      <c r="X366" s="158" t="e">
        <f>IF(AND(Q366&gt;0,O366&gt;0),O366,0)</f>
        <v>#VALUE!</v>
      </c>
      <c r="Y366" s="70"/>
      <c r="Z366" s="162">
        <f>_xll.BDH(C366,$Z$12,$D$1,$D$1)</f>
        <v>24503</v>
      </c>
      <c r="AA366" s="162">
        <f>IF(OR(OR(F366="#N/A N/A",F366="#N/A Real Time"),OR(Z366="#N/A N/A",Z366="#N/A Real Time")),0,  F366 - Z366)</f>
        <v>-299</v>
      </c>
      <c r="AB366" s="163">
        <f>IF(OR(Z366=0,Z366="#N/A N/A"),0,AA366 / Z366*100)</f>
        <v>-1.2202587438272865</v>
      </c>
      <c r="AC366" s="164">
        <v>115782</v>
      </c>
      <c r="AD366" s="165" t="e">
        <f>IF(D366 = D897,1,_xll.BDP(K366,$AD$12)*L366)</f>
        <v>#VALUE!</v>
      </c>
      <c r="AE366" s="400" t="e">
        <f>AA366*AC366*T366/AD366 / AF897</f>
        <v>#VALUE!</v>
      </c>
      <c r="AF366" s="73"/>
      <c r="AG366" s="69"/>
      <c r="AH366" s="61"/>
    </row>
    <row r="367" spans="1:34" x14ac:dyDescent="0.2">
      <c r="A367" s="110"/>
      <c r="B367" s="152">
        <v>22641</v>
      </c>
      <c r="C367" s="152" t="s">
        <v>1301</v>
      </c>
      <c r="D367" s="152" t="str">
        <f>_xll.BDP(C367,$D$12)</f>
        <v>ZAr</v>
      </c>
      <c r="E367" s="152" t="s">
        <v>1302</v>
      </c>
      <c r="F367" s="153">
        <f>_xll.BDP(C367,$F$12)</f>
        <v>15107</v>
      </c>
      <c r="G367" s="153" t="str">
        <f>_xll.BDP(C367,$G$12)</f>
        <v>#N/A Requesting Data...</v>
      </c>
      <c r="H367" s="154" t="e">
        <f>IF(OR(OR(G367="#N/A N/A",G367="#N/A Real Time"),OR(F367="#N/A N/A",F367="#N/A Real Time")),0,  G367 - F367)</f>
        <v>#VALUE!</v>
      </c>
      <c r="I367" s="155" t="e">
        <f>IF(OR(F367=0,F367="#N/A N/A"),0,H367 / F367*100)</f>
        <v>#VALUE!</v>
      </c>
      <c r="J367" s="156">
        <v>0</v>
      </c>
      <c r="K367" s="152" t="str">
        <f>CONCATENATE(D897,D367, " Curncy")</f>
        <v>EURZAr Curncy</v>
      </c>
      <c r="L367" s="152" t="str">
        <f>IF(D367 = D897,1,_xll.BDP(K367,$L$12))</f>
        <v>#N/A Requesting Data...</v>
      </c>
      <c r="M367" s="394" t="e">
        <f>IF(D367 = D897,1,_xll.BDP(K367,$M$12)*L367)</f>
        <v>#VALUE!</v>
      </c>
      <c r="N367" s="157" t="e">
        <f>H367*J367*T367/M367</f>
        <v>#VALUE!</v>
      </c>
      <c r="O367" s="396" t="e">
        <f>N367 / Y897</f>
        <v>#VALUE!</v>
      </c>
      <c r="P367" s="159">
        <f>IF(OR(OR(J367=0,G367 = "#N/A N/A"),G367="#N/A Real Time"),0,G367*J367*T367/M367)</f>
        <v>0</v>
      </c>
      <c r="Q367" s="398">
        <f>P367 / Y897*100</f>
        <v>0</v>
      </c>
      <c r="R367" s="160">
        <f>IF(Q367&lt;0,Q367,0)</f>
        <v>0</v>
      </c>
      <c r="S367" s="398">
        <f>IF(Q367&gt;0,Q367,0)</f>
        <v>0</v>
      </c>
      <c r="T367" s="152">
        <f>IF(EXACT(D367,UPPER(D367)),1,0.01)/V367</f>
        <v>0.01</v>
      </c>
      <c r="U367" s="152">
        <v>0</v>
      </c>
      <c r="V367" s="152">
        <v>1</v>
      </c>
      <c r="W367" s="158" t="e">
        <f>IF(AND(Q367&lt;0,O367&gt;0),O367,0)</f>
        <v>#VALUE!</v>
      </c>
      <c r="X367" s="158" t="e">
        <f>IF(AND(Q367&gt;0,O367&gt;0),O367,0)</f>
        <v>#VALUE!</v>
      </c>
      <c r="Y367" s="110"/>
      <c r="Z367" s="162">
        <f>_xll.BDH(C367,$Z$12,$D$1,$D$1)</f>
        <v>15300</v>
      </c>
      <c r="AA367" s="162">
        <f>IF(OR(OR(F367="#N/A N/A",F367="#N/A Real Time"),OR(Z367="#N/A N/A",Z367="#N/A Real Time")),0,  F367 - Z367)</f>
        <v>-193</v>
      </c>
      <c r="AB367" s="163">
        <f>IF(OR(Z367=0,Z367="#N/A N/A"),0,AA367 / Z367*100)</f>
        <v>-1.261437908496732</v>
      </c>
      <c r="AC367" s="164">
        <v>0</v>
      </c>
      <c r="AD367" s="165" t="e">
        <f>IF(D367 = D897,1,_xll.BDP(K367,$AD$12)*L367)</f>
        <v>#VALUE!</v>
      </c>
      <c r="AE367" s="400" t="e">
        <f>AA367*AC367*T367/AD367 / AF897</f>
        <v>#VALUE!</v>
      </c>
      <c r="AF367" s="123"/>
      <c r="AG367" s="69"/>
      <c r="AH367" s="61"/>
    </row>
    <row r="368" spans="1:34" x14ac:dyDescent="0.2">
      <c r="B368" s="152">
        <v>23878</v>
      </c>
      <c r="C368" s="152" t="s">
        <v>112</v>
      </c>
      <c r="D368" s="152" t="str">
        <f>_xll.BDP(C368,$D$12)</f>
        <v>ZAr</v>
      </c>
      <c r="E368" s="152" t="s">
        <v>354</v>
      </c>
      <c r="F368" s="153">
        <f>_xll.BDP(C368,$F$12)</f>
        <v>51107</v>
      </c>
      <c r="G368" s="153" t="str">
        <f>_xll.BDP(C368,$G$12)</f>
        <v>#N/A Requesting Data...</v>
      </c>
      <c r="H368" s="154" t="e">
        <f>IF(OR(OR(G368="#N/A N/A",G368="#N/A Real Time"),OR(F368="#N/A N/A",F368="#N/A Real Time")),0,  G368 - F368)</f>
        <v>#VALUE!</v>
      </c>
      <c r="I368" s="155" t="e">
        <f>IF(OR(F368=0,F368="#N/A N/A"),0,H368 / F368*100)</f>
        <v>#VALUE!</v>
      </c>
      <c r="J368" s="156">
        <v>0</v>
      </c>
      <c r="K368" s="152" t="str">
        <f>CONCATENATE(D897,D368, " Curncy")</f>
        <v>EURZAr Curncy</v>
      </c>
      <c r="L368" s="152" t="str">
        <f>IF(D368 = D897,1,_xll.BDP(K368,$L$12))</f>
        <v>#N/A Requesting Data...</v>
      </c>
      <c r="M368" s="394" t="e">
        <f>IF(D368 = D897,1,_xll.BDP(K368,$M$12)*L368)</f>
        <v>#VALUE!</v>
      </c>
      <c r="N368" s="157" t="e">
        <f>H368*J368*T368/M368</f>
        <v>#VALUE!</v>
      </c>
      <c r="O368" s="396" t="e">
        <f>N368 / Y897</f>
        <v>#VALUE!</v>
      </c>
      <c r="P368" s="159">
        <f>IF(OR(OR(J368=0,G368 = "#N/A N/A"),G368="#N/A Real Time"),0,G368*J368*T368/M368)</f>
        <v>0</v>
      </c>
      <c r="Q368" s="398">
        <f>P368 / Y897*100</f>
        <v>0</v>
      </c>
      <c r="R368" s="160">
        <f>IF(Q368&lt;0,Q368,0)</f>
        <v>0</v>
      </c>
      <c r="S368" s="398">
        <f>IF(Q368&gt;0,Q368,0)</f>
        <v>0</v>
      </c>
      <c r="T368" s="152">
        <f>IF(EXACT(D368,UPPER(D368)),1,0.01)/V368</f>
        <v>0.01</v>
      </c>
      <c r="U368" s="152">
        <v>0</v>
      </c>
      <c r="V368" s="152">
        <v>1</v>
      </c>
      <c r="W368" s="158" t="e">
        <f>IF(AND(Q368&lt;0,O368&gt;0),O368,0)</f>
        <v>#VALUE!</v>
      </c>
      <c r="X368" s="158" t="e">
        <f>IF(AND(Q368&gt;0,O368&gt;0),O368,0)</f>
        <v>#VALUE!</v>
      </c>
      <c r="Y368" s="70"/>
      <c r="Z368" s="162" t="str">
        <f>_xll.BDH(C368,$Z$12,$D$1,$D$1)</f>
        <v>#N/A Requesting Data...</v>
      </c>
      <c r="AA368" s="162" t="e">
        <f>IF(OR(OR(F368="#N/A N/A",F368="#N/A Real Time"),OR(Z368="#N/A N/A",Z368="#N/A Real Time")),0,  F368 - Z368)</f>
        <v>#VALUE!</v>
      </c>
      <c r="AB368" s="163" t="e">
        <f>IF(OR(Z368=0,Z368="#N/A N/A"),0,AA368 / Z368*100)</f>
        <v>#VALUE!</v>
      </c>
      <c r="AC368" s="164">
        <v>0</v>
      </c>
      <c r="AD368" s="165" t="e">
        <f>IF(D368 = D897,1,_xll.BDP(K368,$AD$12)*L368)</f>
        <v>#VALUE!</v>
      </c>
      <c r="AE368" s="400" t="e">
        <f>AA368*AC368*T368/AD368 / AF897</f>
        <v>#VALUE!</v>
      </c>
      <c r="AF368" s="73"/>
      <c r="AG368" s="69"/>
      <c r="AH368" s="61"/>
    </row>
    <row r="369" spans="1:34" x14ac:dyDescent="0.2">
      <c r="B369" s="152">
        <v>19942</v>
      </c>
      <c r="C369" s="152" t="s">
        <v>1418</v>
      </c>
      <c r="D369" s="152" t="str">
        <f>_xll.BDP(C369,$D$12)</f>
        <v>ZAr</v>
      </c>
      <c r="E369" s="152" t="s">
        <v>1419</v>
      </c>
      <c r="F369" s="153">
        <f>_xll.BDP(C369,$F$12)</f>
        <v>4006</v>
      </c>
      <c r="G369" s="153" t="str">
        <f>_xll.BDP(C369,$G$12)</f>
        <v>#N/A Requesting Data...</v>
      </c>
      <c r="H369" s="154" t="e">
        <f>IF(OR(OR(G369="#N/A N/A",G369="#N/A Real Time"),OR(F369="#N/A N/A",F369="#N/A Real Time")),0,  G369 - F369)</f>
        <v>#VALUE!</v>
      </c>
      <c r="I369" s="155" t="e">
        <f>IF(OR(F369=0,F369="#N/A N/A"),0,H369 / F369*100)</f>
        <v>#VALUE!</v>
      </c>
      <c r="J369" s="156">
        <v>573702</v>
      </c>
      <c r="K369" s="152" t="str">
        <f>CONCATENATE(D897,D369, " Curncy")</f>
        <v>EURZAr Curncy</v>
      </c>
      <c r="L369" s="152" t="str">
        <f>IF(D369 = D897,1,_xll.BDP(K369,$L$12))</f>
        <v>#N/A Requesting Data...</v>
      </c>
      <c r="M369" s="394" t="e">
        <f>IF(D369 = D897,1,_xll.BDP(K369,$M$12)*L369)</f>
        <v>#VALUE!</v>
      </c>
      <c r="N369" s="157" t="e">
        <f>H369*J369*T369/M369</f>
        <v>#VALUE!</v>
      </c>
      <c r="O369" s="396" t="e">
        <f>N369 / Y897</f>
        <v>#VALUE!</v>
      </c>
      <c r="P369" s="159" t="e">
        <f>IF(OR(OR(J369=0,G369 = "#N/A N/A"),G369="#N/A Real Time"),0,G369*J369*T369/M369)</f>
        <v>#VALUE!</v>
      </c>
      <c r="Q369" s="398" t="e">
        <f>P369 / Y897*100</f>
        <v>#VALUE!</v>
      </c>
      <c r="R369" s="160" t="e">
        <f>IF(Q369&lt;0,Q369,0)</f>
        <v>#VALUE!</v>
      </c>
      <c r="S369" s="398" t="e">
        <f>IF(Q369&gt;0,Q369,0)</f>
        <v>#VALUE!</v>
      </c>
      <c r="T369" s="152">
        <f>IF(EXACT(D369,UPPER(D369)),1,0.01)/V369</f>
        <v>0.01</v>
      </c>
      <c r="U369" s="152">
        <v>0</v>
      </c>
      <c r="V369" s="152">
        <v>1</v>
      </c>
      <c r="W369" s="158" t="e">
        <f>IF(AND(Q369&lt;0,O369&gt;0),O369,0)</f>
        <v>#VALUE!</v>
      </c>
      <c r="X369" s="158" t="e">
        <f>IF(AND(Q369&gt;0,O369&gt;0),O369,0)</f>
        <v>#VALUE!</v>
      </c>
      <c r="Y369" s="70"/>
      <c r="Z369" s="162">
        <f>_xll.BDH(C369,$Z$12,$D$1,$D$1)</f>
        <v>4067</v>
      </c>
      <c r="AA369" s="162">
        <f>IF(OR(OR(F369="#N/A N/A",F369="#N/A Real Time"),OR(Z369="#N/A N/A",Z369="#N/A Real Time")),0,  F369 - Z369)</f>
        <v>-61</v>
      </c>
      <c r="AB369" s="163">
        <f>IF(OR(Z369=0,Z369="#N/A N/A"),0,AA369 / Z369*100)</f>
        <v>-1.499877059257438</v>
      </c>
      <c r="AC369" s="164">
        <v>573702</v>
      </c>
      <c r="AD369" s="165" t="e">
        <f>IF(D369 = D897,1,_xll.BDP(K369,$AD$12)*L369)</f>
        <v>#VALUE!</v>
      </c>
      <c r="AE369" s="400" t="e">
        <f>AA369*AC369*T369/AD369 / AF897</f>
        <v>#VALUE!</v>
      </c>
      <c r="AF369" s="73"/>
      <c r="AG369" s="69"/>
      <c r="AH369" s="61"/>
    </row>
    <row r="370" spans="1:34" x14ac:dyDescent="0.2">
      <c r="A370" s="186" t="s">
        <v>1511</v>
      </c>
      <c r="B370" s="186"/>
      <c r="C370" s="186"/>
      <c r="D370" s="186"/>
      <c r="E370" s="186" t="s">
        <v>111</v>
      </c>
      <c r="F370" s="187"/>
      <c r="G370" s="187"/>
      <c r="H370" s="188"/>
      <c r="I370" s="189"/>
      <c r="J370" s="190"/>
      <c r="K370" s="186"/>
      <c r="L370" s="186"/>
      <c r="M370" s="393"/>
      <c r="N370" s="191" t="e">
        <f t="shared" ref="N370:S370" si="198" xml:space="preserve"> SUM(N365:N369)</f>
        <v>#VALUE!</v>
      </c>
      <c r="O370" s="395" t="e">
        <f t="shared" si="198"/>
        <v>#VALUE!</v>
      </c>
      <c r="P370" s="192" t="e">
        <f t="shared" si="198"/>
        <v>#VALUE!</v>
      </c>
      <c r="Q370" s="397" t="e">
        <f t="shared" si="198"/>
        <v>#VALUE!</v>
      </c>
      <c r="R370" s="193" t="e">
        <f t="shared" si="198"/>
        <v>#VALUE!</v>
      </c>
      <c r="S370" s="397" t="e">
        <f t="shared" si="198"/>
        <v>#VALUE!</v>
      </c>
      <c r="T370" s="186"/>
      <c r="U370" s="186"/>
      <c r="V370" s="186"/>
      <c r="W370" s="194" t="e">
        <f xml:space="preserve"> SUM(W365:W369)</f>
        <v>#VALUE!</v>
      </c>
      <c r="X370" s="194" t="e">
        <f xml:space="preserve"> SUM(X365:X369)</f>
        <v>#VALUE!</v>
      </c>
      <c r="Y370" s="186"/>
      <c r="Z370" s="195"/>
      <c r="AA370" s="195"/>
      <c r="AB370" s="196"/>
      <c r="AC370" s="197"/>
      <c r="AD370" s="198"/>
      <c r="AE370" s="399" t="e">
        <f xml:space="preserve"> SUM(AE365:AE369)</f>
        <v>#VALUE!</v>
      </c>
      <c r="AF370" s="263"/>
      <c r="AG370" s="69"/>
      <c r="AH370" s="61"/>
    </row>
    <row r="371" spans="1:34" x14ac:dyDescent="0.2">
      <c r="A371" s="11"/>
      <c r="B371" s="33"/>
      <c r="C371" s="81"/>
      <c r="D371" s="11"/>
      <c r="E371" s="11"/>
      <c r="F371" s="84"/>
      <c r="G371" s="84"/>
      <c r="H371" s="85"/>
      <c r="I371" s="86"/>
      <c r="J371" s="20"/>
      <c r="K371" s="33"/>
      <c r="L371" s="33"/>
      <c r="M371" s="413"/>
      <c r="N371" s="93"/>
      <c r="O371" s="421"/>
      <c r="P371" s="93"/>
      <c r="Q371" s="430"/>
      <c r="R371" s="94"/>
      <c r="S371" s="435"/>
      <c r="T371" s="26"/>
      <c r="U371" s="11"/>
      <c r="V371" s="11"/>
      <c r="W371" s="95"/>
      <c r="X371" s="95"/>
      <c r="Y371" s="89"/>
      <c r="Z371" s="90"/>
      <c r="AA371" s="90"/>
      <c r="AB371" s="91"/>
      <c r="AC371" s="90"/>
      <c r="AD371" s="92"/>
      <c r="AE371" s="437"/>
      <c r="AF371" s="73"/>
      <c r="AG371" s="69"/>
      <c r="AH371" s="61"/>
    </row>
    <row r="372" spans="1:34" x14ac:dyDescent="0.2">
      <c r="A372" s="11"/>
      <c r="B372" s="152"/>
      <c r="C372" s="152" t="s">
        <v>527</v>
      </c>
      <c r="D372" s="152" t="str">
        <f>_xll.BDP(C372,$D$12)</f>
        <v>EUR</v>
      </c>
      <c r="E372" s="152" t="str">
        <f>_xll.BDP(C372,$E$12)</f>
        <v>IBEX 35 INDX FUTR Jul22</v>
      </c>
      <c r="F372" s="153">
        <f>_xll.BDP(C372,$F$12)</f>
        <v>8110.4</v>
      </c>
      <c r="G372" s="153" t="str">
        <f>_xll.BDP(C372,$G$12)</f>
        <v>#N/A Requesting Data...</v>
      </c>
      <c r="H372" s="154" t="e">
        <f t="shared" ref="H372:H387" si="199">IF(OR(OR(G372="#N/A N/A",G372="#N/A Real Time"),OR(F372="#N/A N/A",F372="#N/A Real Time")),0,  G372 - F372)</f>
        <v>#VALUE!</v>
      </c>
      <c r="I372" s="155" t="e">
        <f t="shared" ref="I372:I387" si="200">IF(OR(F372=0,F372="#N/A N/A"),0,H372 / F372*100)</f>
        <v>#VALUE!</v>
      </c>
      <c r="J372" s="156">
        <v>0</v>
      </c>
      <c r="K372" s="152" t="str">
        <f>CONCATENATE(D897,D372, " Curncy")</f>
        <v>EUREUR Curncy</v>
      </c>
      <c r="L372" s="152">
        <f>IF(D372 = D897,1,_xll.BDP(K372,$L$12))</f>
        <v>1</v>
      </c>
      <c r="M372" s="394">
        <f>IF(D372 = D897,1,_xll.BDP(K372,$M$12)*L372)</f>
        <v>1</v>
      </c>
      <c r="N372" s="157" t="e">
        <f t="shared" ref="N372:N387" si="201">H372*J372*T372/M372</f>
        <v>#VALUE!</v>
      </c>
      <c r="O372" s="396" t="e">
        <f>N372 / Y897</f>
        <v>#VALUE!</v>
      </c>
      <c r="P372" s="159">
        <f t="shared" ref="P372:P387" si="202">IF(OR(OR(J372=0,G372 = "#N/A N/A"),G372="#N/A Real Time"),0,G372*J372*T372/M372)</f>
        <v>0</v>
      </c>
      <c r="Q372" s="398">
        <f>P372 / Y897*100</f>
        <v>0</v>
      </c>
      <c r="R372" s="160">
        <f t="shared" ref="R372:R387" si="203">IF(Q372&lt;0,Q372,0)</f>
        <v>0</v>
      </c>
      <c r="S372" s="398">
        <f t="shared" ref="S372:S387" si="204">IF(Q372&gt;0,Q372,0)</f>
        <v>0</v>
      </c>
      <c r="T372" s="152">
        <f t="shared" ref="T372:T387" si="205">IF(EXACT(D372,UPPER(D372)),1,0.01)/V372</f>
        <v>1</v>
      </c>
      <c r="U372" s="152">
        <v>3</v>
      </c>
      <c r="V372" s="152">
        <v>1</v>
      </c>
      <c r="W372" s="158" t="e">
        <f t="shared" ref="W372:W387" si="206">IF(AND(Q372&lt;0,O372&gt;0),O372,0)</f>
        <v>#VALUE!</v>
      </c>
      <c r="X372" s="158" t="e">
        <f t="shared" ref="X372:X387" si="207">IF(AND(Q372&gt;0,O372&gt;0),O372,0)</f>
        <v>#VALUE!</v>
      </c>
      <c r="Y372" s="89"/>
      <c r="Z372" s="162">
        <f>_xll.BDH(C372,$Z$12,$D$1,$D$1)</f>
        <v>8039.6</v>
      </c>
      <c r="AA372" s="162">
        <f t="shared" ref="AA372:AA387" si="208">IF(OR(OR(F372="#N/A N/A",F372="#N/A Real Time"),OR(Z372="#N/A N/A",Z372="#N/A Real Time")),0,  F372 - Z372)</f>
        <v>70.799999999999272</v>
      </c>
      <c r="AB372" s="163">
        <f t="shared" ref="AB372:AB387" si="209">IF(OR(Z372=0,Z372="#N/A N/A"),0,AA372 / Z372*100)</f>
        <v>0.88064082790187659</v>
      </c>
      <c r="AC372" s="164">
        <v>0</v>
      </c>
      <c r="AD372" s="165">
        <f>IF(D372 = D897,1,_xll.BDP(K372,$AD$12)*L372)</f>
        <v>1</v>
      </c>
      <c r="AE372" s="400">
        <f>AA372*AC372*T372/AD372 / AF897</f>
        <v>0</v>
      </c>
      <c r="AF372" s="73"/>
      <c r="AG372" s="69"/>
      <c r="AH372" s="61"/>
    </row>
    <row r="373" spans="1:34" x14ac:dyDescent="0.2">
      <c r="A373" s="11"/>
      <c r="B373" s="152">
        <v>78</v>
      </c>
      <c r="C373" s="152" t="s">
        <v>516</v>
      </c>
      <c r="D373" s="152" t="str">
        <f>_xll.BDP(C373,$D$12)</f>
        <v>EUR</v>
      </c>
      <c r="E373" s="152" t="s">
        <v>1130</v>
      </c>
      <c r="F373" s="153">
        <f>_xll.BDP(C373,$F$12)</f>
        <v>8.7219999999999995</v>
      </c>
      <c r="G373" s="153" t="str">
        <f>_xll.BDP(C373,$G$12)</f>
        <v>#N/A Requesting Data...</v>
      </c>
      <c r="H373" s="154" t="e">
        <f t="shared" si="199"/>
        <v>#VALUE!</v>
      </c>
      <c r="I373" s="155" t="e">
        <f t="shared" si="200"/>
        <v>#VALUE!</v>
      </c>
      <c r="J373" s="156">
        <v>0</v>
      </c>
      <c r="K373" s="152" t="str">
        <f>CONCATENATE(D897,D373, " Curncy")</f>
        <v>EUREUR Curncy</v>
      </c>
      <c r="L373" s="152">
        <f>IF(D373 = D897,1,_xll.BDP(K373,$L$12))</f>
        <v>1</v>
      </c>
      <c r="M373" s="394">
        <f>IF(D373 = D897,1,_xll.BDP(K373,$M$12)*L373)</f>
        <v>1</v>
      </c>
      <c r="N373" s="157" t="e">
        <f t="shared" si="201"/>
        <v>#VALUE!</v>
      </c>
      <c r="O373" s="396" t="e">
        <f>N373 / Y897</f>
        <v>#VALUE!</v>
      </c>
      <c r="P373" s="159">
        <f t="shared" si="202"/>
        <v>0</v>
      </c>
      <c r="Q373" s="398">
        <f>P373 / Y897*100</f>
        <v>0</v>
      </c>
      <c r="R373" s="160">
        <f t="shared" si="203"/>
        <v>0</v>
      </c>
      <c r="S373" s="398">
        <f t="shared" si="204"/>
        <v>0</v>
      </c>
      <c r="T373" s="152">
        <f t="shared" si="205"/>
        <v>1</v>
      </c>
      <c r="U373" s="152">
        <v>0</v>
      </c>
      <c r="V373" s="152">
        <v>1</v>
      </c>
      <c r="W373" s="158" t="e">
        <f t="shared" si="206"/>
        <v>#VALUE!</v>
      </c>
      <c r="X373" s="158" t="e">
        <f t="shared" si="207"/>
        <v>#VALUE!</v>
      </c>
      <c r="Y373" s="89"/>
      <c r="Z373" s="162" t="str">
        <f>_xll.BDH(C373,$Z$12,$D$1,$D$1)</f>
        <v>#N/A Requesting Data...</v>
      </c>
      <c r="AA373" s="162" t="e">
        <f t="shared" si="208"/>
        <v>#VALUE!</v>
      </c>
      <c r="AB373" s="163" t="e">
        <f t="shared" si="209"/>
        <v>#VALUE!</v>
      </c>
      <c r="AC373" s="164">
        <v>0</v>
      </c>
      <c r="AD373" s="165">
        <f>IF(D373 = D897,1,_xll.BDP(K373,$AD$12)*L373)</f>
        <v>1</v>
      </c>
      <c r="AE373" s="400" t="e">
        <f>AA373*AC373*T373/AD373 / AF897</f>
        <v>#VALUE!</v>
      </c>
      <c r="AF373" s="73"/>
      <c r="AG373" s="69"/>
      <c r="AH373" s="61"/>
    </row>
    <row r="374" spans="1:34" x14ac:dyDescent="0.2">
      <c r="A374" s="11"/>
      <c r="B374" s="152">
        <v>2799</v>
      </c>
      <c r="C374" s="152" t="s">
        <v>517</v>
      </c>
      <c r="D374" s="152" t="str">
        <f>_xll.BDP(C374,$D$12)</f>
        <v>EUR</v>
      </c>
      <c r="E374" s="152" t="s">
        <v>532</v>
      </c>
      <c r="F374" s="153">
        <f>_xll.BDP(C374,$F$12)</f>
        <v>52.96</v>
      </c>
      <c r="G374" s="153" t="str">
        <f>_xll.BDP(C374,$G$12)</f>
        <v>#N/A Requesting Data...</v>
      </c>
      <c r="H374" s="154" t="e">
        <f t="shared" si="199"/>
        <v>#VALUE!</v>
      </c>
      <c r="I374" s="155" t="e">
        <f t="shared" si="200"/>
        <v>#VALUE!</v>
      </c>
      <c r="J374" s="156">
        <v>0</v>
      </c>
      <c r="K374" s="152" t="str">
        <f>CONCATENATE(D897,D374, " Curncy")</f>
        <v>EUREUR Curncy</v>
      </c>
      <c r="L374" s="152">
        <f>IF(D374 = D897,1,_xll.BDP(K374,$L$12))</f>
        <v>1</v>
      </c>
      <c r="M374" s="394">
        <f>IF(D374 = D897,1,_xll.BDP(K374,$M$12)*L374)</f>
        <v>1</v>
      </c>
      <c r="N374" s="157" t="e">
        <f t="shared" si="201"/>
        <v>#VALUE!</v>
      </c>
      <c r="O374" s="396" t="e">
        <f>N374 / Y897</f>
        <v>#VALUE!</v>
      </c>
      <c r="P374" s="159">
        <f t="shared" si="202"/>
        <v>0</v>
      </c>
      <c r="Q374" s="398">
        <f>P374 / Y897*100</f>
        <v>0</v>
      </c>
      <c r="R374" s="160">
        <f t="shared" si="203"/>
        <v>0</v>
      </c>
      <c r="S374" s="398">
        <f t="shared" si="204"/>
        <v>0</v>
      </c>
      <c r="T374" s="152">
        <f t="shared" si="205"/>
        <v>1</v>
      </c>
      <c r="U374" s="152">
        <v>0</v>
      </c>
      <c r="V374" s="152">
        <v>1</v>
      </c>
      <c r="W374" s="158" t="e">
        <f t="shared" si="206"/>
        <v>#VALUE!</v>
      </c>
      <c r="X374" s="158" t="e">
        <f t="shared" si="207"/>
        <v>#VALUE!</v>
      </c>
      <c r="Y374" s="89"/>
      <c r="Z374" s="162">
        <f>_xll.BDH(C374,$Z$12,$D$1,$D$1)</f>
        <v>53.16</v>
      </c>
      <c r="AA374" s="162">
        <f t="shared" si="208"/>
        <v>-0.19999999999999574</v>
      </c>
      <c r="AB374" s="163">
        <f t="shared" si="209"/>
        <v>-0.37622272385251271</v>
      </c>
      <c r="AC374" s="164">
        <v>0</v>
      </c>
      <c r="AD374" s="165">
        <f>IF(D374 = D897,1,_xll.BDP(K374,$AD$12)*L374)</f>
        <v>1</v>
      </c>
      <c r="AE374" s="400">
        <f>AA374*AC374*T374/AD374 / AF897</f>
        <v>0</v>
      </c>
      <c r="AF374" s="73"/>
      <c r="AG374" s="69"/>
      <c r="AH374" s="61"/>
    </row>
    <row r="375" spans="1:34" x14ac:dyDescent="0.2">
      <c r="A375" s="11"/>
      <c r="B375" s="152">
        <v>2337</v>
      </c>
      <c r="C375" s="152" t="s">
        <v>520</v>
      </c>
      <c r="D375" s="152" t="str">
        <f>_xll.BDP(C375,$D$12)</f>
        <v>EUR</v>
      </c>
      <c r="E375" s="152" t="s">
        <v>536</v>
      </c>
      <c r="F375" s="153">
        <f>_xll.BDP(C375,$F$12)</f>
        <v>4.3135000000000003</v>
      </c>
      <c r="G375" s="153" t="str">
        <f>_xll.BDP(C375,$G$12)</f>
        <v>#N/A Requesting Data...</v>
      </c>
      <c r="H375" s="154" t="e">
        <f t="shared" si="199"/>
        <v>#VALUE!</v>
      </c>
      <c r="I375" s="155" t="e">
        <f t="shared" si="200"/>
        <v>#VALUE!</v>
      </c>
      <c r="J375" s="156">
        <v>0</v>
      </c>
      <c r="K375" s="152" t="str">
        <f>CONCATENATE(D897,D375, " Curncy")</f>
        <v>EUREUR Curncy</v>
      </c>
      <c r="L375" s="152">
        <f>IF(D375 = D897,1,_xll.BDP(K375,$L$12))</f>
        <v>1</v>
      </c>
      <c r="M375" s="394">
        <f>IF(D375 = D897,1,_xll.BDP(K375,$M$12)*L375)</f>
        <v>1</v>
      </c>
      <c r="N375" s="157" t="e">
        <f t="shared" si="201"/>
        <v>#VALUE!</v>
      </c>
      <c r="O375" s="396" t="e">
        <f>N375 / Y897</f>
        <v>#VALUE!</v>
      </c>
      <c r="P375" s="159">
        <f t="shared" si="202"/>
        <v>0</v>
      </c>
      <c r="Q375" s="398">
        <f>P375 / Y897*100</f>
        <v>0</v>
      </c>
      <c r="R375" s="160">
        <f t="shared" si="203"/>
        <v>0</v>
      </c>
      <c r="S375" s="398">
        <f t="shared" si="204"/>
        <v>0</v>
      </c>
      <c r="T375" s="152">
        <f t="shared" si="205"/>
        <v>1</v>
      </c>
      <c r="U375" s="152">
        <v>0</v>
      </c>
      <c r="V375" s="152">
        <v>1</v>
      </c>
      <c r="W375" s="158" t="e">
        <f t="shared" si="206"/>
        <v>#VALUE!</v>
      </c>
      <c r="X375" s="158" t="e">
        <f t="shared" si="207"/>
        <v>#VALUE!</v>
      </c>
      <c r="Y375" s="89"/>
      <c r="Z375" s="162">
        <f>_xll.BDH(C375,$Z$12,$D$1,$D$1)</f>
        <v>4.3304999999999998</v>
      </c>
      <c r="AA375" s="162">
        <f t="shared" si="208"/>
        <v>-1.699999999999946E-2</v>
      </c>
      <c r="AB375" s="163">
        <f t="shared" si="209"/>
        <v>-0.39256436901049441</v>
      </c>
      <c r="AC375" s="164">
        <v>0</v>
      </c>
      <c r="AD375" s="165">
        <f>IF(D375 = D897,1,_xll.BDP(K375,$AD$12)*L375)</f>
        <v>1</v>
      </c>
      <c r="AE375" s="400">
        <f>AA375*AC375*T375/AD375 / AF897</f>
        <v>0</v>
      </c>
      <c r="AF375" s="73"/>
      <c r="AG375" s="69"/>
      <c r="AH375" s="61"/>
    </row>
    <row r="376" spans="1:34" x14ac:dyDescent="0.2">
      <c r="A376" s="11"/>
      <c r="B376" s="152">
        <v>4284</v>
      </c>
      <c r="C376" s="152" t="s">
        <v>521</v>
      </c>
      <c r="D376" s="152" t="str">
        <f>_xll.BDP(C376,$D$12)</f>
        <v>EUR</v>
      </c>
      <c r="E376" s="152" t="s">
        <v>537</v>
      </c>
      <c r="F376" s="153">
        <f>_xll.BDP(C376,$F$12)</f>
        <v>0.76039999999999996</v>
      </c>
      <c r="G376" s="153" t="str">
        <f>_xll.BDP(C376,$G$12)</f>
        <v>#N/A Requesting Data...</v>
      </c>
      <c r="H376" s="154" t="e">
        <f t="shared" si="199"/>
        <v>#VALUE!</v>
      </c>
      <c r="I376" s="155" t="e">
        <f t="shared" si="200"/>
        <v>#VALUE!</v>
      </c>
      <c r="J376" s="156">
        <v>0</v>
      </c>
      <c r="K376" s="152" t="str">
        <f>CONCATENATE(D897,D376, " Curncy")</f>
        <v>EUREUR Curncy</v>
      </c>
      <c r="L376" s="152">
        <f>IF(D376 = D897,1,_xll.BDP(K376,$L$12))</f>
        <v>1</v>
      </c>
      <c r="M376" s="394">
        <f>IF(D376 = D897,1,_xll.BDP(K376,$M$12)*L376)</f>
        <v>1</v>
      </c>
      <c r="N376" s="157" t="e">
        <f t="shared" si="201"/>
        <v>#VALUE!</v>
      </c>
      <c r="O376" s="396" t="e">
        <f>N376 / Y897</f>
        <v>#VALUE!</v>
      </c>
      <c r="P376" s="159">
        <f t="shared" si="202"/>
        <v>0</v>
      </c>
      <c r="Q376" s="398">
        <f>P376 / Y897*100</f>
        <v>0</v>
      </c>
      <c r="R376" s="160">
        <f t="shared" si="203"/>
        <v>0</v>
      </c>
      <c r="S376" s="398">
        <f t="shared" si="204"/>
        <v>0</v>
      </c>
      <c r="T376" s="152">
        <f t="shared" si="205"/>
        <v>1</v>
      </c>
      <c r="U376" s="152">
        <v>0</v>
      </c>
      <c r="V376" s="152">
        <v>1</v>
      </c>
      <c r="W376" s="158" t="e">
        <f t="shared" si="206"/>
        <v>#VALUE!</v>
      </c>
      <c r="X376" s="158" t="e">
        <f t="shared" si="207"/>
        <v>#VALUE!</v>
      </c>
      <c r="Y376" s="89"/>
      <c r="Z376" s="162">
        <f>_xll.BDH(C376,$Z$12,$D$1,$D$1)</f>
        <v>0.76060000000000005</v>
      </c>
      <c r="AA376" s="162">
        <f t="shared" si="208"/>
        <v>-2.00000000000089E-4</v>
      </c>
      <c r="AB376" s="163">
        <f t="shared" si="209"/>
        <v>-2.6295030239296475E-2</v>
      </c>
      <c r="AC376" s="164">
        <v>0</v>
      </c>
      <c r="AD376" s="165">
        <f>IF(D376 = D897,1,_xll.BDP(K376,$AD$12)*L376)</f>
        <v>1</v>
      </c>
      <c r="AE376" s="400">
        <f>AA376*AC376*T376/AD376 / AF897</f>
        <v>0</v>
      </c>
      <c r="AF376" s="73"/>
      <c r="AG376" s="69"/>
      <c r="AH376" s="61"/>
    </row>
    <row r="377" spans="1:34" x14ac:dyDescent="0.2">
      <c r="A377" s="11"/>
      <c r="B377" s="152">
        <v>104</v>
      </c>
      <c r="C377" s="152" t="s">
        <v>519</v>
      </c>
      <c r="D377" s="152" t="str">
        <f>_xll.BDP(C377,$D$12)</f>
        <v>EUR</v>
      </c>
      <c r="E377" s="152" t="s">
        <v>535</v>
      </c>
      <c r="F377" s="153">
        <f>_xll.BDP(C377,$F$12)</f>
        <v>2.6840000000000002</v>
      </c>
      <c r="G377" s="153" t="str">
        <f>_xll.BDP(C377,$G$12)</f>
        <v>#N/A Requesting Data...</v>
      </c>
      <c r="H377" s="154" t="e">
        <f t="shared" si="199"/>
        <v>#VALUE!</v>
      </c>
      <c r="I377" s="155" t="e">
        <f t="shared" si="200"/>
        <v>#VALUE!</v>
      </c>
      <c r="J377" s="156">
        <v>0</v>
      </c>
      <c r="K377" s="152" t="str">
        <f>CONCATENATE(D897,D377, " Curncy")</f>
        <v>EUREUR Curncy</v>
      </c>
      <c r="L377" s="152">
        <f>IF(D377 = D897,1,_xll.BDP(K377,$L$12))</f>
        <v>1</v>
      </c>
      <c r="M377" s="394">
        <f>IF(D377 = D897,1,_xll.BDP(K377,$M$12)*L377)</f>
        <v>1</v>
      </c>
      <c r="N377" s="157" t="e">
        <f t="shared" si="201"/>
        <v>#VALUE!</v>
      </c>
      <c r="O377" s="396" t="e">
        <f>N377 / Y897</f>
        <v>#VALUE!</v>
      </c>
      <c r="P377" s="159">
        <f t="shared" si="202"/>
        <v>0</v>
      </c>
      <c r="Q377" s="398">
        <f>P377 / Y897*100</f>
        <v>0</v>
      </c>
      <c r="R377" s="160">
        <f t="shared" si="203"/>
        <v>0</v>
      </c>
      <c r="S377" s="398">
        <f t="shared" si="204"/>
        <v>0</v>
      </c>
      <c r="T377" s="152">
        <f t="shared" si="205"/>
        <v>1</v>
      </c>
      <c r="U377" s="152">
        <v>0</v>
      </c>
      <c r="V377" s="152">
        <v>1</v>
      </c>
      <c r="W377" s="158" t="e">
        <f t="shared" si="206"/>
        <v>#VALUE!</v>
      </c>
      <c r="X377" s="158" t="e">
        <f t="shared" si="207"/>
        <v>#VALUE!</v>
      </c>
      <c r="Y377" s="89"/>
      <c r="Z377" s="162">
        <f>_xll.BDH(C377,$Z$12,$D$1,$D$1)</f>
        <v>2.6880000000000002</v>
      </c>
      <c r="AA377" s="162">
        <f t="shared" si="208"/>
        <v>-4.0000000000000036E-3</v>
      </c>
      <c r="AB377" s="163">
        <f t="shared" si="209"/>
        <v>-0.14880952380952392</v>
      </c>
      <c r="AC377" s="164">
        <v>0</v>
      </c>
      <c r="AD377" s="165">
        <f>IF(D377 = D897,1,_xll.BDP(K377,$AD$12)*L377)</f>
        <v>1</v>
      </c>
      <c r="AE377" s="400">
        <f>AA377*AC377*T377/AD377 / AF897</f>
        <v>0</v>
      </c>
      <c r="AF377" s="73"/>
      <c r="AG377" s="69"/>
      <c r="AH377" s="61"/>
    </row>
    <row r="378" spans="1:34" x14ac:dyDescent="0.2">
      <c r="A378" s="11"/>
      <c r="B378" s="152">
        <v>12083</v>
      </c>
      <c r="C378" s="152" t="s">
        <v>522</v>
      </c>
      <c r="D378" s="152" t="str">
        <f>_xll.BDP(C378,$D$12)</f>
        <v>EUR</v>
      </c>
      <c r="E378" s="152" t="s">
        <v>538</v>
      </c>
      <c r="F378" s="153">
        <f>_xll.BDP(C378,$F$12)</f>
        <v>3.3130000000000002</v>
      </c>
      <c r="G378" s="153" t="str">
        <f>_xll.BDP(C378,$G$12)</f>
        <v>#N/A Requesting Data...</v>
      </c>
      <c r="H378" s="154" t="e">
        <f t="shared" si="199"/>
        <v>#VALUE!</v>
      </c>
      <c r="I378" s="155" t="e">
        <f t="shared" si="200"/>
        <v>#VALUE!</v>
      </c>
      <c r="J378" s="156">
        <v>0</v>
      </c>
      <c r="K378" s="152" t="str">
        <f>CONCATENATE(D897,D378, " Curncy")</f>
        <v>EUREUR Curncy</v>
      </c>
      <c r="L378" s="152">
        <f>IF(D378 = D897,1,_xll.BDP(K378,$L$12))</f>
        <v>1</v>
      </c>
      <c r="M378" s="394">
        <f>IF(D378 = D897,1,_xll.BDP(K378,$M$12)*L378)</f>
        <v>1</v>
      </c>
      <c r="N378" s="157" t="e">
        <f t="shared" si="201"/>
        <v>#VALUE!</v>
      </c>
      <c r="O378" s="396" t="e">
        <f>N378 / Y897</f>
        <v>#VALUE!</v>
      </c>
      <c r="P378" s="159">
        <f t="shared" si="202"/>
        <v>0</v>
      </c>
      <c r="Q378" s="398">
        <f>P378 / Y897*100</f>
        <v>0</v>
      </c>
      <c r="R378" s="160">
        <f t="shared" si="203"/>
        <v>0</v>
      </c>
      <c r="S378" s="398">
        <f t="shared" si="204"/>
        <v>0</v>
      </c>
      <c r="T378" s="152">
        <f t="shared" si="205"/>
        <v>1</v>
      </c>
      <c r="U378" s="152">
        <v>0</v>
      </c>
      <c r="V378" s="152">
        <v>1</v>
      </c>
      <c r="W378" s="158" t="e">
        <f t="shared" si="206"/>
        <v>#VALUE!</v>
      </c>
      <c r="X378" s="158" t="e">
        <f t="shared" si="207"/>
        <v>#VALUE!</v>
      </c>
      <c r="Y378" s="89"/>
      <c r="Z378" s="162" t="str">
        <f>_xll.BDH(C378,$Z$12,$D$1,$D$1)</f>
        <v>#N/A Requesting Data...</v>
      </c>
      <c r="AA378" s="162" t="e">
        <f t="shared" si="208"/>
        <v>#VALUE!</v>
      </c>
      <c r="AB378" s="163" t="e">
        <f t="shared" si="209"/>
        <v>#VALUE!</v>
      </c>
      <c r="AC378" s="164">
        <v>0</v>
      </c>
      <c r="AD378" s="165">
        <f>IF(D378 = D897,1,_xll.BDP(K378,$AD$12)*L378)</f>
        <v>1</v>
      </c>
      <c r="AE378" s="400" t="e">
        <f>AA378*AC378*T378/AD378 / AF897</f>
        <v>#VALUE!</v>
      </c>
      <c r="AF378" s="73"/>
      <c r="AG378" s="69"/>
      <c r="AH378" s="61"/>
    </row>
    <row r="379" spans="1:34" s="107" customFormat="1" ht="12" customHeight="1" x14ac:dyDescent="0.2">
      <c r="A379" s="110"/>
      <c r="B379" s="110">
        <v>2099</v>
      </c>
      <c r="C379" s="110" t="s">
        <v>1723</v>
      </c>
      <c r="D379" s="110" t="str">
        <f>_xll.BDP(C379,$D$12)</f>
        <v>EUR</v>
      </c>
      <c r="E379" s="110" t="s">
        <v>1724</v>
      </c>
      <c r="F379" s="111">
        <f>_xll.BDP(C379,$F$12)</f>
        <v>16.14</v>
      </c>
      <c r="G379" s="111" t="str">
        <f>_xll.BDP(C379,$G$12)</f>
        <v>#N/A Requesting Data...</v>
      </c>
      <c r="H379" s="112" t="e">
        <f>IF(OR(OR(G379="#N/A N/A",G379="#N/A Real Time"),OR(F379="#N/A N/A",F379="#N/A Real Time")),0,  G379 - F379)</f>
        <v>#VALUE!</v>
      </c>
      <c r="I379" s="113" t="e">
        <f>IF(OR(F379=0,F379="#N/A N/A"),0,H379 / F379*100)</f>
        <v>#VALUE!</v>
      </c>
      <c r="J379" s="114">
        <v>123662</v>
      </c>
      <c r="K379" s="110" t="str">
        <f>CONCATENATE(D897,D379, " Curncy")</f>
        <v>EUREUR Curncy</v>
      </c>
      <c r="L379" s="110">
        <f>IF(D379 = D897,1,_xll.BDP(K379,$L$12))</f>
        <v>1</v>
      </c>
      <c r="M379" s="372">
        <f>IF(D379 = D897,1,_xll.BDP(K379,$M$12)*L379)</f>
        <v>1</v>
      </c>
      <c r="N379" s="116" t="e">
        <f>H379*J379*T379/M379</f>
        <v>#VALUE!</v>
      </c>
      <c r="O379" s="379" t="e">
        <f>N379 / Y897</f>
        <v>#VALUE!</v>
      </c>
      <c r="P379" s="286" t="e">
        <f>IF(OR(OR(J379=0,G379 = "#N/A N/A"),G379="#N/A Real Time"),0,G379*J379*T379/M379)</f>
        <v>#VALUE!</v>
      </c>
      <c r="Q379" s="384" t="e">
        <f>P379 / Y897*100</f>
        <v>#VALUE!</v>
      </c>
      <c r="R379" s="118" t="e">
        <f>IF(Q379&lt;0,Q379,0)</f>
        <v>#VALUE!</v>
      </c>
      <c r="S379" s="384" t="e">
        <f>IF(Q379&gt;0,Q379,0)</f>
        <v>#VALUE!</v>
      </c>
      <c r="T379" s="110">
        <f>IF(EXACT(D379,UPPER(D379)),1,0.01)/V379</f>
        <v>1</v>
      </c>
      <c r="U379" s="110">
        <v>0</v>
      </c>
      <c r="V379" s="110">
        <v>1</v>
      </c>
      <c r="W379" s="117" t="e">
        <f>IF(AND(Q379&lt;0,O379&gt;0),O379,0)</f>
        <v>#VALUE!</v>
      </c>
      <c r="X379" s="117" t="e">
        <f>IF(AND(Q379&gt;0,O379&gt;0),O379,0)</f>
        <v>#VALUE!</v>
      </c>
      <c r="Y379" s="110"/>
      <c r="Z379" s="119">
        <f>_xll.BDH(C379,$Z$12,$D$1,$D$1)</f>
        <v>16.100000000000001</v>
      </c>
      <c r="AA379" s="119">
        <f>IF(OR(OR(F379="#N/A N/A",F379="#N/A Real Time"),OR(Z379="#N/A N/A",Z379="#N/A Real Time")),0,  F379 - Z379)</f>
        <v>3.9999999999999147E-2</v>
      </c>
      <c r="AB379" s="129">
        <f>IF(OR(Z379=0,Z379="#N/A N/A"),0,AA379 / Z379*100)</f>
        <v>0.24844720496893877</v>
      </c>
      <c r="AC379" s="121">
        <v>123662</v>
      </c>
      <c r="AD379" s="122">
        <f>IF(D379 = D897,1,_xll.BDP(K379,$AD$12)*L379)</f>
        <v>1</v>
      </c>
      <c r="AE379" s="389">
        <f>AA379*AC379*T379/AD379 / AF897</f>
        <v>1.8435967995380659E-5</v>
      </c>
      <c r="AF379" s="123"/>
      <c r="AG379" s="69"/>
      <c r="AH379" s="61"/>
    </row>
    <row r="380" spans="1:34" x14ac:dyDescent="0.2">
      <c r="A380" s="11"/>
      <c r="B380" s="152">
        <v>6282</v>
      </c>
      <c r="C380" s="152" t="s">
        <v>524</v>
      </c>
      <c r="D380" s="152" t="str">
        <f>_xll.BDP(C380,$D$12)</f>
        <v>EUR</v>
      </c>
      <c r="E380" s="152" t="s">
        <v>540</v>
      </c>
      <c r="F380" s="153">
        <f>_xll.BDP(C380,$F$12)</f>
        <v>18.55</v>
      </c>
      <c r="G380" s="153" t="str">
        <f>_xll.BDP(C380,$G$12)</f>
        <v>#N/A Requesting Data...</v>
      </c>
      <c r="H380" s="154" t="e">
        <f t="shared" si="199"/>
        <v>#VALUE!</v>
      </c>
      <c r="I380" s="155" t="e">
        <f t="shared" si="200"/>
        <v>#VALUE!</v>
      </c>
      <c r="J380" s="156">
        <v>0</v>
      </c>
      <c r="K380" s="152" t="str">
        <f>CONCATENATE(D897,D380, " Curncy")</f>
        <v>EUREUR Curncy</v>
      </c>
      <c r="L380" s="152">
        <f>IF(D380 = D897,1,_xll.BDP(K380,$L$12))</f>
        <v>1</v>
      </c>
      <c r="M380" s="394">
        <f>IF(D380 = D897,1,_xll.BDP(K380,$M$12)*L380)</f>
        <v>1</v>
      </c>
      <c r="N380" s="157" t="e">
        <f t="shared" si="201"/>
        <v>#VALUE!</v>
      </c>
      <c r="O380" s="396" t="e">
        <f>N380 / Y897</f>
        <v>#VALUE!</v>
      </c>
      <c r="P380" s="159">
        <f t="shared" si="202"/>
        <v>0</v>
      </c>
      <c r="Q380" s="398">
        <f>P380 / Y897*100</f>
        <v>0</v>
      </c>
      <c r="R380" s="160">
        <f t="shared" si="203"/>
        <v>0</v>
      </c>
      <c r="S380" s="398">
        <f t="shared" si="204"/>
        <v>0</v>
      </c>
      <c r="T380" s="152">
        <f t="shared" si="205"/>
        <v>1</v>
      </c>
      <c r="U380" s="152">
        <v>0</v>
      </c>
      <c r="V380" s="152">
        <v>1</v>
      </c>
      <c r="W380" s="158" t="e">
        <f t="shared" si="206"/>
        <v>#VALUE!</v>
      </c>
      <c r="X380" s="158" t="e">
        <f t="shared" si="207"/>
        <v>#VALUE!</v>
      </c>
      <c r="Y380" s="89"/>
      <c r="Z380" s="162">
        <f>_xll.BDH(C380,$Z$12,$D$1,$D$1)</f>
        <v>18</v>
      </c>
      <c r="AA380" s="162">
        <f t="shared" si="208"/>
        <v>0.55000000000000071</v>
      </c>
      <c r="AB380" s="163">
        <f t="shared" si="209"/>
        <v>3.0555555555555598</v>
      </c>
      <c r="AC380" s="164">
        <v>0</v>
      </c>
      <c r="AD380" s="165">
        <f>IF(D380 = D897,1,_xll.BDP(K380,$AD$12)*L380)</f>
        <v>1</v>
      </c>
      <c r="AE380" s="400">
        <f>AA380*AC380*T380/AD380 / AF897</f>
        <v>0</v>
      </c>
      <c r="AF380" s="73"/>
      <c r="AG380" s="69"/>
      <c r="AH380" s="61"/>
    </row>
    <row r="381" spans="1:34" x14ac:dyDescent="0.2">
      <c r="A381" s="11"/>
      <c r="B381" s="152">
        <v>3929</v>
      </c>
      <c r="C381" s="152" t="s">
        <v>526</v>
      </c>
      <c r="D381" s="152" t="str">
        <f>_xll.BDP(C381,$D$12)</f>
        <v>EUR</v>
      </c>
      <c r="E381" s="152" t="s">
        <v>542</v>
      </c>
      <c r="F381" s="153">
        <f>_xll.BDP(C381,$F$12)</f>
        <v>8.93</v>
      </c>
      <c r="G381" s="153" t="str">
        <f>_xll.BDP(C381,$G$12)</f>
        <v>#N/A Requesting Data...</v>
      </c>
      <c r="H381" s="154" t="e">
        <f t="shared" si="199"/>
        <v>#VALUE!</v>
      </c>
      <c r="I381" s="155" t="e">
        <f t="shared" si="200"/>
        <v>#VALUE!</v>
      </c>
      <c r="J381" s="156">
        <v>0</v>
      </c>
      <c r="K381" s="152" t="str">
        <f>CONCATENATE(D897,D381, " Curncy")</f>
        <v>EUREUR Curncy</v>
      </c>
      <c r="L381" s="152">
        <f>IF(D381 = D897,1,_xll.BDP(K381,$L$12))</f>
        <v>1</v>
      </c>
      <c r="M381" s="394">
        <f>IF(D381 = D897,1,_xll.BDP(K381,$M$12)*L381)</f>
        <v>1</v>
      </c>
      <c r="N381" s="157" t="e">
        <f t="shared" si="201"/>
        <v>#VALUE!</v>
      </c>
      <c r="O381" s="396" t="e">
        <f>N381 / Y897</f>
        <v>#VALUE!</v>
      </c>
      <c r="P381" s="159">
        <f t="shared" si="202"/>
        <v>0</v>
      </c>
      <c r="Q381" s="398">
        <f>P381 / Y897*100</f>
        <v>0</v>
      </c>
      <c r="R381" s="160">
        <f t="shared" si="203"/>
        <v>0</v>
      </c>
      <c r="S381" s="398">
        <f t="shared" si="204"/>
        <v>0</v>
      </c>
      <c r="T381" s="152">
        <f t="shared" si="205"/>
        <v>1</v>
      </c>
      <c r="U381" s="152">
        <v>0</v>
      </c>
      <c r="V381" s="152">
        <v>1</v>
      </c>
      <c r="W381" s="158" t="e">
        <f t="shared" si="206"/>
        <v>#VALUE!</v>
      </c>
      <c r="X381" s="158" t="e">
        <f t="shared" si="207"/>
        <v>#VALUE!</v>
      </c>
      <c r="Y381" s="89"/>
      <c r="Z381" s="162">
        <f>_xll.BDH(C381,$Z$12,$D$1,$D$1)</f>
        <v>9.125</v>
      </c>
      <c r="AA381" s="162">
        <f t="shared" si="208"/>
        <v>-0.19500000000000028</v>
      </c>
      <c r="AB381" s="163">
        <f t="shared" si="209"/>
        <v>-2.1369863013698658</v>
      </c>
      <c r="AC381" s="164">
        <v>0</v>
      </c>
      <c r="AD381" s="165">
        <f>IF(D381 = D897,1,_xll.BDP(K381,$AD$12)*L381)</f>
        <v>1</v>
      </c>
      <c r="AE381" s="400">
        <f>AA381*AC381*T381/AD381 / AF897</f>
        <v>0</v>
      </c>
      <c r="AF381" s="73"/>
      <c r="AG381" s="69"/>
      <c r="AH381" s="61"/>
    </row>
    <row r="382" spans="1:34" x14ac:dyDescent="0.2">
      <c r="A382" s="11"/>
      <c r="B382" s="152">
        <v>2395</v>
      </c>
      <c r="C382" s="152" t="s">
        <v>525</v>
      </c>
      <c r="D382" s="152" t="str">
        <f>_xll.BDP(C382,$D$12)</f>
        <v>EUR</v>
      </c>
      <c r="E382" s="152" t="s">
        <v>541</v>
      </c>
      <c r="F382" s="153">
        <f>_xll.BDP(C382,$F$12)</f>
        <v>21.97</v>
      </c>
      <c r="G382" s="153" t="str">
        <f>_xll.BDP(C382,$G$12)</f>
        <v>#N/A Requesting Data...</v>
      </c>
      <c r="H382" s="154" t="e">
        <f t="shared" si="199"/>
        <v>#VALUE!</v>
      </c>
      <c r="I382" s="155" t="e">
        <f t="shared" si="200"/>
        <v>#VALUE!</v>
      </c>
      <c r="J382" s="156">
        <v>0</v>
      </c>
      <c r="K382" s="152" t="str">
        <f>CONCATENATE(D897,D382, " Curncy")</f>
        <v>EUREUR Curncy</v>
      </c>
      <c r="L382" s="152">
        <f>IF(D382 = D897,1,_xll.BDP(K382,$L$12))</f>
        <v>1</v>
      </c>
      <c r="M382" s="394">
        <f>IF(D382 = D897,1,_xll.BDP(K382,$M$12)*L382)</f>
        <v>1</v>
      </c>
      <c r="N382" s="157" t="e">
        <f t="shared" si="201"/>
        <v>#VALUE!</v>
      </c>
      <c r="O382" s="396" t="e">
        <f>N382 / Y897</f>
        <v>#VALUE!</v>
      </c>
      <c r="P382" s="159">
        <f t="shared" si="202"/>
        <v>0</v>
      </c>
      <c r="Q382" s="398">
        <f>P382 / Y897*100</f>
        <v>0</v>
      </c>
      <c r="R382" s="160">
        <f t="shared" si="203"/>
        <v>0</v>
      </c>
      <c r="S382" s="398">
        <f t="shared" si="204"/>
        <v>0</v>
      </c>
      <c r="T382" s="152">
        <f t="shared" si="205"/>
        <v>1</v>
      </c>
      <c r="U382" s="152">
        <v>0</v>
      </c>
      <c r="V382" s="152">
        <v>1</v>
      </c>
      <c r="W382" s="158" t="e">
        <f t="shared" si="206"/>
        <v>#VALUE!</v>
      </c>
      <c r="X382" s="158" t="e">
        <f t="shared" si="207"/>
        <v>#VALUE!</v>
      </c>
      <c r="Y382" s="89"/>
      <c r="Z382" s="162" t="str">
        <f>_xll.BDH(C382,$Z$12,$D$1,$D$1)</f>
        <v>#N/A Requesting Data...</v>
      </c>
      <c r="AA382" s="162" t="e">
        <f t="shared" si="208"/>
        <v>#VALUE!</v>
      </c>
      <c r="AB382" s="163" t="e">
        <f t="shared" si="209"/>
        <v>#VALUE!</v>
      </c>
      <c r="AC382" s="164">
        <v>0</v>
      </c>
      <c r="AD382" s="165">
        <f>IF(D382 = D897,1,_xll.BDP(K382,$AD$12)*L382)</f>
        <v>1</v>
      </c>
      <c r="AE382" s="400" t="e">
        <f>AA382*AC382*T382/AD382 / AF897</f>
        <v>#VALUE!</v>
      </c>
      <c r="AF382" s="73"/>
      <c r="AG382" s="69"/>
      <c r="AH382" s="61"/>
    </row>
    <row r="383" spans="1:34" x14ac:dyDescent="0.2">
      <c r="A383" s="11"/>
      <c r="B383" s="152">
        <v>3347</v>
      </c>
      <c r="C383" s="152" t="s">
        <v>528</v>
      </c>
      <c r="D383" s="152" t="str">
        <f>_xll.BDP(C383,$D$12)</f>
        <v>EUR</v>
      </c>
      <c r="E383" s="152" t="s">
        <v>543</v>
      </c>
      <c r="F383" s="153">
        <f>_xll.BDP(C383,$F$12)</f>
        <v>1.698</v>
      </c>
      <c r="G383" s="153" t="str">
        <f>_xll.BDP(C383,$G$12)</f>
        <v>#N/A Requesting Data...</v>
      </c>
      <c r="H383" s="154" t="e">
        <f t="shared" si="199"/>
        <v>#VALUE!</v>
      </c>
      <c r="I383" s="155" t="e">
        <f t="shared" si="200"/>
        <v>#VALUE!</v>
      </c>
      <c r="J383" s="156">
        <v>0</v>
      </c>
      <c r="K383" s="152" t="str">
        <f>CONCATENATE(D897,D383, " Curncy")</f>
        <v>EUREUR Curncy</v>
      </c>
      <c r="L383" s="152">
        <f>IF(D383 = D897,1,_xll.BDP(K383,$L$12))</f>
        <v>1</v>
      </c>
      <c r="M383" s="394">
        <f>IF(D383 = D897,1,_xll.BDP(K383,$M$12)*L383)</f>
        <v>1</v>
      </c>
      <c r="N383" s="157" t="e">
        <f t="shared" si="201"/>
        <v>#VALUE!</v>
      </c>
      <c r="O383" s="396" t="e">
        <f>N383 / Y897</f>
        <v>#VALUE!</v>
      </c>
      <c r="P383" s="159">
        <f t="shared" si="202"/>
        <v>0</v>
      </c>
      <c r="Q383" s="398">
        <f>P383 / Y897*100</f>
        <v>0</v>
      </c>
      <c r="R383" s="160">
        <f t="shared" si="203"/>
        <v>0</v>
      </c>
      <c r="S383" s="398">
        <f t="shared" si="204"/>
        <v>0</v>
      </c>
      <c r="T383" s="152">
        <f t="shared" si="205"/>
        <v>1</v>
      </c>
      <c r="U383" s="152">
        <v>0</v>
      </c>
      <c r="V383" s="152">
        <v>1</v>
      </c>
      <c r="W383" s="158" t="e">
        <f t="shared" si="206"/>
        <v>#VALUE!</v>
      </c>
      <c r="X383" s="158" t="e">
        <f t="shared" si="207"/>
        <v>#VALUE!</v>
      </c>
      <c r="Y383" s="89"/>
      <c r="Z383" s="162" t="str">
        <f>_xll.BDH(C383,$Z$12,$D$1,$D$1)</f>
        <v>#N/A Requesting Data...</v>
      </c>
      <c r="AA383" s="162" t="e">
        <f t="shared" si="208"/>
        <v>#VALUE!</v>
      </c>
      <c r="AB383" s="163" t="e">
        <f t="shared" si="209"/>
        <v>#VALUE!</v>
      </c>
      <c r="AC383" s="164">
        <v>0</v>
      </c>
      <c r="AD383" s="165">
        <f>IF(D383 = D897,1,_xll.BDP(K383,$AD$12)*L383)</f>
        <v>1</v>
      </c>
      <c r="AE383" s="400" t="e">
        <f>AA383*AC383*T383/AD383 / AF897</f>
        <v>#VALUE!</v>
      </c>
      <c r="AF383" s="73"/>
      <c r="AG383" s="69"/>
      <c r="AH383" s="61"/>
    </row>
    <row r="384" spans="1:34" x14ac:dyDescent="0.2">
      <c r="A384" s="11"/>
      <c r="B384" s="152">
        <v>1067</v>
      </c>
      <c r="C384" s="152" t="s">
        <v>529</v>
      </c>
      <c r="D384" s="152" t="str">
        <f>_xll.BDP(C384,$D$12)</f>
        <v>EUR</v>
      </c>
      <c r="E384" s="152" t="s">
        <v>544</v>
      </c>
      <c r="F384" s="153">
        <f>_xll.BDP(C384,$F$12)</f>
        <v>13.48</v>
      </c>
      <c r="G384" s="153" t="str">
        <f>_xll.BDP(C384,$G$12)</f>
        <v>#N/A Requesting Data...</v>
      </c>
      <c r="H384" s="154" t="e">
        <f t="shared" si="199"/>
        <v>#VALUE!</v>
      </c>
      <c r="I384" s="155" t="e">
        <f t="shared" si="200"/>
        <v>#VALUE!</v>
      </c>
      <c r="J384" s="156">
        <v>0</v>
      </c>
      <c r="K384" s="152" t="str">
        <f>CONCATENATE(D897,D384, " Curncy")</f>
        <v>EUREUR Curncy</v>
      </c>
      <c r="L384" s="152">
        <f>IF(D384 = D897,1,_xll.BDP(K384,$L$12))</f>
        <v>1</v>
      </c>
      <c r="M384" s="394">
        <f>IF(D384 = D897,1,_xll.BDP(K384,$M$12)*L384)</f>
        <v>1</v>
      </c>
      <c r="N384" s="157" t="e">
        <f t="shared" si="201"/>
        <v>#VALUE!</v>
      </c>
      <c r="O384" s="396" t="e">
        <f>N384 / Y897</f>
        <v>#VALUE!</v>
      </c>
      <c r="P384" s="159">
        <f t="shared" si="202"/>
        <v>0</v>
      </c>
      <c r="Q384" s="398">
        <f>P384 / Y897*100</f>
        <v>0</v>
      </c>
      <c r="R384" s="160">
        <f t="shared" si="203"/>
        <v>0</v>
      </c>
      <c r="S384" s="398">
        <f t="shared" si="204"/>
        <v>0</v>
      </c>
      <c r="T384" s="152">
        <f t="shared" si="205"/>
        <v>1</v>
      </c>
      <c r="U384" s="152">
        <v>0</v>
      </c>
      <c r="V384" s="152">
        <v>1</v>
      </c>
      <c r="W384" s="158" t="e">
        <f t="shared" si="206"/>
        <v>#VALUE!</v>
      </c>
      <c r="X384" s="158" t="e">
        <f t="shared" si="207"/>
        <v>#VALUE!</v>
      </c>
      <c r="Y384" s="89"/>
      <c r="Z384" s="162">
        <f>_xll.BDH(C384,$Z$12,$D$1,$D$1)</f>
        <v>14.05</v>
      </c>
      <c r="AA384" s="162">
        <f t="shared" si="208"/>
        <v>-0.57000000000000028</v>
      </c>
      <c r="AB384" s="163">
        <f t="shared" si="209"/>
        <v>-4.0569395017793619</v>
      </c>
      <c r="AC384" s="164">
        <v>0</v>
      </c>
      <c r="AD384" s="165">
        <f>IF(D384 = D897,1,_xll.BDP(K384,$AD$12)*L384)</f>
        <v>1</v>
      </c>
      <c r="AE384" s="400">
        <f>AA384*AC384*T384/AD384 / AF897</f>
        <v>0</v>
      </c>
      <c r="AF384" s="73"/>
      <c r="AG384" s="69"/>
      <c r="AH384" s="61"/>
    </row>
    <row r="385" spans="1:34" s="107" customFormat="1" ht="12" customHeight="1" x14ac:dyDescent="0.2">
      <c r="A385" s="110"/>
      <c r="B385" s="110">
        <v>31897</v>
      </c>
      <c r="C385" s="110" t="s">
        <v>1736</v>
      </c>
      <c r="D385" s="110" t="str">
        <f>_xll.BDP(C385,$D$12)</f>
        <v>EUR</v>
      </c>
      <c r="E385" s="110" t="s">
        <v>1737</v>
      </c>
      <c r="F385" s="111">
        <f>_xll.BDP(C385,$F$12)</f>
        <v>20.68</v>
      </c>
      <c r="G385" s="111" t="str">
        <f>_xll.BDP(C385,$G$12)</f>
        <v>#N/A Requesting Data...</v>
      </c>
      <c r="H385" s="112" t="e">
        <f>IF(OR(OR(G385="#N/A N/A",G385="#N/A Real Time"),OR(F385="#N/A N/A",F385="#N/A Real Time")),0,  G385 - F385)</f>
        <v>#VALUE!</v>
      </c>
      <c r="I385" s="113" t="e">
        <f>IF(OR(F385=0,F385="#N/A N/A"),0,H385 / F385*100)</f>
        <v>#VALUE!</v>
      </c>
      <c r="J385" s="114">
        <v>0</v>
      </c>
      <c r="K385" s="110" t="str">
        <f>CONCATENATE(D897,D385, " Curncy")</f>
        <v>EUREUR Curncy</v>
      </c>
      <c r="L385" s="110">
        <f>IF(D385 = D897,1,_xll.BDP(K385,$L$12))</f>
        <v>1</v>
      </c>
      <c r="M385" s="372">
        <f>IF(D385 = D897,1,_xll.BDP(K385,$M$12)*L385)</f>
        <v>1</v>
      </c>
      <c r="N385" s="116" t="e">
        <f>H385*J385*T385/M385</f>
        <v>#VALUE!</v>
      </c>
      <c r="O385" s="379" t="e">
        <f>N385 / Y897</f>
        <v>#VALUE!</v>
      </c>
      <c r="P385" s="286">
        <f>IF(OR(OR(J385=0,G385 = "#N/A N/A"),G385="#N/A Real Time"),0,G385*J385*T385/M385)</f>
        <v>0</v>
      </c>
      <c r="Q385" s="384">
        <f>P385 / Y897*100</f>
        <v>0</v>
      </c>
      <c r="R385" s="118">
        <f>IF(Q385&lt;0,Q385,0)</f>
        <v>0</v>
      </c>
      <c r="S385" s="384">
        <f>IF(Q385&gt;0,Q385,0)</f>
        <v>0</v>
      </c>
      <c r="T385" s="110">
        <f>IF(EXACT(D385,UPPER(D385)),1,0.01)/V385</f>
        <v>1</v>
      </c>
      <c r="U385" s="110">
        <v>0</v>
      </c>
      <c r="V385" s="110">
        <v>1</v>
      </c>
      <c r="W385" s="117" t="e">
        <f>IF(AND(Q385&lt;0,O385&gt;0),O385,0)</f>
        <v>#VALUE!</v>
      </c>
      <c r="X385" s="117" t="e">
        <f>IF(AND(Q385&gt;0,O385&gt;0),O385,0)</f>
        <v>#VALUE!</v>
      </c>
      <c r="Y385" s="110"/>
      <c r="Z385" s="119">
        <f>_xll.BDH(C385,$Z$12,$D$1,$D$1)</f>
        <v>20.25</v>
      </c>
      <c r="AA385" s="119">
        <f>IF(OR(OR(F385="#N/A N/A",F385="#N/A Real Time"),OR(Z385="#N/A N/A",Z385="#N/A Real Time")),0,  F385 - Z385)</f>
        <v>0.42999999999999972</v>
      </c>
      <c r="AB385" s="129">
        <f>IF(OR(Z385=0,Z385="#N/A N/A"),0,AA385 / Z385*100)</f>
        <v>2.1234567901234556</v>
      </c>
      <c r="AC385" s="121">
        <v>0</v>
      </c>
      <c r="AD385" s="122">
        <f>IF(D385 = D897,1,_xll.BDP(K385,$AD$12)*L385)</f>
        <v>1</v>
      </c>
      <c r="AE385" s="389">
        <f>AA385*AC385*T385/AD385 / AF897</f>
        <v>0</v>
      </c>
      <c r="AF385" s="123"/>
      <c r="AG385" s="69"/>
      <c r="AH385" s="61"/>
    </row>
    <row r="386" spans="1:34" x14ac:dyDescent="0.2">
      <c r="A386" s="110"/>
      <c r="B386" s="152">
        <v>22621</v>
      </c>
      <c r="C386" s="152" t="s">
        <v>1319</v>
      </c>
      <c r="D386" s="152" t="str">
        <f>_xll.BDP(C386,$D$12)</f>
        <v>EUR</v>
      </c>
      <c r="E386" s="152" t="s">
        <v>1320</v>
      </c>
      <c r="F386" s="153">
        <f>_xll.BDP(C386,$F$12)</f>
        <v>3.15</v>
      </c>
      <c r="G386" s="153" t="str">
        <f>_xll.BDP(C386,$G$12)</f>
        <v>#N/A Requesting Data...</v>
      </c>
      <c r="H386" s="154" t="e">
        <f t="shared" si="199"/>
        <v>#VALUE!</v>
      </c>
      <c r="I386" s="155" t="e">
        <f t="shared" si="200"/>
        <v>#VALUE!</v>
      </c>
      <c r="J386" s="156">
        <v>0</v>
      </c>
      <c r="K386" s="152" t="str">
        <f>CONCATENATE(D897,D386, " Curncy")</f>
        <v>EUREUR Curncy</v>
      </c>
      <c r="L386" s="152">
        <f>IF(D386 = D897,1,_xll.BDP(K386,$L$12))</f>
        <v>1</v>
      </c>
      <c r="M386" s="394">
        <f>IF(D386 = D897,1,_xll.BDP(K386,$M$12)*L386)</f>
        <v>1</v>
      </c>
      <c r="N386" s="157" t="e">
        <f t="shared" si="201"/>
        <v>#VALUE!</v>
      </c>
      <c r="O386" s="396" t="e">
        <f>N386 / Y897</f>
        <v>#VALUE!</v>
      </c>
      <c r="P386" s="159">
        <f t="shared" si="202"/>
        <v>0</v>
      </c>
      <c r="Q386" s="398">
        <f>P386 / Y897*100</f>
        <v>0</v>
      </c>
      <c r="R386" s="160">
        <f t="shared" si="203"/>
        <v>0</v>
      </c>
      <c r="S386" s="398">
        <f t="shared" si="204"/>
        <v>0</v>
      </c>
      <c r="T386" s="152">
        <f t="shared" si="205"/>
        <v>1</v>
      </c>
      <c r="U386" s="152">
        <v>0</v>
      </c>
      <c r="V386" s="152">
        <v>1</v>
      </c>
      <c r="W386" s="158" t="e">
        <f t="shared" si="206"/>
        <v>#VALUE!</v>
      </c>
      <c r="X386" s="158" t="e">
        <f t="shared" si="207"/>
        <v>#VALUE!</v>
      </c>
      <c r="Y386" s="110"/>
      <c r="Z386" s="162" t="str">
        <f>_xll.BDH(C386,$Z$12,$D$1,$D$1)</f>
        <v>#N/A Requesting Data...</v>
      </c>
      <c r="AA386" s="162" t="e">
        <f t="shared" si="208"/>
        <v>#VALUE!</v>
      </c>
      <c r="AB386" s="163" t="e">
        <f t="shared" si="209"/>
        <v>#VALUE!</v>
      </c>
      <c r="AC386" s="164">
        <v>0</v>
      </c>
      <c r="AD386" s="165">
        <f>IF(D386 = D897,1,_xll.BDP(K386,$AD$12)*L386)</f>
        <v>1</v>
      </c>
      <c r="AE386" s="400" t="e">
        <f>AA386*AC386*T386/AD386 / AF897</f>
        <v>#VALUE!</v>
      </c>
      <c r="AF386" s="123"/>
      <c r="AG386" s="69"/>
      <c r="AH386" s="61"/>
    </row>
    <row r="387" spans="1:34" x14ac:dyDescent="0.2">
      <c r="A387" s="11"/>
      <c r="B387" s="152">
        <v>3959</v>
      </c>
      <c r="C387" s="152" t="s">
        <v>530</v>
      </c>
      <c r="D387" s="152" t="str">
        <f>_xll.BDP(C387,$D$12)</f>
        <v>EUR</v>
      </c>
      <c r="E387" s="152" t="s">
        <v>545</v>
      </c>
      <c r="F387" s="153">
        <f>_xll.BDP(C387,$F$12)</f>
        <v>4.8730000000000002</v>
      </c>
      <c r="G387" s="153" t="str">
        <f>_xll.BDP(C387,$G$12)</f>
        <v>#N/A Requesting Data...</v>
      </c>
      <c r="H387" s="154" t="e">
        <f t="shared" si="199"/>
        <v>#VALUE!</v>
      </c>
      <c r="I387" s="155" t="e">
        <f t="shared" si="200"/>
        <v>#VALUE!</v>
      </c>
      <c r="J387" s="156">
        <v>0</v>
      </c>
      <c r="K387" s="152" t="str">
        <f>CONCATENATE(D897,D387, " Curncy")</f>
        <v>EUREUR Curncy</v>
      </c>
      <c r="L387" s="152">
        <f>IF(D387 = D897,1,_xll.BDP(K387,$L$12))</f>
        <v>1</v>
      </c>
      <c r="M387" s="394">
        <f>IF(D387 = D897,1,_xll.BDP(K387,$M$12)*L387)</f>
        <v>1</v>
      </c>
      <c r="N387" s="157" t="e">
        <f t="shared" si="201"/>
        <v>#VALUE!</v>
      </c>
      <c r="O387" s="396" t="e">
        <f>N387 / Y897</f>
        <v>#VALUE!</v>
      </c>
      <c r="P387" s="159">
        <f t="shared" si="202"/>
        <v>0</v>
      </c>
      <c r="Q387" s="398">
        <f>P387 / Y897*100</f>
        <v>0</v>
      </c>
      <c r="R387" s="160">
        <f t="shared" si="203"/>
        <v>0</v>
      </c>
      <c r="S387" s="398">
        <f t="shared" si="204"/>
        <v>0</v>
      </c>
      <c r="T387" s="152">
        <f t="shared" si="205"/>
        <v>1</v>
      </c>
      <c r="U387" s="152">
        <v>0</v>
      </c>
      <c r="V387" s="152">
        <v>1</v>
      </c>
      <c r="W387" s="158" t="e">
        <f t="shared" si="206"/>
        <v>#VALUE!</v>
      </c>
      <c r="X387" s="158" t="e">
        <f t="shared" si="207"/>
        <v>#VALUE!</v>
      </c>
      <c r="Y387" s="89"/>
      <c r="Z387" s="162" t="str">
        <f>_xll.BDH(C387,$Z$12,$D$1,$D$1)</f>
        <v>#N/A Requesting Data...</v>
      </c>
      <c r="AA387" s="162" t="e">
        <f t="shared" si="208"/>
        <v>#VALUE!</v>
      </c>
      <c r="AB387" s="163" t="e">
        <f t="shared" si="209"/>
        <v>#VALUE!</v>
      </c>
      <c r="AC387" s="164">
        <v>0</v>
      </c>
      <c r="AD387" s="165">
        <f>IF(D387 = D897,1,_xll.BDP(K387,$AD$12)*L387)</f>
        <v>1</v>
      </c>
      <c r="AE387" s="400" t="e">
        <f>AA387*AC387*T387/AD387 / AF897</f>
        <v>#VALUE!</v>
      </c>
      <c r="AF387" s="73"/>
      <c r="AG387" s="69"/>
      <c r="AH387" s="61"/>
    </row>
    <row r="388" spans="1:34" x14ac:dyDescent="0.2">
      <c r="A388" s="287" t="s">
        <v>1512</v>
      </c>
      <c r="B388" s="287"/>
      <c r="C388" s="287"/>
      <c r="D388" s="287"/>
      <c r="E388" s="287" t="s">
        <v>531</v>
      </c>
      <c r="F388" s="288"/>
      <c r="G388" s="288"/>
      <c r="H388" s="289"/>
      <c r="I388" s="290"/>
      <c r="J388" s="291"/>
      <c r="K388" s="287"/>
      <c r="L388" s="287"/>
      <c r="M388" s="374"/>
      <c r="N388" s="292" t="e">
        <f t="shared" ref="N388:S388" si="210" xml:space="preserve"> SUM(N371:N387)</f>
        <v>#VALUE!</v>
      </c>
      <c r="O388" s="380" t="e">
        <f t="shared" si="210"/>
        <v>#VALUE!</v>
      </c>
      <c r="P388" s="293" t="e">
        <f t="shared" si="210"/>
        <v>#VALUE!</v>
      </c>
      <c r="Q388" s="385" t="e">
        <f t="shared" si="210"/>
        <v>#VALUE!</v>
      </c>
      <c r="R388" s="356" t="e">
        <f t="shared" si="210"/>
        <v>#VALUE!</v>
      </c>
      <c r="S388" s="385" t="e">
        <f t="shared" si="210"/>
        <v>#VALUE!</v>
      </c>
      <c r="T388" s="287"/>
      <c r="U388" s="287"/>
      <c r="V388" s="287"/>
      <c r="W388" s="357" t="e">
        <f xml:space="preserve"> SUM(W371:W387)</f>
        <v>#VALUE!</v>
      </c>
      <c r="X388" s="357" t="e">
        <f xml:space="preserve"> SUM(X371:X387)</f>
        <v>#VALUE!</v>
      </c>
      <c r="Y388" s="287"/>
      <c r="Z388" s="294"/>
      <c r="AA388" s="294"/>
      <c r="AB388" s="295"/>
      <c r="AC388" s="296"/>
      <c r="AD388" s="297"/>
      <c r="AE388" s="390" t="e">
        <f xml:space="preserve"> SUM(AE371:AE387)</f>
        <v>#VALUE!</v>
      </c>
      <c r="AF388" s="365"/>
      <c r="AG388" s="69"/>
      <c r="AH388" s="61"/>
    </row>
    <row r="389" spans="1:34" x14ac:dyDescent="0.2">
      <c r="B389" s="31"/>
      <c r="C389" s="47"/>
      <c r="F389" s="36"/>
      <c r="G389" s="36"/>
      <c r="H389" s="37"/>
      <c r="I389" s="40"/>
      <c r="J389" s="17"/>
      <c r="K389" s="31"/>
      <c r="L389" s="31"/>
      <c r="M389" s="413"/>
      <c r="N389" s="93"/>
      <c r="O389" s="421"/>
      <c r="P389" s="38"/>
      <c r="Q389" s="430"/>
      <c r="R389" s="94"/>
      <c r="S389" s="435"/>
      <c r="T389" s="23"/>
      <c r="W389" s="49"/>
      <c r="X389" s="49"/>
      <c r="Y389" s="70"/>
      <c r="Z389" s="64"/>
      <c r="AA389" s="63"/>
      <c r="AB389" s="56"/>
      <c r="AC389" s="55"/>
      <c r="AD389" s="57"/>
      <c r="AE389" s="437"/>
      <c r="AF389" s="73"/>
      <c r="AG389" s="69"/>
      <c r="AH389" s="61"/>
    </row>
    <row r="390" spans="1:34" x14ac:dyDescent="0.2">
      <c r="B390" s="152">
        <v>1496</v>
      </c>
      <c r="C390" s="152" t="s">
        <v>743</v>
      </c>
      <c r="D390" s="152" t="str">
        <f>_xll.BDP(C390,$D$12)</f>
        <v>SEK</v>
      </c>
      <c r="E390" s="152" t="s">
        <v>771</v>
      </c>
      <c r="F390" s="153">
        <f>_xll.BDP(C390,$F$12)</f>
        <v>217.2</v>
      </c>
      <c r="G390" s="153" t="str">
        <f>_xll.BDP(C390,$G$12)</f>
        <v>#N/A Requesting Data...</v>
      </c>
      <c r="H390" s="154" t="e">
        <f t="shared" ref="H390:H410" si="211">IF(OR(OR(G390="#N/A N/A",G390="#N/A Real Time"),OR(F390="#N/A N/A",F390="#N/A Real Time")),0,  G390 - F390)</f>
        <v>#VALUE!</v>
      </c>
      <c r="I390" s="155" t="e">
        <f t="shared" ref="I390:I410" si="212">IF(OR(F390=0,F390="#N/A N/A"),0,H390 / F390*100)</f>
        <v>#VALUE!</v>
      </c>
      <c r="J390" s="156">
        <v>0</v>
      </c>
      <c r="K390" s="152" t="str">
        <f>CONCATENATE(D897,D390, " Curncy")</f>
        <v>EURSEK Curncy</v>
      </c>
      <c r="L390" s="152">
        <f>IF(D390 = D897,1,_xll.BDP(K390,$L$12))</f>
        <v>1</v>
      </c>
      <c r="M390" s="394" t="e">
        <f>IF(D390 = D897,1,_xll.BDP(K390,$M$12)*L390)</f>
        <v>#VALUE!</v>
      </c>
      <c r="N390" s="157" t="e">
        <f t="shared" ref="N390:N410" si="213">H390*J390*T390/M390</f>
        <v>#VALUE!</v>
      </c>
      <c r="O390" s="396" t="e">
        <f>N390 / Y897</f>
        <v>#VALUE!</v>
      </c>
      <c r="P390" s="159">
        <f t="shared" ref="P390:P410" si="214">IF(OR(OR(J390=0,G390 = "#N/A N/A"),G390="#N/A Real Time"),0,G390*J390*T390/M390)</f>
        <v>0</v>
      </c>
      <c r="Q390" s="398">
        <f>P390 / Y897*100</f>
        <v>0</v>
      </c>
      <c r="R390" s="160">
        <f t="shared" ref="R390:R410" si="215">IF(Q390&lt;0,Q390,0)</f>
        <v>0</v>
      </c>
      <c r="S390" s="398">
        <f t="shared" ref="S390:S410" si="216">IF(Q390&gt;0,Q390,0)</f>
        <v>0</v>
      </c>
      <c r="T390" s="152">
        <f t="shared" ref="T390:T410" si="217">IF(EXACT(D390,UPPER(D390)),1,0.01)/V390</f>
        <v>1</v>
      </c>
      <c r="U390" s="152">
        <v>0</v>
      </c>
      <c r="V390" s="152">
        <v>1</v>
      </c>
      <c r="W390" s="158" t="e">
        <f t="shared" ref="W390:W410" si="218">IF(AND(Q390&lt;0,O390&gt;0),O390,0)</f>
        <v>#VALUE!</v>
      </c>
      <c r="X390" s="158" t="e">
        <f t="shared" ref="X390:X410" si="219">IF(AND(Q390&gt;0,O390&gt;0),O390,0)</f>
        <v>#VALUE!</v>
      </c>
      <c r="Y390" s="70"/>
      <c r="Z390" s="162" t="str">
        <f>_xll.BDH(C390,$Z$12,$D$1,$D$1)</f>
        <v>#N/A Requesting Data...</v>
      </c>
      <c r="AA390" s="162" t="e">
        <f t="shared" ref="AA390:AA410" si="220">IF(OR(OR(F390="#N/A N/A",F390="#N/A Real Time"),OR(Z390="#N/A N/A",Z390="#N/A Real Time")),0,  F390 - Z390)</f>
        <v>#VALUE!</v>
      </c>
      <c r="AB390" s="163" t="e">
        <f t="shared" ref="AB390:AB410" si="221">IF(OR(Z390=0,Z390="#N/A N/A"),0,AA390 / Z390*100)</f>
        <v>#VALUE!</v>
      </c>
      <c r="AC390" s="164">
        <v>0</v>
      </c>
      <c r="AD390" s="165">
        <f>IF(D390 = D897,1,_xll.BDP(K390,$AD$12)*L390)</f>
        <v>10.762600000000001</v>
      </c>
      <c r="AE390" s="400" t="e">
        <f>AA390*AC390*T390/AD390 / AF897</f>
        <v>#VALUE!</v>
      </c>
      <c r="AF390" s="73"/>
      <c r="AG390" s="69"/>
      <c r="AH390" s="61"/>
    </row>
    <row r="391" spans="1:34" x14ac:dyDescent="0.2">
      <c r="B391" s="152">
        <v>8397</v>
      </c>
      <c r="C391" s="152" t="s">
        <v>744</v>
      </c>
      <c r="D391" s="152" t="str">
        <f>_xll.BDP(C391,$D$12)</f>
        <v>SEK</v>
      </c>
      <c r="E391" s="152" t="s">
        <v>772</v>
      </c>
      <c r="F391" s="153">
        <f>_xll.BDP(C391,$F$12)</f>
        <v>744.6</v>
      </c>
      <c r="G391" s="153" t="str">
        <f>_xll.BDP(C391,$G$12)</f>
        <v>#N/A Requesting Data...</v>
      </c>
      <c r="H391" s="154" t="e">
        <f t="shared" si="211"/>
        <v>#VALUE!</v>
      </c>
      <c r="I391" s="155" t="e">
        <f t="shared" si="212"/>
        <v>#VALUE!</v>
      </c>
      <c r="J391" s="156">
        <v>0</v>
      </c>
      <c r="K391" s="152" t="str">
        <f>CONCATENATE(D897,D391, " Curncy")</f>
        <v>EURSEK Curncy</v>
      </c>
      <c r="L391" s="152">
        <f>IF(D391 = D897,1,_xll.BDP(K391,$L$12))</f>
        <v>1</v>
      </c>
      <c r="M391" s="394" t="e">
        <f>IF(D391 = D897,1,_xll.BDP(K391,$M$12)*L391)</f>
        <v>#VALUE!</v>
      </c>
      <c r="N391" s="157" t="e">
        <f t="shared" si="213"/>
        <v>#VALUE!</v>
      </c>
      <c r="O391" s="396" t="e">
        <f>N391 / Y897</f>
        <v>#VALUE!</v>
      </c>
      <c r="P391" s="159">
        <f t="shared" si="214"/>
        <v>0</v>
      </c>
      <c r="Q391" s="398">
        <f>P391 / Y897*100</f>
        <v>0</v>
      </c>
      <c r="R391" s="160">
        <f t="shared" si="215"/>
        <v>0</v>
      </c>
      <c r="S391" s="398">
        <f t="shared" si="216"/>
        <v>0</v>
      </c>
      <c r="T391" s="152">
        <f t="shared" si="217"/>
        <v>1</v>
      </c>
      <c r="U391" s="152">
        <v>0</v>
      </c>
      <c r="V391" s="152">
        <v>1</v>
      </c>
      <c r="W391" s="158" t="e">
        <f t="shared" si="218"/>
        <v>#VALUE!</v>
      </c>
      <c r="X391" s="158" t="e">
        <f t="shared" si="219"/>
        <v>#VALUE!</v>
      </c>
      <c r="Y391" s="70"/>
      <c r="Z391" s="162" t="str">
        <f>_xll.BDH(C391,$Z$12,$D$1,$D$1)</f>
        <v>#N/A Requesting Data...</v>
      </c>
      <c r="AA391" s="162" t="e">
        <f t="shared" si="220"/>
        <v>#VALUE!</v>
      </c>
      <c r="AB391" s="163" t="e">
        <f t="shared" si="221"/>
        <v>#VALUE!</v>
      </c>
      <c r="AC391" s="164">
        <v>0</v>
      </c>
      <c r="AD391" s="165">
        <f>IF(D391 = D897,1,_xll.BDP(K391,$AD$12)*L391)</f>
        <v>10.762600000000001</v>
      </c>
      <c r="AE391" s="400" t="e">
        <f>AA391*AC391*T391/AD391 / AF897</f>
        <v>#VALUE!</v>
      </c>
      <c r="AF391" s="73"/>
      <c r="AG391" s="69"/>
      <c r="AH391" s="61"/>
    </row>
    <row r="392" spans="1:34" x14ac:dyDescent="0.2">
      <c r="B392" s="152">
        <v>21323</v>
      </c>
      <c r="C392" s="152" t="s">
        <v>110</v>
      </c>
      <c r="D392" s="152" t="str">
        <f>_xll.BDP(C392,$D$12)</f>
        <v>SEK</v>
      </c>
      <c r="E392" s="152" t="s">
        <v>281</v>
      </c>
      <c r="F392" s="153">
        <f>_xll.BDP(C392,$F$12)</f>
        <v>20.9</v>
      </c>
      <c r="G392" s="153" t="str">
        <f>_xll.BDP(C392,$G$12)</f>
        <v>#N/A Requesting Data...</v>
      </c>
      <c r="H392" s="154" t="e">
        <f t="shared" si="211"/>
        <v>#VALUE!</v>
      </c>
      <c r="I392" s="155" t="e">
        <f t="shared" si="212"/>
        <v>#VALUE!</v>
      </c>
      <c r="J392" s="156">
        <v>0</v>
      </c>
      <c r="K392" s="152" t="str">
        <f>CONCATENATE(D897,D392, " Curncy")</f>
        <v>EURSEK Curncy</v>
      </c>
      <c r="L392" s="152">
        <f>IF(D392 = D897,1,_xll.BDP(K392,$L$12))</f>
        <v>1</v>
      </c>
      <c r="M392" s="394" t="e">
        <f>IF(D392 = D897,1,_xll.BDP(K392,$M$12)*L392)</f>
        <v>#VALUE!</v>
      </c>
      <c r="N392" s="157" t="e">
        <f t="shared" si="213"/>
        <v>#VALUE!</v>
      </c>
      <c r="O392" s="396" t="e">
        <f>N392 / Y897</f>
        <v>#VALUE!</v>
      </c>
      <c r="P392" s="159">
        <f t="shared" si="214"/>
        <v>0</v>
      </c>
      <c r="Q392" s="398">
        <f>P392 / Y897*100</f>
        <v>0</v>
      </c>
      <c r="R392" s="160">
        <f t="shared" si="215"/>
        <v>0</v>
      </c>
      <c r="S392" s="398">
        <f t="shared" si="216"/>
        <v>0</v>
      </c>
      <c r="T392" s="152">
        <f t="shared" si="217"/>
        <v>1</v>
      </c>
      <c r="U392" s="152">
        <v>0</v>
      </c>
      <c r="V392" s="152">
        <v>1</v>
      </c>
      <c r="W392" s="158" t="e">
        <f t="shared" si="218"/>
        <v>#VALUE!</v>
      </c>
      <c r="X392" s="158" t="e">
        <f t="shared" si="219"/>
        <v>#VALUE!</v>
      </c>
      <c r="Y392" s="70"/>
      <c r="Z392" s="162">
        <f>_xll.BDH(C392,$Z$12,$D$1,$D$1)</f>
        <v>20.96</v>
      </c>
      <c r="AA392" s="162">
        <f t="shared" si="220"/>
        <v>-6.0000000000002274E-2</v>
      </c>
      <c r="AB392" s="163">
        <f t="shared" si="221"/>
        <v>-0.28625954198474368</v>
      </c>
      <c r="AC392" s="164">
        <v>0</v>
      </c>
      <c r="AD392" s="165">
        <f>IF(D392 = D897,1,_xll.BDP(K392,$AD$12)*L392)</f>
        <v>10.762600000000001</v>
      </c>
      <c r="AE392" s="400">
        <f>AA392*AC392*T392/AD392 / AF897</f>
        <v>0</v>
      </c>
      <c r="AF392" s="73"/>
      <c r="AG392" s="69"/>
      <c r="AH392" s="61"/>
    </row>
    <row r="393" spans="1:34" x14ac:dyDescent="0.2">
      <c r="B393" s="152">
        <v>2289</v>
      </c>
      <c r="C393" s="152" t="s">
        <v>745</v>
      </c>
      <c r="D393" s="152" t="str">
        <f>_xll.BDP(C393,$D$12)</f>
        <v>SEK</v>
      </c>
      <c r="E393" s="152" t="s">
        <v>773</v>
      </c>
      <c r="F393" s="153">
        <f>_xll.BDP(C393,$F$12)</f>
        <v>138.41999999999999</v>
      </c>
      <c r="G393" s="153" t="str">
        <f>_xll.BDP(C393,$G$12)</f>
        <v>#N/A Requesting Data...</v>
      </c>
      <c r="H393" s="154" t="e">
        <f t="shared" si="211"/>
        <v>#VALUE!</v>
      </c>
      <c r="I393" s="155" t="e">
        <f t="shared" si="212"/>
        <v>#VALUE!</v>
      </c>
      <c r="J393" s="156">
        <v>0</v>
      </c>
      <c r="K393" s="152" t="str">
        <f>CONCATENATE(D897,D393, " Curncy")</f>
        <v>EURSEK Curncy</v>
      </c>
      <c r="L393" s="152">
        <f>IF(D393 = D897,1,_xll.BDP(K393,$L$12))</f>
        <v>1</v>
      </c>
      <c r="M393" s="394" t="e">
        <f>IF(D393 = D897,1,_xll.BDP(K393,$M$12)*L393)</f>
        <v>#VALUE!</v>
      </c>
      <c r="N393" s="157" t="e">
        <f t="shared" si="213"/>
        <v>#VALUE!</v>
      </c>
      <c r="O393" s="396" t="e">
        <f>N393 / Y897</f>
        <v>#VALUE!</v>
      </c>
      <c r="P393" s="159">
        <f t="shared" si="214"/>
        <v>0</v>
      </c>
      <c r="Q393" s="398">
        <f>P393 / Y897*100</f>
        <v>0</v>
      </c>
      <c r="R393" s="160">
        <f t="shared" si="215"/>
        <v>0</v>
      </c>
      <c r="S393" s="398">
        <f t="shared" si="216"/>
        <v>0</v>
      </c>
      <c r="T393" s="152">
        <f t="shared" si="217"/>
        <v>1</v>
      </c>
      <c r="U393" s="152">
        <v>0</v>
      </c>
      <c r="V393" s="152">
        <v>1</v>
      </c>
      <c r="W393" s="158" t="e">
        <f t="shared" si="218"/>
        <v>#VALUE!</v>
      </c>
      <c r="X393" s="158" t="e">
        <f t="shared" si="219"/>
        <v>#VALUE!</v>
      </c>
      <c r="Y393" s="70"/>
      <c r="Z393" s="162">
        <f>_xll.BDH(C393,$Z$12,$D$1,$D$1)</f>
        <v>137.66</v>
      </c>
      <c r="AA393" s="162">
        <f t="shared" si="220"/>
        <v>0.75999999999999091</v>
      </c>
      <c r="AB393" s="163">
        <f t="shared" si="221"/>
        <v>0.55208484672380576</v>
      </c>
      <c r="AC393" s="164">
        <v>0</v>
      </c>
      <c r="AD393" s="165">
        <f>IF(D393 = D897,1,_xll.BDP(K393,$AD$12)*L393)</f>
        <v>10.762600000000001</v>
      </c>
      <c r="AE393" s="400">
        <f>AA393*AC393*T393/AD393 / AF897</f>
        <v>0</v>
      </c>
      <c r="AF393" s="73"/>
      <c r="AG393" s="69"/>
      <c r="AH393" s="61"/>
    </row>
    <row r="394" spans="1:34" x14ac:dyDescent="0.2">
      <c r="B394" s="152">
        <v>17998</v>
      </c>
      <c r="C394" s="152" t="s">
        <v>746</v>
      </c>
      <c r="D394" s="152" t="str">
        <f>_xll.BDP(C394,$D$12)</f>
        <v>SEK</v>
      </c>
      <c r="E394" s="152" t="s">
        <v>774</v>
      </c>
      <c r="F394" s="153">
        <f>_xll.BDP(C394,$F$12)</f>
        <v>72.22</v>
      </c>
      <c r="G394" s="153" t="str">
        <f>_xll.BDP(C394,$G$12)</f>
        <v>#N/A Requesting Data...</v>
      </c>
      <c r="H394" s="154" t="e">
        <f t="shared" si="211"/>
        <v>#VALUE!</v>
      </c>
      <c r="I394" s="155" t="e">
        <f t="shared" si="212"/>
        <v>#VALUE!</v>
      </c>
      <c r="J394" s="156">
        <v>0</v>
      </c>
      <c r="K394" s="152" t="str">
        <f>CONCATENATE(D897,D394, " Curncy")</f>
        <v>EURSEK Curncy</v>
      </c>
      <c r="L394" s="152">
        <f>IF(D394 = D897,1,_xll.BDP(K394,$L$12))</f>
        <v>1</v>
      </c>
      <c r="M394" s="394" t="e">
        <f>IF(D394 = D897,1,_xll.BDP(K394,$M$12)*L394)</f>
        <v>#VALUE!</v>
      </c>
      <c r="N394" s="157" t="e">
        <f t="shared" si="213"/>
        <v>#VALUE!</v>
      </c>
      <c r="O394" s="396" t="e">
        <f>N394 / Y897</f>
        <v>#VALUE!</v>
      </c>
      <c r="P394" s="159">
        <f t="shared" si="214"/>
        <v>0</v>
      </c>
      <c r="Q394" s="398">
        <f>P394 / Y897*100</f>
        <v>0</v>
      </c>
      <c r="R394" s="160">
        <f t="shared" si="215"/>
        <v>0</v>
      </c>
      <c r="S394" s="398">
        <f t="shared" si="216"/>
        <v>0</v>
      </c>
      <c r="T394" s="152">
        <f t="shared" si="217"/>
        <v>1</v>
      </c>
      <c r="U394" s="152">
        <v>0</v>
      </c>
      <c r="V394" s="152">
        <v>1</v>
      </c>
      <c r="W394" s="158" t="e">
        <f t="shared" si="218"/>
        <v>#VALUE!</v>
      </c>
      <c r="X394" s="158" t="e">
        <f t="shared" si="219"/>
        <v>#VALUE!</v>
      </c>
      <c r="Y394" s="70"/>
      <c r="Z394" s="162">
        <f>_xll.BDH(C394,$Z$12,$D$1,$D$1)</f>
        <v>70.66</v>
      </c>
      <c r="AA394" s="162">
        <f t="shared" si="220"/>
        <v>1.5600000000000023</v>
      </c>
      <c r="AB394" s="163">
        <f t="shared" si="221"/>
        <v>2.2077554486272324</v>
      </c>
      <c r="AC394" s="164">
        <v>0</v>
      </c>
      <c r="AD394" s="165">
        <f>IF(D394 = D897,1,_xll.BDP(K394,$AD$12)*L394)</f>
        <v>10.762600000000001</v>
      </c>
      <c r="AE394" s="400">
        <f>AA394*AC394*T394/AD394 / AF897</f>
        <v>0</v>
      </c>
      <c r="AF394" s="73"/>
      <c r="AG394" s="69"/>
      <c r="AH394" s="61"/>
    </row>
    <row r="395" spans="1:34" x14ac:dyDescent="0.2">
      <c r="A395" s="152"/>
      <c r="B395" s="152">
        <v>31927</v>
      </c>
      <c r="C395" s="152" t="s">
        <v>1610</v>
      </c>
      <c r="D395" s="152" t="str">
        <f>_xll.BDP(C395,$D$12)</f>
        <v>SEK</v>
      </c>
      <c r="E395" s="152" t="s">
        <v>1654</v>
      </c>
      <c r="F395" s="153">
        <f>_xll.BDP(C395,$F$12)</f>
        <v>77.34</v>
      </c>
      <c r="G395" s="153" t="str">
        <f>_xll.BDP(C395,$G$12)</f>
        <v>#N/A Requesting Data...</v>
      </c>
      <c r="H395" s="154" t="e">
        <f>IF(OR(OR(G395="#N/A N/A",G395="#N/A Real Time"),OR(F395="#N/A N/A",F395="#N/A Real Time")),0,  G395 - F395)</f>
        <v>#VALUE!</v>
      </c>
      <c r="I395" s="155" t="e">
        <f>IF(OR(F395=0,F395="#N/A N/A"),0,H395 / F395*100)</f>
        <v>#VALUE!</v>
      </c>
      <c r="J395" s="156">
        <v>-658080</v>
      </c>
      <c r="K395" s="152" t="str">
        <f>CONCATENATE(D897,D395, " Curncy")</f>
        <v>EURSEK Curncy</v>
      </c>
      <c r="L395" s="152">
        <f>IF(D395 = D897,1,_xll.BDP(K395,$L$12))</f>
        <v>1</v>
      </c>
      <c r="M395" s="394" t="e">
        <f>IF(D395 = D897,1,_xll.BDP(K395,$M$12)*L395)</f>
        <v>#VALUE!</v>
      </c>
      <c r="N395" s="157" t="e">
        <f>H395*J395*T395/M395</f>
        <v>#VALUE!</v>
      </c>
      <c r="O395" s="396" t="e">
        <f>N395 / Y897</f>
        <v>#VALUE!</v>
      </c>
      <c r="P395" s="159" t="e">
        <f>IF(OR(OR(J395=0,G395 = "#N/A N/A"),G395="#N/A Real Time"),0,G395*J395*T395/M395)</f>
        <v>#VALUE!</v>
      </c>
      <c r="Q395" s="398" t="e">
        <f>P395 / Y897*100</f>
        <v>#VALUE!</v>
      </c>
      <c r="R395" s="160" t="e">
        <f>IF(Q395&lt;0,Q395,0)</f>
        <v>#VALUE!</v>
      </c>
      <c r="S395" s="398" t="e">
        <f>IF(Q395&gt;0,Q395,0)</f>
        <v>#VALUE!</v>
      </c>
      <c r="T395" s="152">
        <f>IF(EXACT(D395,UPPER(D395)),1,0.01)/V395</f>
        <v>1</v>
      </c>
      <c r="U395" s="152">
        <v>0</v>
      </c>
      <c r="V395" s="152">
        <v>1</v>
      </c>
      <c r="W395" s="158" t="e">
        <f>IF(AND(Q395&lt;0,O395&gt;0),O395,0)</f>
        <v>#VALUE!</v>
      </c>
      <c r="X395" s="158" t="e">
        <f>IF(AND(Q395&gt;0,O395&gt;0),O395,0)</f>
        <v>#VALUE!</v>
      </c>
      <c r="Y395" s="161"/>
      <c r="Z395" s="162">
        <f>_xll.BDH(C395,$Z$12,$D$1,$D$1)</f>
        <v>77.989999999999995</v>
      </c>
      <c r="AA395" s="162">
        <f>IF(OR(OR(F395="#N/A N/A",F395="#N/A Real Time"),OR(Z395="#N/A N/A",Z395="#N/A Real Time")),0,  F395 - Z395)</f>
        <v>-0.64999999999999147</v>
      </c>
      <c r="AB395" s="163">
        <f>IF(OR(Z395=0,Z395="#N/A N/A"),0,AA395 / Z395*100)</f>
        <v>-0.83344018463904546</v>
      </c>
      <c r="AC395" s="164">
        <v>-658080</v>
      </c>
      <c r="AD395" s="165">
        <f>IF(D395 = D897,1,_xll.BDP(K395,$AD$12)*L395)</f>
        <v>10.762600000000001</v>
      </c>
      <c r="AE395" s="400">
        <f>AA395*AC395*T395/AD395 / AF897</f>
        <v>1.4813051651913715E-4</v>
      </c>
      <c r="AF395" s="166"/>
      <c r="AG395" s="69"/>
      <c r="AH395" s="61"/>
    </row>
    <row r="396" spans="1:34" x14ac:dyDescent="0.2">
      <c r="B396" s="152">
        <v>6927</v>
      </c>
      <c r="C396" s="152" t="s">
        <v>747</v>
      </c>
      <c r="D396" s="152" t="str">
        <f>_xll.BDP(C396,$D$12)</f>
        <v>SEK</v>
      </c>
      <c r="E396" s="152" t="s">
        <v>775</v>
      </c>
      <c r="F396" s="153">
        <f>_xll.BDP(C396,$F$12)</f>
        <v>0.75</v>
      </c>
      <c r="G396" s="153" t="str">
        <f>_xll.BDP(C396,$G$12)</f>
        <v>#N/A Requesting Data...</v>
      </c>
      <c r="H396" s="154" t="e">
        <f t="shared" si="211"/>
        <v>#VALUE!</v>
      </c>
      <c r="I396" s="155" t="e">
        <f t="shared" si="212"/>
        <v>#VALUE!</v>
      </c>
      <c r="J396" s="156">
        <v>0</v>
      </c>
      <c r="K396" s="152" t="str">
        <f>CONCATENATE(D897,D396, " Curncy")</f>
        <v>EURSEK Curncy</v>
      </c>
      <c r="L396" s="152">
        <f>IF(D396 = D897,1,_xll.BDP(K396,$L$12))</f>
        <v>1</v>
      </c>
      <c r="M396" s="394" t="e">
        <f>IF(D396 = D897,1,_xll.BDP(K396,$M$12)*L396)</f>
        <v>#VALUE!</v>
      </c>
      <c r="N396" s="157" t="e">
        <f t="shared" si="213"/>
        <v>#VALUE!</v>
      </c>
      <c r="O396" s="396" t="e">
        <f>N396 / Y897</f>
        <v>#VALUE!</v>
      </c>
      <c r="P396" s="159">
        <f t="shared" si="214"/>
        <v>0</v>
      </c>
      <c r="Q396" s="398">
        <f>P396 / Y897*100</f>
        <v>0</v>
      </c>
      <c r="R396" s="160">
        <f t="shared" si="215"/>
        <v>0</v>
      </c>
      <c r="S396" s="398">
        <f t="shared" si="216"/>
        <v>0</v>
      </c>
      <c r="T396" s="152">
        <f t="shared" si="217"/>
        <v>1</v>
      </c>
      <c r="U396" s="152">
        <v>0</v>
      </c>
      <c r="V396" s="152">
        <v>1</v>
      </c>
      <c r="W396" s="158" t="e">
        <f t="shared" si="218"/>
        <v>#VALUE!</v>
      </c>
      <c r="X396" s="158" t="e">
        <f t="shared" si="219"/>
        <v>#VALUE!</v>
      </c>
      <c r="Y396" s="70"/>
      <c r="Z396" s="162">
        <f>_xll.BDH(C396,$Z$12,$D$1,$D$1)</f>
        <v>0.75600000000000001</v>
      </c>
      <c r="AA396" s="162">
        <f t="shared" si="220"/>
        <v>-6.0000000000000053E-3</v>
      </c>
      <c r="AB396" s="163">
        <f t="shared" si="221"/>
        <v>-0.79365079365079427</v>
      </c>
      <c r="AC396" s="164">
        <v>0</v>
      </c>
      <c r="AD396" s="165">
        <f>IF(D396 = D897,1,_xll.BDP(K396,$AD$12)*L396)</f>
        <v>10.762600000000001</v>
      </c>
      <c r="AE396" s="400">
        <f>AA396*AC396*T396/AD396 / AF897</f>
        <v>0</v>
      </c>
      <c r="AF396" s="73"/>
      <c r="AG396" s="69"/>
      <c r="AH396" s="61"/>
    </row>
    <row r="397" spans="1:34" x14ac:dyDescent="0.2">
      <c r="B397" s="152">
        <v>7235</v>
      </c>
      <c r="C397" s="152" t="s">
        <v>109</v>
      </c>
      <c r="D397" s="152" t="str">
        <f>_xll.BDP(C397,$D$12)</f>
        <v>SEK</v>
      </c>
      <c r="E397" s="152" t="s">
        <v>280</v>
      </c>
      <c r="F397" s="153">
        <f>_xll.BDP(C397,$F$12)</f>
        <v>241</v>
      </c>
      <c r="G397" s="153" t="str">
        <f>_xll.BDP(C397,$G$12)</f>
        <v>#N/A Requesting Data...</v>
      </c>
      <c r="H397" s="154" t="e">
        <f t="shared" si="211"/>
        <v>#VALUE!</v>
      </c>
      <c r="I397" s="155" t="e">
        <f t="shared" si="212"/>
        <v>#VALUE!</v>
      </c>
      <c r="J397" s="156">
        <v>0</v>
      </c>
      <c r="K397" s="152" t="str">
        <f>CONCATENATE(D897,D397, " Curncy")</f>
        <v>EURSEK Curncy</v>
      </c>
      <c r="L397" s="152">
        <f>IF(D397 = D897,1,_xll.BDP(K397,$L$12))</f>
        <v>1</v>
      </c>
      <c r="M397" s="394" t="e">
        <f>IF(D397 = D897,1,_xll.BDP(K397,$M$12)*L397)</f>
        <v>#VALUE!</v>
      </c>
      <c r="N397" s="157" t="e">
        <f t="shared" si="213"/>
        <v>#VALUE!</v>
      </c>
      <c r="O397" s="396" t="e">
        <f>N397 / Y897</f>
        <v>#VALUE!</v>
      </c>
      <c r="P397" s="159">
        <f t="shared" si="214"/>
        <v>0</v>
      </c>
      <c r="Q397" s="398">
        <f>P397 / Y897*100</f>
        <v>0</v>
      </c>
      <c r="R397" s="160">
        <f t="shared" si="215"/>
        <v>0</v>
      </c>
      <c r="S397" s="398">
        <f t="shared" si="216"/>
        <v>0</v>
      </c>
      <c r="T397" s="152">
        <f t="shared" si="217"/>
        <v>1</v>
      </c>
      <c r="U397" s="152">
        <v>0</v>
      </c>
      <c r="V397" s="152">
        <v>1</v>
      </c>
      <c r="W397" s="158" t="e">
        <f t="shared" si="218"/>
        <v>#VALUE!</v>
      </c>
      <c r="X397" s="158" t="e">
        <f t="shared" si="219"/>
        <v>#VALUE!</v>
      </c>
      <c r="Y397" s="70"/>
      <c r="Z397" s="162" t="str">
        <f>_xll.BDH(C397,$Z$12,$D$1,$D$1)</f>
        <v>#N/A Requesting Data...</v>
      </c>
      <c r="AA397" s="162" t="e">
        <f t="shared" si="220"/>
        <v>#VALUE!</v>
      </c>
      <c r="AB397" s="163" t="e">
        <f t="shared" si="221"/>
        <v>#VALUE!</v>
      </c>
      <c r="AC397" s="164">
        <v>0</v>
      </c>
      <c r="AD397" s="165">
        <f>IF(D397 = D897,1,_xll.BDP(K397,$AD$12)*L397)</f>
        <v>10.762600000000001</v>
      </c>
      <c r="AE397" s="400" t="e">
        <f>AA397*AC397*T397/AD397 / AF897</f>
        <v>#VALUE!</v>
      </c>
      <c r="AF397" s="73"/>
      <c r="AG397" s="69"/>
      <c r="AH397" s="61"/>
    </row>
    <row r="398" spans="1:34" s="107" customFormat="1" ht="12" customHeight="1" x14ac:dyDescent="0.2">
      <c r="A398"/>
      <c r="B398" s="152">
        <v>1999</v>
      </c>
      <c r="C398" s="152" t="s">
        <v>748</v>
      </c>
      <c r="D398" s="152" t="str">
        <f>_xll.BDP(C398,$D$12)</f>
        <v>SEK</v>
      </c>
      <c r="E398" s="152" t="s">
        <v>776</v>
      </c>
      <c r="F398" s="153">
        <f>_xll.BDP(C398,$F$12)</f>
        <v>124.16</v>
      </c>
      <c r="G398" s="153" t="str">
        <f>_xll.BDP(C398,$G$12)</f>
        <v>#N/A Requesting Data...</v>
      </c>
      <c r="H398" s="154" t="e">
        <f t="shared" si="211"/>
        <v>#VALUE!</v>
      </c>
      <c r="I398" s="155" t="e">
        <f t="shared" si="212"/>
        <v>#VALUE!</v>
      </c>
      <c r="J398" s="156">
        <v>0</v>
      </c>
      <c r="K398" s="152" t="str">
        <f>CONCATENATE(D897,D398, " Curncy")</f>
        <v>EURSEK Curncy</v>
      </c>
      <c r="L398" s="152">
        <f>IF(D398 = D897,1,_xll.BDP(K398,$L$12))</f>
        <v>1</v>
      </c>
      <c r="M398" s="394" t="e">
        <f>IF(D398 = D897,1,_xll.BDP(K398,$M$12)*L398)</f>
        <v>#VALUE!</v>
      </c>
      <c r="N398" s="157" t="e">
        <f t="shared" si="213"/>
        <v>#VALUE!</v>
      </c>
      <c r="O398" s="396" t="e">
        <f>N398 / Y897</f>
        <v>#VALUE!</v>
      </c>
      <c r="P398" s="159">
        <f t="shared" si="214"/>
        <v>0</v>
      </c>
      <c r="Q398" s="398">
        <f>P398 / Y897*100</f>
        <v>0</v>
      </c>
      <c r="R398" s="160">
        <f t="shared" si="215"/>
        <v>0</v>
      </c>
      <c r="S398" s="398">
        <f t="shared" si="216"/>
        <v>0</v>
      </c>
      <c r="T398" s="152">
        <f t="shared" si="217"/>
        <v>1</v>
      </c>
      <c r="U398" s="152">
        <v>0</v>
      </c>
      <c r="V398" s="152">
        <v>1</v>
      </c>
      <c r="W398" s="158" t="e">
        <f t="shared" si="218"/>
        <v>#VALUE!</v>
      </c>
      <c r="X398" s="158" t="e">
        <f t="shared" si="219"/>
        <v>#VALUE!</v>
      </c>
      <c r="Y398" s="70"/>
      <c r="Z398" s="162">
        <f>_xll.BDH(C398,$Z$12,$D$1,$D$1)</f>
        <v>122.16</v>
      </c>
      <c r="AA398" s="162">
        <f t="shared" si="220"/>
        <v>2</v>
      </c>
      <c r="AB398" s="163">
        <f t="shared" si="221"/>
        <v>1.6371971185330716</v>
      </c>
      <c r="AC398" s="164">
        <v>0</v>
      </c>
      <c r="AD398" s="165">
        <f>IF(D398 = D897,1,_xll.BDP(K398,$AD$12)*L398)</f>
        <v>10.762600000000001</v>
      </c>
      <c r="AE398" s="400">
        <f>AA398*AC398*T398/AD398 / AF897</f>
        <v>0</v>
      </c>
      <c r="AF398" s="73"/>
      <c r="AG398" s="69"/>
      <c r="AH398" s="61"/>
    </row>
    <row r="399" spans="1:34" x14ac:dyDescent="0.2">
      <c r="B399" s="152">
        <v>3244</v>
      </c>
      <c r="C399" s="152" t="s">
        <v>108</v>
      </c>
      <c r="D399" s="152" t="str">
        <f>_xll.BDP(C399,$D$12)</f>
        <v>SEK</v>
      </c>
      <c r="E399" s="152" t="s">
        <v>241</v>
      </c>
      <c r="F399" s="153">
        <f>_xll.BDP(C399,$F$12)</f>
        <v>106.25</v>
      </c>
      <c r="G399" s="153" t="str">
        <f>_xll.BDP(C399,$G$12)</f>
        <v>#N/A Requesting Data...</v>
      </c>
      <c r="H399" s="154" t="e">
        <f t="shared" si="211"/>
        <v>#VALUE!</v>
      </c>
      <c r="I399" s="155" t="e">
        <f t="shared" si="212"/>
        <v>#VALUE!</v>
      </c>
      <c r="J399" s="156">
        <v>0</v>
      </c>
      <c r="K399" s="152" t="str">
        <f>CONCATENATE(D897,D399, " Curncy")</f>
        <v>EURSEK Curncy</v>
      </c>
      <c r="L399" s="152">
        <f>IF(D399 = D897,1,_xll.BDP(K399,$L$12))</f>
        <v>1</v>
      </c>
      <c r="M399" s="394" t="e">
        <f>IF(D399 = D897,1,_xll.BDP(K399,$M$12)*L399)</f>
        <v>#VALUE!</v>
      </c>
      <c r="N399" s="157" t="e">
        <f t="shared" si="213"/>
        <v>#VALUE!</v>
      </c>
      <c r="O399" s="396" t="e">
        <f>N399 / Y897</f>
        <v>#VALUE!</v>
      </c>
      <c r="P399" s="159">
        <f t="shared" si="214"/>
        <v>0</v>
      </c>
      <c r="Q399" s="398">
        <f>P399 / Y897*100</f>
        <v>0</v>
      </c>
      <c r="R399" s="160">
        <f t="shared" si="215"/>
        <v>0</v>
      </c>
      <c r="S399" s="398">
        <f t="shared" si="216"/>
        <v>0</v>
      </c>
      <c r="T399" s="152">
        <f t="shared" si="217"/>
        <v>1</v>
      </c>
      <c r="U399" s="152">
        <v>0</v>
      </c>
      <c r="V399" s="152">
        <v>1</v>
      </c>
      <c r="W399" s="158" t="e">
        <f t="shared" si="218"/>
        <v>#VALUE!</v>
      </c>
      <c r="X399" s="158" t="e">
        <f t="shared" si="219"/>
        <v>#VALUE!</v>
      </c>
      <c r="Y399" s="70"/>
      <c r="Z399" s="162" t="str">
        <f>_xll.BDH(C399,$Z$12,$D$1,$D$1)</f>
        <v>#N/A Requesting Data...</v>
      </c>
      <c r="AA399" s="162" t="e">
        <f t="shared" si="220"/>
        <v>#VALUE!</v>
      </c>
      <c r="AB399" s="163" t="e">
        <f t="shared" si="221"/>
        <v>#VALUE!</v>
      </c>
      <c r="AC399" s="164">
        <v>0</v>
      </c>
      <c r="AD399" s="165">
        <f>IF(D399 = D897,1,_xll.BDP(K399,$AD$12)*L399)</f>
        <v>10.762600000000001</v>
      </c>
      <c r="AE399" s="400" t="e">
        <f>AA399*AC399*T399/AD399 / AF897</f>
        <v>#VALUE!</v>
      </c>
      <c r="AF399" s="73"/>
      <c r="AG399" s="69"/>
      <c r="AH399" s="61"/>
    </row>
    <row r="400" spans="1:34" x14ac:dyDescent="0.2">
      <c r="A400" s="152"/>
      <c r="B400" s="152">
        <v>7044</v>
      </c>
      <c r="C400" s="152" t="s">
        <v>107</v>
      </c>
      <c r="D400" s="152" t="str">
        <f>_xll.BDP(C400,$D$12)</f>
        <v>SEK</v>
      </c>
      <c r="E400" s="152" t="s">
        <v>240</v>
      </c>
      <c r="F400" s="153">
        <f>_xll.BDP(C400,$F$12)</f>
        <v>175</v>
      </c>
      <c r="G400" s="153" t="str">
        <f>_xll.BDP(C400,$G$12)</f>
        <v>#N/A Requesting Data...</v>
      </c>
      <c r="H400" s="154" t="e">
        <f t="shared" si="211"/>
        <v>#VALUE!</v>
      </c>
      <c r="I400" s="155" t="e">
        <f t="shared" si="212"/>
        <v>#VALUE!</v>
      </c>
      <c r="J400" s="156">
        <v>0</v>
      </c>
      <c r="K400" s="152" t="str">
        <f>CONCATENATE(D897,D400, " Curncy")</f>
        <v>EURSEK Curncy</v>
      </c>
      <c r="L400" s="152">
        <f>IF(D400 = D897,1,_xll.BDP(K400,$L$12))</f>
        <v>1</v>
      </c>
      <c r="M400" s="394" t="e">
        <f>IF(D400 = D897,1,_xll.BDP(K400,$M$12)*L400)</f>
        <v>#VALUE!</v>
      </c>
      <c r="N400" s="157" t="e">
        <f t="shared" si="213"/>
        <v>#VALUE!</v>
      </c>
      <c r="O400" s="396" t="e">
        <f>N400 / Y897</f>
        <v>#VALUE!</v>
      </c>
      <c r="P400" s="159">
        <f t="shared" si="214"/>
        <v>0</v>
      </c>
      <c r="Q400" s="398">
        <f>P400 / Y897*100</f>
        <v>0</v>
      </c>
      <c r="R400" s="160">
        <f t="shared" si="215"/>
        <v>0</v>
      </c>
      <c r="S400" s="398">
        <f t="shared" si="216"/>
        <v>0</v>
      </c>
      <c r="T400" s="152">
        <f t="shared" si="217"/>
        <v>1</v>
      </c>
      <c r="U400" s="152">
        <v>0</v>
      </c>
      <c r="V400" s="152">
        <v>1</v>
      </c>
      <c r="W400" s="158" t="e">
        <f t="shared" si="218"/>
        <v>#VALUE!</v>
      </c>
      <c r="X400" s="158" t="e">
        <f t="shared" si="219"/>
        <v>#VALUE!</v>
      </c>
      <c r="Y400" s="161"/>
      <c r="Z400" s="162" t="str">
        <f>_xll.BDH(C400,$Z$12,$D$1,$D$1)</f>
        <v>#N/A Requesting Data...</v>
      </c>
      <c r="AA400" s="162" t="e">
        <f t="shared" si="220"/>
        <v>#VALUE!</v>
      </c>
      <c r="AB400" s="163" t="e">
        <f t="shared" si="221"/>
        <v>#VALUE!</v>
      </c>
      <c r="AC400" s="164">
        <v>0</v>
      </c>
      <c r="AD400" s="165">
        <f>IF(D400 = D897,1,_xll.BDP(K400,$AD$12)*L400)</f>
        <v>10.762600000000001</v>
      </c>
      <c r="AE400" s="400" t="e">
        <f>AA400*AC400*T400/AD400 / AF897</f>
        <v>#VALUE!</v>
      </c>
      <c r="AF400" s="166"/>
      <c r="AG400" s="69"/>
      <c r="AH400" s="61"/>
    </row>
    <row r="401" spans="1:34" x14ac:dyDescent="0.2">
      <c r="B401" s="152">
        <v>6707</v>
      </c>
      <c r="C401" s="152" t="s">
        <v>1463</v>
      </c>
      <c r="D401" s="152" t="str">
        <f>_xll.BDP(C401,$D$12)</f>
        <v>SEK</v>
      </c>
      <c r="E401" s="152" t="s">
        <v>777</v>
      </c>
      <c r="F401" s="153">
        <f>_xll.BDP(C401,$F$12)</f>
        <v>6.774</v>
      </c>
      <c r="G401" s="153" t="str">
        <f>_xll.BDP(C401,$G$12)</f>
        <v>#N/A Requesting Data...</v>
      </c>
      <c r="H401" s="154" t="e">
        <f t="shared" si="211"/>
        <v>#VALUE!</v>
      </c>
      <c r="I401" s="155" t="e">
        <f t="shared" si="212"/>
        <v>#VALUE!</v>
      </c>
      <c r="J401" s="156">
        <v>0</v>
      </c>
      <c r="K401" s="152" t="str">
        <f>CONCATENATE(D897,D401, " Curncy")</f>
        <v>EURSEK Curncy</v>
      </c>
      <c r="L401" s="152">
        <f>IF(D401 = D897,1,_xll.BDP(K401,$L$12))</f>
        <v>1</v>
      </c>
      <c r="M401" s="394" t="e">
        <f>IF(D401 = D897,1,_xll.BDP(K401,$M$12)*L401)</f>
        <v>#VALUE!</v>
      </c>
      <c r="N401" s="157" t="e">
        <f t="shared" si="213"/>
        <v>#VALUE!</v>
      </c>
      <c r="O401" s="396" t="e">
        <f>N401 / Y897</f>
        <v>#VALUE!</v>
      </c>
      <c r="P401" s="159">
        <f t="shared" si="214"/>
        <v>0</v>
      </c>
      <c r="Q401" s="398">
        <f>P401 / Y897*100</f>
        <v>0</v>
      </c>
      <c r="R401" s="160">
        <f t="shared" si="215"/>
        <v>0</v>
      </c>
      <c r="S401" s="398">
        <f t="shared" si="216"/>
        <v>0</v>
      </c>
      <c r="T401" s="152">
        <f t="shared" si="217"/>
        <v>1</v>
      </c>
      <c r="U401" s="152">
        <v>0</v>
      </c>
      <c r="V401" s="152">
        <v>1</v>
      </c>
      <c r="W401" s="158" t="e">
        <f t="shared" si="218"/>
        <v>#VALUE!</v>
      </c>
      <c r="X401" s="158" t="e">
        <f t="shared" si="219"/>
        <v>#VALUE!</v>
      </c>
      <c r="Y401" s="70"/>
      <c r="Z401" s="162" t="str">
        <f>_xll.BDH(C401,$Z$12,$D$1,$D$1)</f>
        <v>#N/A Requesting Data...</v>
      </c>
      <c r="AA401" s="162" t="e">
        <f t="shared" si="220"/>
        <v>#VALUE!</v>
      </c>
      <c r="AB401" s="163" t="e">
        <f t="shared" si="221"/>
        <v>#VALUE!</v>
      </c>
      <c r="AC401" s="164">
        <v>0</v>
      </c>
      <c r="AD401" s="165">
        <f>IF(D401 = D897,1,_xll.BDP(K401,$AD$12)*L401)</f>
        <v>10.762600000000001</v>
      </c>
      <c r="AE401" s="400" t="e">
        <f>AA401*AC401*T401/AD401 / AF897</f>
        <v>#VALUE!</v>
      </c>
      <c r="AF401" s="73"/>
      <c r="AG401" s="69"/>
      <c r="AH401" s="61"/>
    </row>
    <row r="402" spans="1:34" x14ac:dyDescent="0.2">
      <c r="A402" s="110"/>
      <c r="B402" s="110">
        <v>33506</v>
      </c>
      <c r="C402" s="110" t="s">
        <v>1708</v>
      </c>
      <c r="D402" s="110" t="str">
        <f>_xll.BDP(C402,$D$12)</f>
        <v>SEK</v>
      </c>
      <c r="E402" s="110" t="s">
        <v>1709</v>
      </c>
      <c r="F402" s="111">
        <f>_xll.BDP(C402,$F$12)</f>
        <v>18.760000000000002</v>
      </c>
      <c r="G402" s="111" t="str">
        <f>_xll.BDP(C402,$G$12)</f>
        <v>#N/A Requesting Data...</v>
      </c>
      <c r="H402" s="112" t="e">
        <f>IF(OR(OR(G402="#N/A N/A",G402="#N/A Real Time"),OR(F402="#N/A N/A",F402="#N/A Real Time")),0,  G402 - F402)</f>
        <v>#VALUE!</v>
      </c>
      <c r="I402" s="113" t="e">
        <f>IF(OR(F402=0,F402="#N/A N/A"),0,H402 / F402*100)</f>
        <v>#VALUE!</v>
      </c>
      <c r="J402" s="114">
        <v>-1425188</v>
      </c>
      <c r="K402" s="110" t="str">
        <f>CONCATENATE(D897,D402, " Curncy")</f>
        <v>EURSEK Curncy</v>
      </c>
      <c r="L402" s="110">
        <f>IF(D402 = D897,1,_xll.BDP(K402,$L$12))</f>
        <v>1</v>
      </c>
      <c r="M402" s="372" t="e">
        <f>IF(D402 = D897,1,_xll.BDP(K402,$M$12)*L402)</f>
        <v>#VALUE!</v>
      </c>
      <c r="N402" s="116" t="e">
        <f>H402*J402*T402/M402</f>
        <v>#VALUE!</v>
      </c>
      <c r="O402" s="379" t="e">
        <f>N402 / Y897</f>
        <v>#VALUE!</v>
      </c>
      <c r="P402" s="286" t="e">
        <f>IF(OR(OR(J402=0,G402 = "#N/A N/A"),G402="#N/A Real Time"),0,G402*J402*T402/M402)</f>
        <v>#VALUE!</v>
      </c>
      <c r="Q402" s="384" t="e">
        <f>P402 / Y897*100</f>
        <v>#VALUE!</v>
      </c>
      <c r="R402" s="118" t="e">
        <f>IF(Q402&lt;0,Q402,0)</f>
        <v>#VALUE!</v>
      </c>
      <c r="S402" s="384" t="e">
        <f>IF(Q402&gt;0,Q402,0)</f>
        <v>#VALUE!</v>
      </c>
      <c r="T402" s="110">
        <f>IF(EXACT(D402,UPPER(D402)),1,0.01)/V402</f>
        <v>1</v>
      </c>
      <c r="U402" s="110">
        <v>0</v>
      </c>
      <c r="V402" s="110">
        <v>1</v>
      </c>
      <c r="W402" s="117" t="e">
        <f>IF(AND(Q402&lt;0,O402&gt;0),O402,0)</f>
        <v>#VALUE!</v>
      </c>
      <c r="X402" s="117" t="e">
        <f>IF(AND(Q402&gt;0,O402&gt;0),O402,0)</f>
        <v>#VALUE!</v>
      </c>
      <c r="Y402" s="110"/>
      <c r="Z402" s="119">
        <f>_xll.BDH(C402,$Z$12,$D$1,$D$1)</f>
        <v>17.035</v>
      </c>
      <c r="AA402" s="119">
        <f>IF(OR(OR(F402="#N/A N/A",F402="#N/A Real Time"),OR(Z402="#N/A N/A",Z402="#N/A Real Time")),0,  F402 - Z402)</f>
        <v>1.7250000000000014</v>
      </c>
      <c r="AB402" s="129">
        <f>IF(OR(Z402=0,Z402="#N/A N/A"),0,AA402 / Z402*100)</f>
        <v>10.126210742588796</v>
      </c>
      <c r="AC402" s="121">
        <v>-1425188</v>
      </c>
      <c r="AD402" s="122">
        <f>IF(D402 = D897,1,_xll.BDP(K402,$AD$12)*L402)</f>
        <v>10.762600000000001</v>
      </c>
      <c r="AE402" s="389">
        <f>AA402*AC402*T402/AD402 / AF897</f>
        <v>-8.5136098637789246E-4</v>
      </c>
      <c r="AF402" s="123"/>
      <c r="AG402" s="69"/>
      <c r="AH402" s="61"/>
    </row>
    <row r="403" spans="1:34" x14ac:dyDescent="0.2">
      <c r="B403" s="152">
        <v>1150</v>
      </c>
      <c r="C403" s="152" t="s">
        <v>749</v>
      </c>
      <c r="D403" s="152" t="str">
        <f>_xll.BDP(C403,$D$12)</f>
        <v>SEK</v>
      </c>
      <c r="E403" s="152" t="s">
        <v>778</v>
      </c>
      <c r="F403" s="153">
        <f>_xll.BDP(C403,$F$12)</f>
        <v>166</v>
      </c>
      <c r="G403" s="153" t="str">
        <f>_xll.BDP(C403,$G$12)</f>
        <v>#N/A Requesting Data...</v>
      </c>
      <c r="H403" s="154" t="e">
        <f t="shared" si="211"/>
        <v>#VALUE!</v>
      </c>
      <c r="I403" s="155" t="e">
        <f t="shared" si="212"/>
        <v>#VALUE!</v>
      </c>
      <c r="J403" s="156">
        <v>0</v>
      </c>
      <c r="K403" s="152" t="str">
        <f>CONCATENATE(D897,D403, " Curncy")</f>
        <v>EURSEK Curncy</v>
      </c>
      <c r="L403" s="152">
        <f>IF(D403 = D897,1,_xll.BDP(K403,$L$12))</f>
        <v>1</v>
      </c>
      <c r="M403" s="394" t="e">
        <f>IF(D403 = D897,1,_xll.BDP(K403,$M$12)*L403)</f>
        <v>#VALUE!</v>
      </c>
      <c r="N403" s="157" t="e">
        <f t="shared" si="213"/>
        <v>#VALUE!</v>
      </c>
      <c r="O403" s="396" t="e">
        <f>N403 / Y897</f>
        <v>#VALUE!</v>
      </c>
      <c r="P403" s="159">
        <f t="shared" si="214"/>
        <v>0</v>
      </c>
      <c r="Q403" s="398">
        <f>P403 / Y897*100</f>
        <v>0</v>
      </c>
      <c r="R403" s="160">
        <f t="shared" si="215"/>
        <v>0</v>
      </c>
      <c r="S403" s="398">
        <f t="shared" si="216"/>
        <v>0</v>
      </c>
      <c r="T403" s="152">
        <f t="shared" si="217"/>
        <v>1</v>
      </c>
      <c r="U403" s="152">
        <v>0</v>
      </c>
      <c r="V403" s="152">
        <v>1</v>
      </c>
      <c r="W403" s="158" t="e">
        <f t="shared" si="218"/>
        <v>#VALUE!</v>
      </c>
      <c r="X403" s="158" t="e">
        <f t="shared" si="219"/>
        <v>#VALUE!</v>
      </c>
      <c r="Y403" s="70"/>
      <c r="Z403" s="162">
        <f>_xll.BDH(C403,$Z$12,$D$1,$D$1)</f>
        <v>165.85</v>
      </c>
      <c r="AA403" s="162">
        <f t="shared" si="220"/>
        <v>0.15000000000000568</v>
      </c>
      <c r="AB403" s="163">
        <f t="shared" si="221"/>
        <v>9.044317154055212E-2</v>
      </c>
      <c r="AC403" s="164">
        <v>0</v>
      </c>
      <c r="AD403" s="165">
        <f>IF(D403 = D897,1,_xll.BDP(K403,$AD$12)*L403)</f>
        <v>10.762600000000001</v>
      </c>
      <c r="AE403" s="400">
        <f>AA403*AC403*T403/AD403 / AF897</f>
        <v>0</v>
      </c>
      <c r="AF403" s="73"/>
      <c r="AG403" s="69"/>
      <c r="AH403" s="61"/>
    </row>
    <row r="404" spans="1:34" x14ac:dyDescent="0.2">
      <c r="B404" s="152">
        <v>742</v>
      </c>
      <c r="C404" s="152" t="s">
        <v>751</v>
      </c>
      <c r="D404" s="152" t="str">
        <f>_xll.BDP(C404,$D$12)</f>
        <v>SEK</v>
      </c>
      <c r="E404" s="152" t="s">
        <v>780</v>
      </c>
      <c r="F404" s="153">
        <f>_xll.BDP(C404,$F$12)</f>
        <v>90.46</v>
      </c>
      <c r="G404" s="153" t="str">
        <f>_xll.BDP(C404,$G$12)</f>
        <v>#N/A Requesting Data...</v>
      </c>
      <c r="H404" s="154" t="e">
        <f t="shared" si="211"/>
        <v>#VALUE!</v>
      </c>
      <c r="I404" s="155" t="e">
        <f t="shared" si="212"/>
        <v>#VALUE!</v>
      </c>
      <c r="J404" s="156">
        <v>0</v>
      </c>
      <c r="K404" s="152" t="str">
        <f>CONCATENATE(D897,D404, " Curncy")</f>
        <v>EURSEK Curncy</v>
      </c>
      <c r="L404" s="152">
        <f>IF(D404 = D897,1,_xll.BDP(K404,$L$12))</f>
        <v>1</v>
      </c>
      <c r="M404" s="394" t="e">
        <f>IF(D404 = D897,1,_xll.BDP(K404,$M$12)*L404)</f>
        <v>#VALUE!</v>
      </c>
      <c r="N404" s="157" t="e">
        <f t="shared" si="213"/>
        <v>#VALUE!</v>
      </c>
      <c r="O404" s="396" t="e">
        <f>N404 / Y897</f>
        <v>#VALUE!</v>
      </c>
      <c r="P404" s="159">
        <f t="shared" si="214"/>
        <v>0</v>
      </c>
      <c r="Q404" s="398">
        <f>P404 / Y897*100</f>
        <v>0</v>
      </c>
      <c r="R404" s="160">
        <f t="shared" si="215"/>
        <v>0</v>
      </c>
      <c r="S404" s="398">
        <f t="shared" si="216"/>
        <v>0</v>
      </c>
      <c r="T404" s="152">
        <f t="shared" si="217"/>
        <v>1</v>
      </c>
      <c r="U404" s="152">
        <v>0</v>
      </c>
      <c r="V404" s="152">
        <v>1</v>
      </c>
      <c r="W404" s="158" t="e">
        <f t="shared" si="218"/>
        <v>#VALUE!</v>
      </c>
      <c r="X404" s="158" t="e">
        <f t="shared" si="219"/>
        <v>#VALUE!</v>
      </c>
      <c r="Y404" s="70"/>
      <c r="Z404" s="162">
        <f>_xll.BDH(C404,$Z$12,$D$1,$D$1)</f>
        <v>88.12</v>
      </c>
      <c r="AA404" s="162">
        <f t="shared" si="220"/>
        <v>2.3399999999999892</v>
      </c>
      <c r="AB404" s="163">
        <f t="shared" si="221"/>
        <v>2.6554698138901376</v>
      </c>
      <c r="AC404" s="164">
        <v>0</v>
      </c>
      <c r="AD404" s="165">
        <f>IF(D404 = D897,1,_xll.BDP(K404,$AD$12)*L404)</f>
        <v>10.762600000000001</v>
      </c>
      <c r="AE404" s="400">
        <f>AA404*AC404*T404/AD404 / AF897</f>
        <v>0</v>
      </c>
      <c r="AF404" s="73"/>
      <c r="AG404" s="69"/>
      <c r="AH404" s="61"/>
    </row>
    <row r="405" spans="1:34" s="107" customFormat="1" ht="12" customHeight="1" x14ac:dyDescent="0.2">
      <c r="A405"/>
      <c r="B405" s="152">
        <v>6273</v>
      </c>
      <c r="C405" s="152" t="s">
        <v>379</v>
      </c>
      <c r="D405" s="152" t="str">
        <f>_xll.BDP(C405,$D$12)</f>
        <v>SEK</v>
      </c>
      <c r="E405" s="152" t="s">
        <v>380</v>
      </c>
      <c r="F405" s="153">
        <f>_xll.BDP(C405,$F$12)</f>
        <v>155.05000000000001</v>
      </c>
      <c r="G405" s="153" t="str">
        <f>_xll.BDP(C405,$G$12)</f>
        <v>#N/A Requesting Data...</v>
      </c>
      <c r="H405" s="154" t="e">
        <f t="shared" si="211"/>
        <v>#VALUE!</v>
      </c>
      <c r="I405" s="155" t="e">
        <f t="shared" si="212"/>
        <v>#VALUE!</v>
      </c>
      <c r="J405" s="156">
        <v>0</v>
      </c>
      <c r="K405" s="152" t="str">
        <f>CONCATENATE(D897,D405, " Curncy")</f>
        <v>EURSEK Curncy</v>
      </c>
      <c r="L405" s="152">
        <f>IF(D405 = D897,1,_xll.BDP(K405,$L$12))</f>
        <v>1</v>
      </c>
      <c r="M405" s="394" t="e">
        <f>IF(D405 = D897,1,_xll.BDP(K405,$M$12)*L405)</f>
        <v>#VALUE!</v>
      </c>
      <c r="N405" s="157" t="e">
        <f t="shared" si="213"/>
        <v>#VALUE!</v>
      </c>
      <c r="O405" s="396" t="e">
        <f>N405 / Y897</f>
        <v>#VALUE!</v>
      </c>
      <c r="P405" s="159">
        <f t="shared" si="214"/>
        <v>0</v>
      </c>
      <c r="Q405" s="398">
        <f>P405 / Y897*100</f>
        <v>0</v>
      </c>
      <c r="R405" s="160">
        <f t="shared" si="215"/>
        <v>0</v>
      </c>
      <c r="S405" s="398">
        <f t="shared" si="216"/>
        <v>0</v>
      </c>
      <c r="T405" s="152">
        <f t="shared" si="217"/>
        <v>1</v>
      </c>
      <c r="U405" s="152">
        <v>0</v>
      </c>
      <c r="V405" s="152">
        <v>1</v>
      </c>
      <c r="W405" s="158" t="e">
        <f t="shared" si="218"/>
        <v>#VALUE!</v>
      </c>
      <c r="X405" s="158" t="e">
        <f t="shared" si="219"/>
        <v>#VALUE!</v>
      </c>
      <c r="Y405" s="70"/>
      <c r="Z405" s="162" t="str">
        <f>_xll.BDH(C405,$Z$12,$D$1,$D$1)</f>
        <v>#N/A Requesting Data...</v>
      </c>
      <c r="AA405" s="162" t="e">
        <f t="shared" si="220"/>
        <v>#VALUE!</v>
      </c>
      <c r="AB405" s="163" t="e">
        <f t="shared" si="221"/>
        <v>#VALUE!</v>
      </c>
      <c r="AC405" s="164">
        <v>0</v>
      </c>
      <c r="AD405" s="165">
        <f>IF(D405 = D897,1,_xll.BDP(K405,$AD$12)*L405)</f>
        <v>10.762600000000001</v>
      </c>
      <c r="AE405" s="400" t="e">
        <f>AA405*AC405*T405/AD405 / AF897</f>
        <v>#VALUE!</v>
      </c>
      <c r="AF405" s="73"/>
      <c r="AG405" s="69"/>
      <c r="AH405" s="61"/>
    </row>
    <row r="406" spans="1:34" x14ac:dyDescent="0.2">
      <c r="B406" s="152">
        <v>678</v>
      </c>
      <c r="C406" s="152" t="s">
        <v>752</v>
      </c>
      <c r="D406" s="152" t="str">
        <f>_xll.BDP(C406,$D$12)</f>
        <v>SEK</v>
      </c>
      <c r="E406" s="152" t="s">
        <v>781</v>
      </c>
      <c r="F406" s="153">
        <f>_xll.BDP(C406,$F$12)</f>
        <v>152.5</v>
      </c>
      <c r="G406" s="153" t="str">
        <f>_xll.BDP(C406,$G$12)</f>
        <v>#N/A Requesting Data...</v>
      </c>
      <c r="H406" s="154" t="e">
        <f t="shared" si="211"/>
        <v>#VALUE!</v>
      </c>
      <c r="I406" s="155" t="e">
        <f t="shared" si="212"/>
        <v>#VALUE!</v>
      </c>
      <c r="J406" s="156">
        <v>0</v>
      </c>
      <c r="K406" s="152" t="str">
        <f>CONCATENATE(D897,D406, " Curncy")</f>
        <v>EURSEK Curncy</v>
      </c>
      <c r="L406" s="152">
        <f>IF(D406 = D897,1,_xll.BDP(K406,$L$12))</f>
        <v>1</v>
      </c>
      <c r="M406" s="394" t="e">
        <f>IF(D406 = D897,1,_xll.BDP(K406,$M$12)*L406)</f>
        <v>#VALUE!</v>
      </c>
      <c r="N406" s="157" t="e">
        <f t="shared" si="213"/>
        <v>#VALUE!</v>
      </c>
      <c r="O406" s="396" t="e">
        <f>N406 / Y897</f>
        <v>#VALUE!</v>
      </c>
      <c r="P406" s="159">
        <f t="shared" si="214"/>
        <v>0</v>
      </c>
      <c r="Q406" s="398">
        <f>P406 / Y897*100</f>
        <v>0</v>
      </c>
      <c r="R406" s="160">
        <f t="shared" si="215"/>
        <v>0</v>
      </c>
      <c r="S406" s="398">
        <f t="shared" si="216"/>
        <v>0</v>
      </c>
      <c r="T406" s="152">
        <f t="shared" si="217"/>
        <v>1</v>
      </c>
      <c r="U406" s="152">
        <v>0</v>
      </c>
      <c r="V406" s="152">
        <v>1</v>
      </c>
      <c r="W406" s="158" t="e">
        <f t="shared" si="218"/>
        <v>#VALUE!</v>
      </c>
      <c r="X406" s="158" t="e">
        <f t="shared" si="219"/>
        <v>#VALUE!</v>
      </c>
      <c r="Y406" s="70"/>
      <c r="Z406" s="162">
        <f>_xll.BDH(C406,$Z$12,$D$1,$D$1)</f>
        <v>150.5</v>
      </c>
      <c r="AA406" s="162">
        <f t="shared" si="220"/>
        <v>2</v>
      </c>
      <c r="AB406" s="163">
        <f t="shared" si="221"/>
        <v>1.3289036544850499</v>
      </c>
      <c r="AC406" s="164">
        <v>0</v>
      </c>
      <c r="AD406" s="165">
        <f>IF(D406 = D897,1,_xll.BDP(K406,$AD$12)*L406)</f>
        <v>10.762600000000001</v>
      </c>
      <c r="AE406" s="400">
        <f>AA406*AC406*T406/AD406 / AF897</f>
        <v>0</v>
      </c>
      <c r="AF406" s="73"/>
      <c r="AG406" s="69"/>
      <c r="AH406" s="61"/>
    </row>
    <row r="407" spans="1:34" x14ac:dyDescent="0.2">
      <c r="B407" s="152">
        <v>6315</v>
      </c>
      <c r="C407" s="152" t="s">
        <v>753</v>
      </c>
      <c r="D407" s="152" t="str">
        <f>_xll.BDP(C407,$D$12)</f>
        <v>SEK</v>
      </c>
      <c r="E407" s="152" t="s">
        <v>1131</v>
      </c>
      <c r="F407" s="153">
        <f>_xll.BDP(C407,$F$12)</f>
        <v>44.26</v>
      </c>
      <c r="G407" s="153" t="str">
        <f>_xll.BDP(C407,$G$12)</f>
        <v>#N/A Requesting Data...</v>
      </c>
      <c r="H407" s="154" t="e">
        <f t="shared" si="211"/>
        <v>#VALUE!</v>
      </c>
      <c r="I407" s="155" t="e">
        <f t="shared" si="212"/>
        <v>#VALUE!</v>
      </c>
      <c r="J407" s="156">
        <v>0</v>
      </c>
      <c r="K407" s="152" t="str">
        <f>CONCATENATE(D897,D407, " Curncy")</f>
        <v>EURSEK Curncy</v>
      </c>
      <c r="L407" s="152">
        <f>IF(D407 = D897,1,_xll.BDP(K407,$L$12))</f>
        <v>1</v>
      </c>
      <c r="M407" s="394" t="e">
        <f>IF(D407 = D897,1,_xll.BDP(K407,$M$12)*L407)</f>
        <v>#VALUE!</v>
      </c>
      <c r="N407" s="157" t="e">
        <f t="shared" si="213"/>
        <v>#VALUE!</v>
      </c>
      <c r="O407" s="396" t="e">
        <f>N407 / Y897</f>
        <v>#VALUE!</v>
      </c>
      <c r="P407" s="159">
        <f t="shared" si="214"/>
        <v>0</v>
      </c>
      <c r="Q407" s="398">
        <f>P407 / Y897*100</f>
        <v>0</v>
      </c>
      <c r="R407" s="160">
        <f t="shared" si="215"/>
        <v>0</v>
      </c>
      <c r="S407" s="398">
        <f t="shared" si="216"/>
        <v>0</v>
      </c>
      <c r="T407" s="152">
        <f t="shared" si="217"/>
        <v>1</v>
      </c>
      <c r="U407" s="152">
        <v>0</v>
      </c>
      <c r="V407" s="152">
        <v>1</v>
      </c>
      <c r="W407" s="158" t="e">
        <f t="shared" si="218"/>
        <v>#VALUE!</v>
      </c>
      <c r="X407" s="158" t="e">
        <f t="shared" si="219"/>
        <v>#VALUE!</v>
      </c>
      <c r="Y407" s="70"/>
      <c r="Z407" s="162">
        <f>_xll.BDH(C407,$Z$12,$D$1,$D$1)</f>
        <v>44.67</v>
      </c>
      <c r="AA407" s="162">
        <f t="shared" si="220"/>
        <v>-0.41000000000000369</v>
      </c>
      <c r="AB407" s="163">
        <f t="shared" si="221"/>
        <v>-0.91784195209313557</v>
      </c>
      <c r="AC407" s="164">
        <v>0</v>
      </c>
      <c r="AD407" s="165">
        <f>IF(D407 = D897,1,_xll.BDP(K407,$AD$12)*L407)</f>
        <v>10.762600000000001</v>
      </c>
      <c r="AE407" s="400">
        <f>AA407*AC407*T407/AD407 / AF897</f>
        <v>0</v>
      </c>
      <c r="AF407" s="73"/>
      <c r="AG407" s="69"/>
      <c r="AH407" s="61"/>
    </row>
    <row r="408" spans="1:34" x14ac:dyDescent="0.2">
      <c r="B408" s="152">
        <v>2977</v>
      </c>
      <c r="C408" s="152" t="s">
        <v>754</v>
      </c>
      <c r="D408" s="152" t="str">
        <f>_xll.BDP(C408,$D$12)</f>
        <v>SEK</v>
      </c>
      <c r="E408" s="152" t="s">
        <v>782</v>
      </c>
      <c r="F408" s="153">
        <f>_xll.BDP(C408,$F$12)</f>
        <v>131.55000000000001</v>
      </c>
      <c r="G408" s="153" t="str">
        <f>_xll.BDP(C408,$G$12)</f>
        <v>#N/A Requesting Data...</v>
      </c>
      <c r="H408" s="154" t="e">
        <f t="shared" si="211"/>
        <v>#VALUE!</v>
      </c>
      <c r="I408" s="155" t="e">
        <f t="shared" si="212"/>
        <v>#VALUE!</v>
      </c>
      <c r="J408" s="156">
        <v>0</v>
      </c>
      <c r="K408" s="152" t="str">
        <f>CONCATENATE(D897,D408, " Curncy")</f>
        <v>EURSEK Curncy</v>
      </c>
      <c r="L408" s="152">
        <f>IF(D408 = D897,1,_xll.BDP(K408,$L$12))</f>
        <v>1</v>
      </c>
      <c r="M408" s="394" t="e">
        <f>IF(D408 = D897,1,_xll.BDP(K408,$M$12)*L408)</f>
        <v>#VALUE!</v>
      </c>
      <c r="N408" s="157" t="e">
        <f t="shared" si="213"/>
        <v>#VALUE!</v>
      </c>
      <c r="O408" s="396" t="e">
        <f>N408 / Y897</f>
        <v>#VALUE!</v>
      </c>
      <c r="P408" s="159">
        <f t="shared" si="214"/>
        <v>0</v>
      </c>
      <c r="Q408" s="398">
        <f>P408 / Y897*100</f>
        <v>0</v>
      </c>
      <c r="R408" s="160">
        <f t="shared" si="215"/>
        <v>0</v>
      </c>
      <c r="S408" s="398">
        <f t="shared" si="216"/>
        <v>0</v>
      </c>
      <c r="T408" s="152">
        <f t="shared" si="217"/>
        <v>1</v>
      </c>
      <c r="U408" s="152">
        <v>0</v>
      </c>
      <c r="V408" s="152">
        <v>1</v>
      </c>
      <c r="W408" s="158" t="e">
        <f t="shared" si="218"/>
        <v>#VALUE!</v>
      </c>
      <c r="X408" s="158" t="e">
        <f t="shared" si="219"/>
        <v>#VALUE!</v>
      </c>
      <c r="Y408" s="70"/>
      <c r="Z408" s="162" t="str">
        <f>_xll.BDH(C408,$Z$12,$D$1,$D$1)</f>
        <v>#N/A Requesting Data...</v>
      </c>
      <c r="AA408" s="162" t="e">
        <f t="shared" si="220"/>
        <v>#VALUE!</v>
      </c>
      <c r="AB408" s="163" t="e">
        <f t="shared" si="221"/>
        <v>#VALUE!</v>
      </c>
      <c r="AC408" s="164">
        <v>0</v>
      </c>
      <c r="AD408" s="165">
        <f>IF(D408 = D897,1,_xll.BDP(K408,$AD$12)*L408)</f>
        <v>10.762600000000001</v>
      </c>
      <c r="AE408" s="400" t="e">
        <f>AA408*AC408*T408/AD408 / AF897</f>
        <v>#VALUE!</v>
      </c>
      <c r="AF408" s="73"/>
      <c r="AG408" s="69"/>
      <c r="AH408" s="61"/>
    </row>
    <row r="409" spans="1:34" x14ac:dyDescent="0.2">
      <c r="B409" s="152">
        <v>113</v>
      </c>
      <c r="C409" s="152" t="s">
        <v>106</v>
      </c>
      <c r="D409" s="152" t="str">
        <f>_xll.BDP(C409,$D$12)</f>
        <v>SEK</v>
      </c>
      <c r="E409" s="152" t="s">
        <v>279</v>
      </c>
      <c r="F409" s="153">
        <f>_xll.BDP(C409,$F$12)</f>
        <v>76.459999999999994</v>
      </c>
      <c r="G409" s="153" t="str">
        <f>_xll.BDP(C409,$G$12)</f>
        <v>#N/A Requesting Data...</v>
      </c>
      <c r="H409" s="154" t="e">
        <f t="shared" si="211"/>
        <v>#VALUE!</v>
      </c>
      <c r="I409" s="155" t="e">
        <f t="shared" si="212"/>
        <v>#VALUE!</v>
      </c>
      <c r="J409" s="156">
        <v>615003</v>
      </c>
      <c r="K409" s="152" t="str">
        <f>CONCATENATE(D897,D409, " Curncy")</f>
        <v>EURSEK Curncy</v>
      </c>
      <c r="L409" s="152">
        <f>IF(D409 = D897,1,_xll.BDP(K409,$L$12))</f>
        <v>1</v>
      </c>
      <c r="M409" s="394" t="e">
        <f>IF(D409 = D897,1,_xll.BDP(K409,$M$12)*L409)</f>
        <v>#VALUE!</v>
      </c>
      <c r="N409" s="157" t="e">
        <f t="shared" si="213"/>
        <v>#VALUE!</v>
      </c>
      <c r="O409" s="396" t="e">
        <f>N409 / Y897</f>
        <v>#VALUE!</v>
      </c>
      <c r="P409" s="159" t="e">
        <f t="shared" si="214"/>
        <v>#VALUE!</v>
      </c>
      <c r="Q409" s="398" t="e">
        <f>P409 / Y897*100</f>
        <v>#VALUE!</v>
      </c>
      <c r="R409" s="160" t="e">
        <f t="shared" si="215"/>
        <v>#VALUE!</v>
      </c>
      <c r="S409" s="398" t="e">
        <f t="shared" si="216"/>
        <v>#VALUE!</v>
      </c>
      <c r="T409" s="152">
        <f t="shared" si="217"/>
        <v>1</v>
      </c>
      <c r="U409" s="152">
        <v>0</v>
      </c>
      <c r="V409" s="152">
        <v>1</v>
      </c>
      <c r="W409" s="158" t="e">
        <f t="shared" si="218"/>
        <v>#VALUE!</v>
      </c>
      <c r="X409" s="158" t="e">
        <f t="shared" si="219"/>
        <v>#VALUE!</v>
      </c>
      <c r="Y409" s="70"/>
      <c r="Z409" s="162">
        <f>_xll.BDH(C409,$Z$12,$D$1,$D$1)</f>
        <v>76.27</v>
      </c>
      <c r="AA409" s="162">
        <f t="shared" si="220"/>
        <v>0.18999999999999773</v>
      </c>
      <c r="AB409" s="163">
        <f t="shared" si="221"/>
        <v>0.2491149862331162</v>
      </c>
      <c r="AC409" s="164">
        <v>615003</v>
      </c>
      <c r="AD409" s="165">
        <f>IF(D409 = D897,1,_xll.BDP(K409,$AD$12)*L409)</f>
        <v>10.762600000000001</v>
      </c>
      <c r="AE409" s="400">
        <f>AA409*AC409*T409/AD409 / AF897</f>
        <v>4.0465352095736809E-5</v>
      </c>
      <c r="AF409" s="73"/>
      <c r="AG409" s="69"/>
      <c r="AH409" s="61"/>
    </row>
    <row r="410" spans="1:34" x14ac:dyDescent="0.2">
      <c r="B410" s="152">
        <v>116</v>
      </c>
      <c r="C410" s="152" t="s">
        <v>755</v>
      </c>
      <c r="D410" s="152" t="str">
        <f>_xll.BDP(C410,$D$12)</f>
        <v>SEK</v>
      </c>
      <c r="E410" s="152" t="s">
        <v>783</v>
      </c>
      <c r="F410" s="153">
        <f>_xll.BDP(C410,$F$12)</f>
        <v>159.72</v>
      </c>
      <c r="G410" s="153" t="str">
        <f>_xll.BDP(C410,$G$12)</f>
        <v>#N/A Requesting Data...</v>
      </c>
      <c r="H410" s="154" t="e">
        <f t="shared" si="211"/>
        <v>#VALUE!</v>
      </c>
      <c r="I410" s="155" t="e">
        <f t="shared" si="212"/>
        <v>#VALUE!</v>
      </c>
      <c r="J410" s="156">
        <v>0</v>
      </c>
      <c r="K410" s="152" t="str">
        <f>CONCATENATE(D897,D410, " Curncy")</f>
        <v>EURSEK Curncy</v>
      </c>
      <c r="L410" s="152">
        <f>IF(D410 = D897,1,_xll.BDP(K410,$L$12))</f>
        <v>1</v>
      </c>
      <c r="M410" s="394" t="e">
        <f>IF(D410 = D897,1,_xll.BDP(K410,$M$12)*L410)</f>
        <v>#VALUE!</v>
      </c>
      <c r="N410" s="157" t="e">
        <f t="shared" si="213"/>
        <v>#VALUE!</v>
      </c>
      <c r="O410" s="396" t="e">
        <f>N410 / Y897</f>
        <v>#VALUE!</v>
      </c>
      <c r="P410" s="159">
        <f t="shared" si="214"/>
        <v>0</v>
      </c>
      <c r="Q410" s="398">
        <f>P410 / Y897*100</f>
        <v>0</v>
      </c>
      <c r="R410" s="160">
        <f t="shared" si="215"/>
        <v>0</v>
      </c>
      <c r="S410" s="398">
        <f t="shared" si="216"/>
        <v>0</v>
      </c>
      <c r="T410" s="152">
        <f t="shared" si="217"/>
        <v>1</v>
      </c>
      <c r="U410" s="152">
        <v>0</v>
      </c>
      <c r="V410" s="152">
        <v>1</v>
      </c>
      <c r="W410" s="158" t="e">
        <f t="shared" si="218"/>
        <v>#VALUE!</v>
      </c>
      <c r="X410" s="158" t="e">
        <f t="shared" si="219"/>
        <v>#VALUE!</v>
      </c>
      <c r="Y410" s="70"/>
      <c r="Z410" s="162">
        <f>_xll.BDH(C410,$Z$12,$D$1,$D$1)</f>
        <v>158.38</v>
      </c>
      <c r="AA410" s="162">
        <f t="shared" si="220"/>
        <v>1.3400000000000034</v>
      </c>
      <c r="AB410" s="163">
        <f t="shared" si="221"/>
        <v>0.84606642252809916</v>
      </c>
      <c r="AC410" s="164">
        <v>0</v>
      </c>
      <c r="AD410" s="165">
        <f>IF(D410 = D897,1,_xll.BDP(K410,$AD$12)*L410)</f>
        <v>10.762600000000001</v>
      </c>
      <c r="AE410" s="400">
        <f>AA410*AC410*T410/AD410 / AF897</f>
        <v>0</v>
      </c>
      <c r="AF410" s="73"/>
      <c r="AG410" s="69"/>
      <c r="AH410" s="61"/>
    </row>
    <row r="411" spans="1:34" x14ac:dyDescent="0.2">
      <c r="A411" s="287" t="s">
        <v>1513</v>
      </c>
      <c r="B411" s="287"/>
      <c r="C411" s="287"/>
      <c r="D411" s="287"/>
      <c r="E411" s="287" t="s">
        <v>105</v>
      </c>
      <c r="F411" s="288"/>
      <c r="G411" s="288"/>
      <c r="H411" s="289"/>
      <c r="I411" s="290"/>
      <c r="J411" s="291"/>
      <c r="K411" s="287"/>
      <c r="L411" s="287"/>
      <c r="M411" s="374"/>
      <c r="N411" s="292" t="e">
        <f t="shared" ref="N411:S411" si="222" xml:space="preserve"> SUM(N389:N410)</f>
        <v>#VALUE!</v>
      </c>
      <c r="O411" s="380" t="e">
        <f t="shared" si="222"/>
        <v>#VALUE!</v>
      </c>
      <c r="P411" s="293" t="e">
        <f t="shared" si="222"/>
        <v>#VALUE!</v>
      </c>
      <c r="Q411" s="385" t="e">
        <f t="shared" si="222"/>
        <v>#VALUE!</v>
      </c>
      <c r="R411" s="356" t="e">
        <f t="shared" si="222"/>
        <v>#VALUE!</v>
      </c>
      <c r="S411" s="385" t="e">
        <f t="shared" si="222"/>
        <v>#VALUE!</v>
      </c>
      <c r="T411" s="287"/>
      <c r="U411" s="287"/>
      <c r="V411" s="287"/>
      <c r="W411" s="357" t="e">
        <f xml:space="preserve"> SUM(W389:W410)</f>
        <v>#VALUE!</v>
      </c>
      <c r="X411" s="357" t="e">
        <f xml:space="preserve"> SUM(X389:X410)</f>
        <v>#VALUE!</v>
      </c>
      <c r="Y411" s="287"/>
      <c r="Z411" s="294"/>
      <c r="AA411" s="294"/>
      <c r="AB411" s="295"/>
      <c r="AC411" s="296"/>
      <c r="AD411" s="297"/>
      <c r="AE411" s="390" t="e">
        <f xml:space="preserve"> SUM(AE389:AE410)</f>
        <v>#VALUE!</v>
      </c>
      <c r="AF411" s="361"/>
      <c r="AG411" s="69"/>
      <c r="AH411" s="61"/>
    </row>
    <row r="412" spans="1:34" x14ac:dyDescent="0.2">
      <c r="B412" s="31"/>
      <c r="C412" s="47"/>
      <c r="F412" s="36"/>
      <c r="G412" s="36"/>
      <c r="H412" s="37"/>
      <c r="I412" s="40"/>
      <c r="J412" s="17"/>
      <c r="K412" s="31"/>
      <c r="L412" s="31"/>
      <c r="M412" s="413"/>
      <c r="N412" s="93"/>
      <c r="O412" s="421"/>
      <c r="P412" s="38"/>
      <c r="Q412" s="430"/>
      <c r="R412" s="94"/>
      <c r="S412" s="435"/>
      <c r="T412" s="23"/>
      <c r="W412" s="49"/>
      <c r="X412" s="49"/>
      <c r="Y412" s="70"/>
      <c r="Z412" s="64"/>
      <c r="AA412" s="63"/>
      <c r="AB412" s="56"/>
      <c r="AC412" s="55"/>
      <c r="AD412" s="57"/>
      <c r="AE412" s="437"/>
      <c r="AF412" s="73"/>
      <c r="AG412" s="69"/>
      <c r="AH412" s="61"/>
    </row>
    <row r="413" spans="1:34" x14ac:dyDescent="0.2">
      <c r="B413" s="152"/>
      <c r="C413" s="152" t="s">
        <v>512</v>
      </c>
      <c r="D413" s="152" t="str">
        <f>_xll.BDP(C413,$D$12)</f>
        <v>CHF</v>
      </c>
      <c r="E413" s="152" t="str">
        <f>_xll.BDP(C413,$E$12)</f>
        <v>SWISS MKT IX FUTR Sep22</v>
      </c>
      <c r="F413" s="153">
        <f>_xll.BDP(C413,$F$12)</f>
        <v>10743</v>
      </c>
      <c r="G413" s="153" t="str">
        <f>_xll.BDP(C413,$G$12)</f>
        <v>#N/A Requesting Data...</v>
      </c>
      <c r="H413" s="154" t="e">
        <f t="shared" ref="H413:H438" si="223">IF(OR(OR(G413="#N/A N/A",G413="#N/A Real Time"),OR(F413="#N/A N/A",F413="#N/A Real Time")),0,  G413 - F413)</f>
        <v>#VALUE!</v>
      </c>
      <c r="I413" s="155" t="e">
        <f t="shared" ref="I413:I438" si="224">IF(OR(F413=0,F413="#N/A N/A"),0,H413 / F413*100)</f>
        <v>#VALUE!</v>
      </c>
      <c r="J413" s="156">
        <v>0</v>
      </c>
      <c r="K413" s="152" t="str">
        <f>CONCATENATE(D897,D413, " Curncy")</f>
        <v>EURCHF Curncy</v>
      </c>
      <c r="L413" s="152">
        <f>IF(D413 = D897,1,_xll.BDP(K413,$L$12))</f>
        <v>1</v>
      </c>
      <c r="M413" s="394" t="e">
        <f>IF(D413 = D897,1,_xll.BDP(K413,$M$12)*L413)</f>
        <v>#VALUE!</v>
      </c>
      <c r="N413" s="157" t="e">
        <f t="shared" ref="N413:N438" si="225">H413*J413*T413/M413</f>
        <v>#VALUE!</v>
      </c>
      <c r="O413" s="396" t="e">
        <f>N413 / Y897</f>
        <v>#VALUE!</v>
      </c>
      <c r="P413" s="159">
        <f t="shared" ref="P413:P438" si="226">IF(OR(OR(J413=0,G413 = "#N/A N/A"),G413="#N/A Real Time"),0,G413*J413*T413/M413)</f>
        <v>0</v>
      </c>
      <c r="Q413" s="398">
        <f>P413 / Y897*100</f>
        <v>0</v>
      </c>
      <c r="R413" s="160">
        <f t="shared" ref="R413:R438" si="227">IF(Q413&lt;0,Q413,0)</f>
        <v>0</v>
      </c>
      <c r="S413" s="398">
        <f t="shared" ref="S413:S438" si="228">IF(Q413&gt;0,Q413,0)</f>
        <v>0</v>
      </c>
      <c r="T413" s="152">
        <f t="shared" ref="T413:T438" si="229">IF(EXACT(D413,UPPER(D413)),1,0.01)/V413</f>
        <v>1</v>
      </c>
      <c r="U413" s="152">
        <v>3</v>
      </c>
      <c r="V413" s="152">
        <v>1</v>
      </c>
      <c r="W413" s="158" t="e">
        <f t="shared" ref="W413:W438" si="230">IF(AND(Q413&lt;0,O413&gt;0),O413,0)</f>
        <v>#VALUE!</v>
      </c>
      <c r="X413" s="158" t="e">
        <f t="shared" ref="X413:X438" si="231">IF(AND(Q413&gt;0,O413&gt;0),O413,0)</f>
        <v>#VALUE!</v>
      </c>
      <c r="Y413" s="70"/>
      <c r="Z413" s="162" t="str">
        <f>_xll.BDH(C413,$Z$12,$D$1,$D$1)</f>
        <v>#N/A Requesting Data...</v>
      </c>
      <c r="AA413" s="162" t="e">
        <f t="shared" ref="AA413:AA438" si="232">IF(OR(OR(F413="#N/A N/A",F413="#N/A Real Time"),OR(Z413="#N/A N/A",Z413="#N/A Real Time")),0,  F413 - Z413)</f>
        <v>#VALUE!</v>
      </c>
      <c r="AB413" s="163" t="e">
        <f t="shared" ref="AB413:AB438" si="233">IF(OR(Z413=0,Z413="#N/A N/A"),0,AA413 / Z413*100)</f>
        <v>#VALUE!</v>
      </c>
      <c r="AC413" s="164">
        <v>0</v>
      </c>
      <c r="AD413" s="165">
        <f>IF(D413 = D897,1,_xll.BDP(K413,$AD$12)*L413)</f>
        <v>1.0011099999999999</v>
      </c>
      <c r="AE413" s="400" t="e">
        <f>AA413*AC413*T413/AD413 / AF897</f>
        <v>#VALUE!</v>
      </c>
      <c r="AF413" s="73"/>
      <c r="AG413" s="69"/>
      <c r="AH413" s="61"/>
    </row>
    <row r="414" spans="1:34" x14ac:dyDescent="0.2">
      <c r="B414" s="152">
        <v>467</v>
      </c>
      <c r="C414" s="152" t="s">
        <v>756</v>
      </c>
      <c r="D414" s="152" t="str">
        <f>_xll.BDP(C414,$D$12)</f>
        <v>CHF</v>
      </c>
      <c r="E414" s="152" t="s">
        <v>784</v>
      </c>
      <c r="F414" s="153">
        <f>_xll.BDP(C414,$F$12)</f>
        <v>25.25</v>
      </c>
      <c r="G414" s="153" t="str">
        <f>_xll.BDP(C414,$G$12)</f>
        <v>#N/A Requesting Data...</v>
      </c>
      <c r="H414" s="154" t="e">
        <f t="shared" si="223"/>
        <v>#VALUE!</v>
      </c>
      <c r="I414" s="155" t="e">
        <f t="shared" si="224"/>
        <v>#VALUE!</v>
      </c>
      <c r="J414" s="156">
        <v>0</v>
      </c>
      <c r="K414" s="152" t="str">
        <f>CONCATENATE(D897,D414, " Curncy")</f>
        <v>EURCHF Curncy</v>
      </c>
      <c r="L414" s="152">
        <f>IF(D414 = D897,1,_xll.BDP(K414,$L$12))</f>
        <v>1</v>
      </c>
      <c r="M414" s="394" t="e">
        <f>IF(D414 = D897,1,_xll.BDP(K414,$M$12)*L414)</f>
        <v>#VALUE!</v>
      </c>
      <c r="N414" s="157" t="e">
        <f t="shared" si="225"/>
        <v>#VALUE!</v>
      </c>
      <c r="O414" s="396" t="e">
        <f>N414 / Y897</f>
        <v>#VALUE!</v>
      </c>
      <c r="P414" s="159">
        <f t="shared" si="226"/>
        <v>0</v>
      </c>
      <c r="Q414" s="398">
        <f>P414 / Y897*100</f>
        <v>0</v>
      </c>
      <c r="R414" s="160">
        <f t="shared" si="227"/>
        <v>0</v>
      </c>
      <c r="S414" s="398">
        <f t="shared" si="228"/>
        <v>0</v>
      </c>
      <c r="T414" s="152">
        <f t="shared" si="229"/>
        <v>1</v>
      </c>
      <c r="U414" s="152">
        <v>0</v>
      </c>
      <c r="V414" s="152">
        <v>1</v>
      </c>
      <c r="W414" s="158" t="e">
        <f t="shared" si="230"/>
        <v>#VALUE!</v>
      </c>
      <c r="X414" s="158" t="e">
        <f t="shared" si="231"/>
        <v>#VALUE!</v>
      </c>
      <c r="Y414" s="70"/>
      <c r="Z414" s="162">
        <f>_xll.BDH(C414,$Z$12,$D$1,$D$1)</f>
        <v>25.46</v>
      </c>
      <c r="AA414" s="162">
        <f t="shared" si="232"/>
        <v>-0.21000000000000085</v>
      </c>
      <c r="AB414" s="163">
        <f t="shared" si="233"/>
        <v>-0.82482325216025476</v>
      </c>
      <c r="AC414" s="164">
        <v>0</v>
      </c>
      <c r="AD414" s="165">
        <f>IF(D414 = D897,1,_xll.BDP(K414,$AD$12)*L414)</f>
        <v>1.0011099999999999</v>
      </c>
      <c r="AE414" s="400">
        <f>AA414*AC414*T414/AD414 / AF897</f>
        <v>0</v>
      </c>
      <c r="AF414" s="73"/>
      <c r="AG414" s="69"/>
      <c r="AH414" s="61"/>
    </row>
    <row r="415" spans="1:34" x14ac:dyDescent="0.2">
      <c r="B415" s="152">
        <v>404</v>
      </c>
      <c r="C415" s="152" t="s">
        <v>757</v>
      </c>
      <c r="D415" s="152" t="str">
        <f>_xll.BDP(C415,$D$12)</f>
        <v>CHF</v>
      </c>
      <c r="E415" s="152" t="s">
        <v>785</v>
      </c>
      <c r="F415" s="153">
        <f>_xll.BDP(C415,$F$12)</f>
        <v>32.69</v>
      </c>
      <c r="G415" s="153" t="str">
        <f>_xll.BDP(C415,$G$12)</f>
        <v>#N/A Requesting Data...</v>
      </c>
      <c r="H415" s="154" t="e">
        <f t="shared" si="223"/>
        <v>#VALUE!</v>
      </c>
      <c r="I415" s="155" t="e">
        <f t="shared" si="224"/>
        <v>#VALUE!</v>
      </c>
      <c r="J415" s="156">
        <v>0</v>
      </c>
      <c r="K415" s="152" t="str">
        <f>CONCATENATE(D897,D415, " Curncy")</f>
        <v>EURCHF Curncy</v>
      </c>
      <c r="L415" s="152">
        <f>IF(D415 = D897,1,_xll.BDP(K415,$L$12))</f>
        <v>1</v>
      </c>
      <c r="M415" s="394" t="e">
        <f>IF(D415 = D897,1,_xll.BDP(K415,$M$12)*L415)</f>
        <v>#VALUE!</v>
      </c>
      <c r="N415" s="157" t="e">
        <f t="shared" si="225"/>
        <v>#VALUE!</v>
      </c>
      <c r="O415" s="396" t="e">
        <f>N415 / Y897</f>
        <v>#VALUE!</v>
      </c>
      <c r="P415" s="159">
        <f t="shared" si="226"/>
        <v>0</v>
      </c>
      <c r="Q415" s="398">
        <f>P415 / Y897*100</f>
        <v>0</v>
      </c>
      <c r="R415" s="160">
        <f t="shared" si="227"/>
        <v>0</v>
      </c>
      <c r="S415" s="398">
        <f t="shared" si="228"/>
        <v>0</v>
      </c>
      <c r="T415" s="152">
        <f t="shared" si="229"/>
        <v>1</v>
      </c>
      <c r="U415" s="152">
        <v>0</v>
      </c>
      <c r="V415" s="152">
        <v>1</v>
      </c>
      <c r="W415" s="158" t="e">
        <f t="shared" si="230"/>
        <v>#VALUE!</v>
      </c>
      <c r="X415" s="158" t="e">
        <f t="shared" si="231"/>
        <v>#VALUE!</v>
      </c>
      <c r="Y415" s="70"/>
      <c r="Z415" s="162" t="str">
        <f>_xll.BDH(C415,$Z$12,$D$1,$D$1)</f>
        <v>#N/A Requesting Data...</v>
      </c>
      <c r="AA415" s="162" t="e">
        <f t="shared" si="232"/>
        <v>#VALUE!</v>
      </c>
      <c r="AB415" s="163" t="e">
        <f t="shared" si="233"/>
        <v>#VALUE!</v>
      </c>
      <c r="AC415" s="164">
        <v>0</v>
      </c>
      <c r="AD415" s="165">
        <f>IF(D415 = D897,1,_xll.BDP(K415,$AD$12)*L415)</f>
        <v>1.0011099999999999</v>
      </c>
      <c r="AE415" s="400" t="e">
        <f>AA415*AC415*T415/AD415 / AF897</f>
        <v>#VALUE!</v>
      </c>
      <c r="AF415" s="73"/>
      <c r="AG415" s="69"/>
      <c r="AH415" s="61"/>
    </row>
    <row r="416" spans="1:34" x14ac:dyDescent="0.2">
      <c r="A416" s="152"/>
      <c r="B416" s="152">
        <v>18837</v>
      </c>
      <c r="C416" s="152" t="s">
        <v>1204</v>
      </c>
      <c r="D416" s="152" t="str">
        <f>_xll.BDP(C416,$D$12)</f>
        <v>CHF</v>
      </c>
      <c r="E416" s="152" t="s">
        <v>1205</v>
      </c>
      <c r="F416" s="153">
        <f>_xll.BDP(C416,$F$12)</f>
        <v>8.3480000000000008</v>
      </c>
      <c r="G416" s="153" t="str">
        <f>_xll.BDP(C416,$G$12)</f>
        <v>#N/A Requesting Data...</v>
      </c>
      <c r="H416" s="154" t="e">
        <f t="shared" si="223"/>
        <v>#VALUE!</v>
      </c>
      <c r="I416" s="155" t="e">
        <f t="shared" si="224"/>
        <v>#VALUE!</v>
      </c>
      <c r="J416" s="156">
        <v>0</v>
      </c>
      <c r="K416" s="152" t="str">
        <f>CONCATENATE(D897,D416, " Curncy")</f>
        <v>EURCHF Curncy</v>
      </c>
      <c r="L416" s="152">
        <f>IF(D416 = D897,1,_xll.BDP(K416,$L$12))</f>
        <v>1</v>
      </c>
      <c r="M416" s="394" t="e">
        <f>IF(D416 = D897,1,_xll.BDP(K416,$M$12)*L416)</f>
        <v>#VALUE!</v>
      </c>
      <c r="N416" s="157" t="e">
        <f t="shared" si="225"/>
        <v>#VALUE!</v>
      </c>
      <c r="O416" s="396" t="e">
        <f>N416 / Y897</f>
        <v>#VALUE!</v>
      </c>
      <c r="P416" s="159">
        <f t="shared" si="226"/>
        <v>0</v>
      </c>
      <c r="Q416" s="398">
        <f>P416 / Y897*100</f>
        <v>0</v>
      </c>
      <c r="R416" s="160">
        <f t="shared" si="227"/>
        <v>0</v>
      </c>
      <c r="S416" s="398">
        <f t="shared" si="228"/>
        <v>0</v>
      </c>
      <c r="T416" s="152">
        <f t="shared" si="229"/>
        <v>1</v>
      </c>
      <c r="U416" s="152">
        <v>0</v>
      </c>
      <c r="V416" s="152">
        <v>1</v>
      </c>
      <c r="W416" s="158" t="e">
        <f t="shared" si="230"/>
        <v>#VALUE!</v>
      </c>
      <c r="X416" s="158" t="e">
        <f t="shared" si="231"/>
        <v>#VALUE!</v>
      </c>
      <c r="Y416" s="161"/>
      <c r="Z416" s="162">
        <f>_xll.BDH(C416,$Z$12,$D$1,$D$1)</f>
        <v>8.5980000000000008</v>
      </c>
      <c r="AA416" s="162">
        <f t="shared" si="232"/>
        <v>-0.25</v>
      </c>
      <c r="AB416" s="163">
        <f t="shared" si="233"/>
        <v>-2.9076529425447775</v>
      </c>
      <c r="AC416" s="164">
        <v>0</v>
      </c>
      <c r="AD416" s="165">
        <f>IF(D416 = D897,1,_xll.BDP(K416,$AD$12)*L416)</f>
        <v>1.0011099999999999</v>
      </c>
      <c r="AE416" s="400">
        <f>AA416*AC416*T416/AD416 / AF897</f>
        <v>0</v>
      </c>
      <c r="AF416" s="166"/>
      <c r="AG416" s="69"/>
      <c r="AH416" s="61"/>
    </row>
    <row r="417" spans="1:34" x14ac:dyDescent="0.2">
      <c r="A417" s="110"/>
      <c r="B417" s="152">
        <v>21355</v>
      </c>
      <c r="C417" s="152" t="s">
        <v>104</v>
      </c>
      <c r="D417" s="152" t="str">
        <f>_xll.BDP(C417,$D$12)</f>
        <v>CHF</v>
      </c>
      <c r="E417" s="152" t="s">
        <v>247</v>
      </c>
      <c r="F417" s="153">
        <f>_xll.BDP(C417,$F$12)</f>
        <v>1.0680000000000001</v>
      </c>
      <c r="G417" s="153" t="str">
        <f>_xll.BDP(C417,$G$12)</f>
        <v>#N/A Requesting Data...</v>
      </c>
      <c r="H417" s="154" t="e">
        <f t="shared" si="223"/>
        <v>#VALUE!</v>
      </c>
      <c r="I417" s="155" t="e">
        <f t="shared" si="224"/>
        <v>#VALUE!</v>
      </c>
      <c r="J417" s="156">
        <v>0</v>
      </c>
      <c r="K417" s="152" t="str">
        <f>CONCATENATE(D897,D417, " Curncy")</f>
        <v>EURCHF Curncy</v>
      </c>
      <c r="L417" s="152">
        <f>IF(D417 = D897,1,_xll.BDP(K417,$L$12))</f>
        <v>1</v>
      </c>
      <c r="M417" s="394" t="e">
        <f>IF(D417 = D897,1,_xll.BDP(K417,$M$12)*L417)</f>
        <v>#VALUE!</v>
      </c>
      <c r="N417" s="157" t="e">
        <f t="shared" si="225"/>
        <v>#VALUE!</v>
      </c>
      <c r="O417" s="396" t="e">
        <f>N417 / Y897</f>
        <v>#VALUE!</v>
      </c>
      <c r="P417" s="159">
        <f t="shared" si="226"/>
        <v>0</v>
      </c>
      <c r="Q417" s="398">
        <f>P417 / Y897*100</f>
        <v>0</v>
      </c>
      <c r="R417" s="160">
        <f t="shared" si="227"/>
        <v>0</v>
      </c>
      <c r="S417" s="398">
        <f t="shared" si="228"/>
        <v>0</v>
      </c>
      <c r="T417" s="152">
        <f t="shared" si="229"/>
        <v>1</v>
      </c>
      <c r="U417" s="152">
        <v>0</v>
      </c>
      <c r="V417" s="152">
        <v>1</v>
      </c>
      <c r="W417" s="158" t="e">
        <f t="shared" si="230"/>
        <v>#VALUE!</v>
      </c>
      <c r="X417" s="158" t="e">
        <f t="shared" si="231"/>
        <v>#VALUE!</v>
      </c>
      <c r="Y417" s="110"/>
      <c r="Z417" s="162">
        <f>_xll.BDH(C417,$Z$12,$D$1,$D$1)</f>
        <v>1.0609999999999999</v>
      </c>
      <c r="AA417" s="162">
        <f t="shared" si="232"/>
        <v>7.0000000000001172E-3</v>
      </c>
      <c r="AB417" s="163">
        <f t="shared" si="233"/>
        <v>0.65975494816212232</v>
      </c>
      <c r="AC417" s="164">
        <v>0</v>
      </c>
      <c r="AD417" s="165">
        <f>IF(D417 = D897,1,_xll.BDP(K417,$AD$12)*L417)</f>
        <v>1.0011099999999999</v>
      </c>
      <c r="AE417" s="400">
        <f>AA417*AC417*T417/AD417 / AF897</f>
        <v>0</v>
      </c>
      <c r="AF417" s="123"/>
      <c r="AG417" s="69"/>
      <c r="AH417" s="61"/>
    </row>
    <row r="418" spans="1:34" x14ac:dyDescent="0.2">
      <c r="B418" s="152">
        <v>433</v>
      </c>
      <c r="C418" s="152" t="s">
        <v>766</v>
      </c>
      <c r="D418" s="152" t="str">
        <f>_xll.BDP(C418,$D$12)</f>
        <v>CHF</v>
      </c>
      <c r="E418" s="152" t="s">
        <v>794</v>
      </c>
      <c r="F418" s="153">
        <f>_xll.BDP(C418,$F$12)</f>
        <v>100.25</v>
      </c>
      <c r="G418" s="153" t="str">
        <f>_xll.BDP(C418,$G$12)</f>
        <v>#N/A Requesting Data...</v>
      </c>
      <c r="H418" s="154" t="e">
        <f t="shared" si="223"/>
        <v>#VALUE!</v>
      </c>
      <c r="I418" s="155" t="e">
        <f t="shared" si="224"/>
        <v>#VALUE!</v>
      </c>
      <c r="J418" s="156">
        <v>0</v>
      </c>
      <c r="K418" s="152" t="str">
        <f>CONCATENATE(D897,D418, " Curncy")</f>
        <v>EURCHF Curncy</v>
      </c>
      <c r="L418" s="152">
        <f>IF(D418 = D897,1,_xll.BDP(K418,$L$12))</f>
        <v>1</v>
      </c>
      <c r="M418" s="394" t="e">
        <f>IF(D418 = D897,1,_xll.BDP(K418,$M$12)*L418)</f>
        <v>#VALUE!</v>
      </c>
      <c r="N418" s="157" t="e">
        <f t="shared" si="225"/>
        <v>#VALUE!</v>
      </c>
      <c r="O418" s="396" t="e">
        <f>N418 / Y897</f>
        <v>#VALUE!</v>
      </c>
      <c r="P418" s="159">
        <f t="shared" si="226"/>
        <v>0</v>
      </c>
      <c r="Q418" s="398">
        <f>P418 / Y897*100</f>
        <v>0</v>
      </c>
      <c r="R418" s="160">
        <f t="shared" si="227"/>
        <v>0</v>
      </c>
      <c r="S418" s="398">
        <f t="shared" si="228"/>
        <v>0</v>
      </c>
      <c r="T418" s="152">
        <f t="shared" si="229"/>
        <v>1</v>
      </c>
      <c r="U418" s="152">
        <v>0</v>
      </c>
      <c r="V418" s="152">
        <v>1</v>
      </c>
      <c r="W418" s="158" t="e">
        <f t="shared" si="230"/>
        <v>#VALUE!</v>
      </c>
      <c r="X418" s="158" t="e">
        <f t="shared" si="231"/>
        <v>#VALUE!</v>
      </c>
      <c r="Y418" s="70"/>
      <c r="Z418" s="162">
        <f>_xll.BDH(C418,$Z$12,$D$1,$D$1)</f>
        <v>101.65</v>
      </c>
      <c r="AA418" s="162">
        <f t="shared" si="232"/>
        <v>-1.4000000000000057</v>
      </c>
      <c r="AB418" s="163">
        <f t="shared" si="233"/>
        <v>-1.377274963108712</v>
      </c>
      <c r="AC418" s="164">
        <v>0</v>
      </c>
      <c r="AD418" s="165">
        <f>IF(D418 = D897,1,_xll.BDP(K418,$AD$12)*L418)</f>
        <v>1.0011099999999999</v>
      </c>
      <c r="AE418" s="400">
        <f>AA418*AC418*T418/AD418 / AF897</f>
        <v>0</v>
      </c>
      <c r="AF418" s="73"/>
      <c r="AG418" s="69"/>
      <c r="AH418" s="61"/>
    </row>
    <row r="419" spans="1:34" x14ac:dyDescent="0.2">
      <c r="B419" s="152">
        <v>861</v>
      </c>
      <c r="C419" s="152" t="s">
        <v>758</v>
      </c>
      <c r="D419" s="152" t="str">
        <f>_xll.BDP(C419,$D$12)</f>
        <v>CHF</v>
      </c>
      <c r="E419" s="152" t="s">
        <v>786</v>
      </c>
      <c r="F419" s="153">
        <f>_xll.BDP(C419,$F$12)</f>
        <v>17.63</v>
      </c>
      <c r="G419" s="153" t="str">
        <f>_xll.BDP(C419,$G$12)</f>
        <v>#N/A Requesting Data...</v>
      </c>
      <c r="H419" s="154" t="e">
        <f t="shared" si="223"/>
        <v>#VALUE!</v>
      </c>
      <c r="I419" s="155" t="e">
        <f t="shared" si="224"/>
        <v>#VALUE!</v>
      </c>
      <c r="J419" s="156">
        <v>0</v>
      </c>
      <c r="K419" s="152" t="str">
        <f>CONCATENATE(D897,D419, " Curncy")</f>
        <v>EURCHF Curncy</v>
      </c>
      <c r="L419" s="152">
        <f>IF(D419 = D897,1,_xll.BDP(K419,$L$12))</f>
        <v>1</v>
      </c>
      <c r="M419" s="394" t="e">
        <f>IF(D419 = D897,1,_xll.BDP(K419,$M$12)*L419)</f>
        <v>#VALUE!</v>
      </c>
      <c r="N419" s="157" t="e">
        <f t="shared" si="225"/>
        <v>#VALUE!</v>
      </c>
      <c r="O419" s="396" t="e">
        <f>N419 / Y897</f>
        <v>#VALUE!</v>
      </c>
      <c r="P419" s="159">
        <f t="shared" si="226"/>
        <v>0</v>
      </c>
      <c r="Q419" s="398">
        <f>P419 / Y897*100</f>
        <v>0</v>
      </c>
      <c r="R419" s="160">
        <f t="shared" si="227"/>
        <v>0</v>
      </c>
      <c r="S419" s="398">
        <f t="shared" si="228"/>
        <v>0</v>
      </c>
      <c r="T419" s="152">
        <f t="shared" si="229"/>
        <v>1</v>
      </c>
      <c r="U419" s="152">
        <v>0</v>
      </c>
      <c r="V419" s="152">
        <v>1</v>
      </c>
      <c r="W419" s="158" t="e">
        <f t="shared" si="230"/>
        <v>#VALUE!</v>
      </c>
      <c r="X419" s="158" t="e">
        <f t="shared" si="231"/>
        <v>#VALUE!</v>
      </c>
      <c r="Y419" s="70"/>
      <c r="Z419" s="162">
        <f>_xll.BDH(C419,$Z$12,$D$1,$D$1)</f>
        <v>18.18</v>
      </c>
      <c r="AA419" s="162">
        <f t="shared" si="232"/>
        <v>-0.55000000000000071</v>
      </c>
      <c r="AB419" s="163">
        <f t="shared" si="233"/>
        <v>-3.025302530253029</v>
      </c>
      <c r="AC419" s="164">
        <v>0</v>
      </c>
      <c r="AD419" s="165">
        <f>IF(D419 = D897,1,_xll.BDP(K419,$AD$12)*L419)</f>
        <v>1.0011099999999999</v>
      </c>
      <c r="AE419" s="400">
        <f>AA419*AC419*T419/AD419 / AF897</f>
        <v>0</v>
      </c>
      <c r="AF419" s="73"/>
      <c r="AG419" s="69"/>
      <c r="AH419" s="61"/>
    </row>
    <row r="420" spans="1:34" x14ac:dyDescent="0.2">
      <c r="B420" s="152">
        <v>931</v>
      </c>
      <c r="C420" s="152" t="s">
        <v>759</v>
      </c>
      <c r="D420" s="152" t="str">
        <f>_xll.BDP(C420,$D$12)</f>
        <v>CHF</v>
      </c>
      <c r="E420" s="152" t="s">
        <v>787</v>
      </c>
      <c r="F420" s="153">
        <f>_xll.BDP(C420,$F$12)</f>
        <v>5.4240000000000004</v>
      </c>
      <c r="G420" s="153" t="str">
        <f>_xll.BDP(C420,$G$12)</f>
        <v>#N/A Requesting Data...</v>
      </c>
      <c r="H420" s="154" t="e">
        <f t="shared" si="223"/>
        <v>#VALUE!</v>
      </c>
      <c r="I420" s="155" t="e">
        <f t="shared" si="224"/>
        <v>#VALUE!</v>
      </c>
      <c r="J420" s="156">
        <v>0</v>
      </c>
      <c r="K420" s="152" t="str">
        <f>CONCATENATE(D897,D420, " Curncy")</f>
        <v>EURCHF Curncy</v>
      </c>
      <c r="L420" s="152">
        <f>IF(D420 = D897,1,_xll.BDP(K420,$L$12))</f>
        <v>1</v>
      </c>
      <c r="M420" s="394" t="e">
        <f>IF(D420 = D897,1,_xll.BDP(K420,$M$12)*L420)</f>
        <v>#VALUE!</v>
      </c>
      <c r="N420" s="157" t="e">
        <f t="shared" si="225"/>
        <v>#VALUE!</v>
      </c>
      <c r="O420" s="396" t="e">
        <f>N420 / Y897</f>
        <v>#VALUE!</v>
      </c>
      <c r="P420" s="159">
        <f t="shared" si="226"/>
        <v>0</v>
      </c>
      <c r="Q420" s="398">
        <f>P420 / Y897*100</f>
        <v>0</v>
      </c>
      <c r="R420" s="160">
        <f t="shared" si="227"/>
        <v>0</v>
      </c>
      <c r="S420" s="398">
        <f t="shared" si="228"/>
        <v>0</v>
      </c>
      <c r="T420" s="152">
        <f t="shared" si="229"/>
        <v>1</v>
      </c>
      <c r="U420" s="152">
        <v>0</v>
      </c>
      <c r="V420" s="152">
        <v>1</v>
      </c>
      <c r="W420" s="158" t="e">
        <f t="shared" si="230"/>
        <v>#VALUE!</v>
      </c>
      <c r="X420" s="158" t="e">
        <f t="shared" si="231"/>
        <v>#VALUE!</v>
      </c>
      <c r="Y420" s="70"/>
      <c r="Z420" s="162" t="str">
        <f>_xll.BDH(C420,$Z$12,$D$1,$D$1)</f>
        <v>#N/A Requesting Data...</v>
      </c>
      <c r="AA420" s="162" t="e">
        <f t="shared" si="232"/>
        <v>#VALUE!</v>
      </c>
      <c r="AB420" s="163" t="e">
        <f t="shared" si="233"/>
        <v>#VALUE!</v>
      </c>
      <c r="AC420" s="164">
        <v>0</v>
      </c>
      <c r="AD420" s="165">
        <f>IF(D420 = D897,1,_xll.BDP(K420,$AD$12)*L420)</f>
        <v>1.0011099999999999</v>
      </c>
      <c r="AE420" s="400" t="e">
        <f>AA420*AC420*T420/AD420 / AF897</f>
        <v>#VALUE!</v>
      </c>
      <c r="AF420" s="73"/>
      <c r="AG420" s="69"/>
      <c r="AH420" s="61"/>
    </row>
    <row r="421" spans="1:34" x14ac:dyDescent="0.2">
      <c r="A421" s="152"/>
      <c r="B421" s="152">
        <v>3294</v>
      </c>
      <c r="C421" s="152" t="s">
        <v>1223</v>
      </c>
      <c r="D421" s="152" t="str">
        <f>_xll.BDP(C421,$D$12)</f>
        <v>CHF</v>
      </c>
      <c r="E421" s="152" t="s">
        <v>1224</v>
      </c>
      <c r="F421" s="153">
        <f>_xll.BDP(C421,$F$12)</f>
        <v>31.25</v>
      </c>
      <c r="G421" s="153" t="str">
        <f>_xll.BDP(C421,$G$12)</f>
        <v>#N/A Requesting Data...</v>
      </c>
      <c r="H421" s="154" t="e">
        <f t="shared" si="223"/>
        <v>#VALUE!</v>
      </c>
      <c r="I421" s="155" t="e">
        <f t="shared" si="224"/>
        <v>#VALUE!</v>
      </c>
      <c r="J421" s="156">
        <v>0</v>
      </c>
      <c r="K421" s="152" t="str">
        <f>CONCATENATE(D897,D421, " Curncy")</f>
        <v>EURCHF Curncy</v>
      </c>
      <c r="L421" s="152">
        <f>IF(D421 = D897,1,_xll.BDP(K421,$L$12))</f>
        <v>1</v>
      </c>
      <c r="M421" s="394" t="e">
        <f>IF(D421 = D897,1,_xll.BDP(K421,$M$12)*L421)</f>
        <v>#VALUE!</v>
      </c>
      <c r="N421" s="157" t="e">
        <f t="shared" si="225"/>
        <v>#VALUE!</v>
      </c>
      <c r="O421" s="396" t="e">
        <f>N421 / Y897</f>
        <v>#VALUE!</v>
      </c>
      <c r="P421" s="159">
        <f t="shared" si="226"/>
        <v>0</v>
      </c>
      <c r="Q421" s="398">
        <f>P421 / Y897*100</f>
        <v>0</v>
      </c>
      <c r="R421" s="160">
        <f t="shared" si="227"/>
        <v>0</v>
      </c>
      <c r="S421" s="398">
        <f t="shared" si="228"/>
        <v>0</v>
      </c>
      <c r="T421" s="152">
        <f t="shared" si="229"/>
        <v>1</v>
      </c>
      <c r="U421" s="152">
        <v>0</v>
      </c>
      <c r="V421" s="152">
        <v>1</v>
      </c>
      <c r="W421" s="158" t="e">
        <f t="shared" si="230"/>
        <v>#VALUE!</v>
      </c>
      <c r="X421" s="158" t="e">
        <f t="shared" si="231"/>
        <v>#VALUE!</v>
      </c>
      <c r="Y421" s="161"/>
      <c r="Z421" s="162" t="str">
        <f>_xll.BDH(C421,$Z$12,$D$1,$D$1)</f>
        <v>#N/A Requesting Data...</v>
      </c>
      <c r="AA421" s="162" t="e">
        <f t="shared" si="232"/>
        <v>#VALUE!</v>
      </c>
      <c r="AB421" s="163" t="e">
        <f t="shared" si="233"/>
        <v>#VALUE!</v>
      </c>
      <c r="AC421" s="164">
        <v>0</v>
      </c>
      <c r="AD421" s="165">
        <f>IF(D421 = D897,1,_xll.BDP(K421,$AD$12)*L421)</f>
        <v>1.0011099999999999</v>
      </c>
      <c r="AE421" s="400" t="e">
        <f>AA421*AC421*T421/AD421 / AF897</f>
        <v>#VALUE!</v>
      </c>
      <c r="AF421" s="166"/>
      <c r="AG421" s="69"/>
      <c r="AH421" s="61"/>
    </row>
    <row r="422" spans="1:34" x14ac:dyDescent="0.2">
      <c r="A422" s="152"/>
      <c r="B422" s="152">
        <v>6436</v>
      </c>
      <c r="C422" s="152" t="s">
        <v>1281</v>
      </c>
      <c r="D422" s="152" t="str">
        <f>_xll.BDP(C422,$D$12)</f>
        <v>CHF</v>
      </c>
      <c r="E422" s="152" t="s">
        <v>1282</v>
      </c>
      <c r="F422" s="153">
        <f>_xll.BDP(C422,$F$12)</f>
        <v>0.79800000000000004</v>
      </c>
      <c r="G422" s="153" t="str">
        <f>_xll.BDP(C422,$G$12)</f>
        <v>#N/A Requesting Data...</v>
      </c>
      <c r="H422" s="154" t="e">
        <f t="shared" si="223"/>
        <v>#VALUE!</v>
      </c>
      <c r="I422" s="155" t="e">
        <f t="shared" si="224"/>
        <v>#VALUE!</v>
      </c>
      <c r="J422" s="156">
        <v>0</v>
      </c>
      <c r="K422" s="152" t="str">
        <f>CONCATENATE(D897,D422, " Curncy")</f>
        <v>EURCHF Curncy</v>
      </c>
      <c r="L422" s="152">
        <f>IF(D422 = D897,1,_xll.BDP(K422,$L$12))</f>
        <v>1</v>
      </c>
      <c r="M422" s="394" t="e">
        <f>IF(D422 = D897,1,_xll.BDP(K422,$M$12)*L422)</f>
        <v>#VALUE!</v>
      </c>
      <c r="N422" s="157" t="e">
        <f t="shared" si="225"/>
        <v>#VALUE!</v>
      </c>
      <c r="O422" s="396" t="e">
        <f>N422 / Y897</f>
        <v>#VALUE!</v>
      </c>
      <c r="P422" s="159">
        <f t="shared" si="226"/>
        <v>0</v>
      </c>
      <c r="Q422" s="398">
        <f>P422 / Y897*100</f>
        <v>0</v>
      </c>
      <c r="R422" s="160">
        <f t="shared" si="227"/>
        <v>0</v>
      </c>
      <c r="S422" s="398">
        <f t="shared" si="228"/>
        <v>0</v>
      </c>
      <c r="T422" s="152">
        <f t="shared" si="229"/>
        <v>1</v>
      </c>
      <c r="U422" s="152">
        <v>0</v>
      </c>
      <c r="V422" s="152">
        <v>1</v>
      </c>
      <c r="W422" s="158" t="e">
        <f t="shared" si="230"/>
        <v>#VALUE!</v>
      </c>
      <c r="X422" s="158" t="e">
        <f t="shared" si="231"/>
        <v>#VALUE!</v>
      </c>
      <c r="Y422" s="161"/>
      <c r="Z422" s="162">
        <f>_xll.BDH(C422,$Z$12,$D$1,$D$1)</f>
        <v>0.79</v>
      </c>
      <c r="AA422" s="162">
        <f t="shared" si="232"/>
        <v>8.0000000000000071E-3</v>
      </c>
      <c r="AB422" s="163">
        <f t="shared" si="233"/>
        <v>1.0126582278481022</v>
      </c>
      <c r="AC422" s="164">
        <v>0</v>
      </c>
      <c r="AD422" s="165">
        <f>IF(D422 = D897,1,_xll.BDP(K422,$AD$12)*L422)</f>
        <v>1.0011099999999999</v>
      </c>
      <c r="AE422" s="400">
        <f>AA422*AC422*T422/AD422 / AF897</f>
        <v>0</v>
      </c>
      <c r="AF422" s="166"/>
      <c r="AG422" s="69"/>
      <c r="AH422" s="61"/>
    </row>
    <row r="423" spans="1:34" x14ac:dyDescent="0.2">
      <c r="B423" s="152">
        <v>1348</v>
      </c>
      <c r="C423" s="152" t="s">
        <v>760</v>
      </c>
      <c r="D423" s="152" t="str">
        <f>_xll.BDP(C423,$D$12)</f>
        <v>CHF</v>
      </c>
      <c r="E423" s="152" t="s">
        <v>788</v>
      </c>
      <c r="F423" s="153">
        <f>_xll.BDP(C423,$F$12)</f>
        <v>3388</v>
      </c>
      <c r="G423" s="153" t="str">
        <f>_xll.BDP(C423,$G$12)</f>
        <v>#N/A Requesting Data...</v>
      </c>
      <c r="H423" s="154" t="e">
        <f t="shared" si="223"/>
        <v>#VALUE!</v>
      </c>
      <c r="I423" s="155" t="e">
        <f t="shared" si="224"/>
        <v>#VALUE!</v>
      </c>
      <c r="J423" s="156">
        <v>0</v>
      </c>
      <c r="K423" s="152" t="str">
        <f>CONCATENATE(D897,D423, " Curncy")</f>
        <v>EURCHF Curncy</v>
      </c>
      <c r="L423" s="152">
        <f>IF(D423 = D897,1,_xll.BDP(K423,$L$12))</f>
        <v>1</v>
      </c>
      <c r="M423" s="394" t="e">
        <f>IF(D423 = D897,1,_xll.BDP(K423,$M$12)*L423)</f>
        <v>#VALUE!</v>
      </c>
      <c r="N423" s="157" t="e">
        <f t="shared" si="225"/>
        <v>#VALUE!</v>
      </c>
      <c r="O423" s="396" t="e">
        <f>N423 / Y897</f>
        <v>#VALUE!</v>
      </c>
      <c r="P423" s="159">
        <f t="shared" si="226"/>
        <v>0</v>
      </c>
      <c r="Q423" s="398">
        <f>P423 / Y897*100</f>
        <v>0</v>
      </c>
      <c r="R423" s="160">
        <f t="shared" si="227"/>
        <v>0</v>
      </c>
      <c r="S423" s="398">
        <f t="shared" si="228"/>
        <v>0</v>
      </c>
      <c r="T423" s="152">
        <f t="shared" si="229"/>
        <v>1</v>
      </c>
      <c r="U423" s="152">
        <v>0</v>
      </c>
      <c r="V423" s="152">
        <v>1</v>
      </c>
      <c r="W423" s="158" t="e">
        <f t="shared" si="230"/>
        <v>#VALUE!</v>
      </c>
      <c r="X423" s="158" t="e">
        <f t="shared" si="231"/>
        <v>#VALUE!</v>
      </c>
      <c r="Y423" s="70"/>
      <c r="Z423" s="162" t="str">
        <f>_xll.BDH(C423,$Z$12,$D$1,$D$1)</f>
        <v>#N/A Requesting Data...</v>
      </c>
      <c r="AA423" s="162" t="e">
        <f t="shared" si="232"/>
        <v>#VALUE!</v>
      </c>
      <c r="AB423" s="163" t="e">
        <f t="shared" si="233"/>
        <v>#VALUE!</v>
      </c>
      <c r="AC423" s="164">
        <v>0</v>
      </c>
      <c r="AD423" s="165">
        <f>IF(D423 = D897,1,_xll.BDP(K423,$AD$12)*L423)</f>
        <v>1.0011099999999999</v>
      </c>
      <c r="AE423" s="400" t="e">
        <f>AA423*AC423*T423/AD423 / AF897</f>
        <v>#VALUE!</v>
      </c>
      <c r="AF423" s="73"/>
      <c r="AG423" s="69"/>
      <c r="AH423" s="61"/>
    </row>
    <row r="424" spans="1:34" x14ac:dyDescent="0.2">
      <c r="B424" s="152">
        <v>3160</v>
      </c>
      <c r="C424" s="152" t="s">
        <v>761</v>
      </c>
      <c r="D424" s="152" t="str">
        <f>_xll.BDP(C424,$D$12)</f>
        <v>CHF</v>
      </c>
      <c r="E424" s="152" t="s">
        <v>789</v>
      </c>
      <c r="F424" s="153">
        <f>_xll.BDP(C424,$F$12)</f>
        <v>43.65</v>
      </c>
      <c r="G424" s="153" t="str">
        <f>_xll.BDP(C424,$G$12)</f>
        <v>#N/A Requesting Data...</v>
      </c>
      <c r="H424" s="154" t="e">
        <f t="shared" si="223"/>
        <v>#VALUE!</v>
      </c>
      <c r="I424" s="155" t="e">
        <f t="shared" si="224"/>
        <v>#VALUE!</v>
      </c>
      <c r="J424" s="156">
        <v>0</v>
      </c>
      <c r="K424" s="152" t="str">
        <f>CONCATENATE(D897,D424, " Curncy")</f>
        <v>EURCHF Curncy</v>
      </c>
      <c r="L424" s="152">
        <f>IF(D424 = D897,1,_xll.BDP(K424,$L$12))</f>
        <v>1</v>
      </c>
      <c r="M424" s="394" t="e">
        <f>IF(D424 = D897,1,_xll.BDP(K424,$M$12)*L424)</f>
        <v>#VALUE!</v>
      </c>
      <c r="N424" s="157" t="e">
        <f t="shared" si="225"/>
        <v>#VALUE!</v>
      </c>
      <c r="O424" s="396" t="e">
        <f>N424 / Y897</f>
        <v>#VALUE!</v>
      </c>
      <c r="P424" s="159">
        <f t="shared" si="226"/>
        <v>0</v>
      </c>
      <c r="Q424" s="398">
        <f>P424 / Y897*100</f>
        <v>0</v>
      </c>
      <c r="R424" s="160">
        <f t="shared" si="227"/>
        <v>0</v>
      </c>
      <c r="S424" s="398">
        <f t="shared" si="228"/>
        <v>0</v>
      </c>
      <c r="T424" s="152">
        <f t="shared" si="229"/>
        <v>1</v>
      </c>
      <c r="U424" s="152">
        <v>0</v>
      </c>
      <c r="V424" s="152">
        <v>1</v>
      </c>
      <c r="W424" s="158" t="e">
        <f t="shared" si="230"/>
        <v>#VALUE!</v>
      </c>
      <c r="X424" s="158" t="e">
        <f t="shared" si="231"/>
        <v>#VALUE!</v>
      </c>
      <c r="Y424" s="70"/>
      <c r="Z424" s="162" t="str">
        <f>_xll.BDH(C424,$Z$12,$D$1,$D$1)</f>
        <v>#N/A Requesting Data...</v>
      </c>
      <c r="AA424" s="162" t="e">
        <f t="shared" si="232"/>
        <v>#VALUE!</v>
      </c>
      <c r="AB424" s="163" t="e">
        <f t="shared" si="233"/>
        <v>#VALUE!</v>
      </c>
      <c r="AC424" s="164">
        <v>0</v>
      </c>
      <c r="AD424" s="165">
        <f>IF(D424 = D897,1,_xll.BDP(K424,$AD$12)*L424)</f>
        <v>1.0011099999999999</v>
      </c>
      <c r="AE424" s="400" t="e">
        <f>AA424*AC424*T424/AD424 / AF897</f>
        <v>#VALUE!</v>
      </c>
      <c r="AF424" s="73"/>
      <c r="AG424" s="69"/>
      <c r="AH424" s="61"/>
    </row>
    <row r="425" spans="1:34" x14ac:dyDescent="0.2">
      <c r="B425" s="152">
        <v>1811</v>
      </c>
      <c r="C425" s="152" t="s">
        <v>762</v>
      </c>
      <c r="D425" s="152" t="str">
        <f>_xll.BDP(C425,$D$12)</f>
        <v>CHF</v>
      </c>
      <c r="E425" s="152" t="s">
        <v>790</v>
      </c>
      <c r="F425" s="153">
        <f>_xll.BDP(C425,$F$12)</f>
        <v>224.5</v>
      </c>
      <c r="G425" s="153" t="str">
        <f>_xll.BDP(C425,$G$12)</f>
        <v>#N/A Requesting Data...</v>
      </c>
      <c r="H425" s="154" t="e">
        <f t="shared" si="223"/>
        <v>#VALUE!</v>
      </c>
      <c r="I425" s="155" t="e">
        <f t="shared" si="224"/>
        <v>#VALUE!</v>
      </c>
      <c r="J425" s="156">
        <v>0</v>
      </c>
      <c r="K425" s="152" t="str">
        <f>CONCATENATE(D897,D425, " Curncy")</f>
        <v>EURCHF Curncy</v>
      </c>
      <c r="L425" s="152">
        <f>IF(D425 = D897,1,_xll.BDP(K425,$L$12))</f>
        <v>1</v>
      </c>
      <c r="M425" s="394" t="e">
        <f>IF(D425 = D897,1,_xll.BDP(K425,$M$12)*L425)</f>
        <v>#VALUE!</v>
      </c>
      <c r="N425" s="157" t="e">
        <f t="shared" si="225"/>
        <v>#VALUE!</v>
      </c>
      <c r="O425" s="396" t="e">
        <f>N425 / Y897</f>
        <v>#VALUE!</v>
      </c>
      <c r="P425" s="159">
        <f t="shared" si="226"/>
        <v>0</v>
      </c>
      <c r="Q425" s="398">
        <f>P425 / Y897*100</f>
        <v>0</v>
      </c>
      <c r="R425" s="160">
        <f t="shared" si="227"/>
        <v>0</v>
      </c>
      <c r="S425" s="398">
        <f t="shared" si="228"/>
        <v>0</v>
      </c>
      <c r="T425" s="152">
        <f t="shared" si="229"/>
        <v>1</v>
      </c>
      <c r="U425" s="152">
        <v>0</v>
      </c>
      <c r="V425" s="152">
        <v>1</v>
      </c>
      <c r="W425" s="158" t="e">
        <f t="shared" si="230"/>
        <v>#VALUE!</v>
      </c>
      <c r="X425" s="158" t="e">
        <f t="shared" si="231"/>
        <v>#VALUE!</v>
      </c>
      <c r="Y425" s="70"/>
      <c r="Z425" s="162" t="str">
        <f>_xll.BDH(C425,$Z$12,$D$1,$D$1)</f>
        <v>#N/A Requesting Data...</v>
      </c>
      <c r="AA425" s="162" t="e">
        <f t="shared" si="232"/>
        <v>#VALUE!</v>
      </c>
      <c r="AB425" s="163" t="e">
        <f t="shared" si="233"/>
        <v>#VALUE!</v>
      </c>
      <c r="AC425" s="164">
        <v>0</v>
      </c>
      <c r="AD425" s="165">
        <f>IF(D425 = D897,1,_xll.BDP(K425,$AD$12)*L425)</f>
        <v>1.0011099999999999</v>
      </c>
      <c r="AE425" s="400" t="e">
        <f>AA425*AC425*T425/AD425 / AF897</f>
        <v>#VALUE!</v>
      </c>
      <c r="AF425" s="73"/>
      <c r="AG425" s="69"/>
      <c r="AH425" s="61"/>
    </row>
    <row r="426" spans="1:34" x14ac:dyDescent="0.2">
      <c r="B426" s="152">
        <v>3156</v>
      </c>
      <c r="C426" s="152" t="s">
        <v>1616</v>
      </c>
      <c r="D426" s="152" t="str">
        <f>_xll.BDP(C426,$D$12)</f>
        <v>CHF</v>
      </c>
      <c r="E426" s="152" t="s">
        <v>1685</v>
      </c>
      <c r="F426" s="153">
        <f>_xll.BDP(C426,$F$12)</f>
        <v>40.700000000000003</v>
      </c>
      <c r="G426" s="153" t="str">
        <f>_xll.BDP(C426,$G$12)</f>
        <v>#N/A Requesting Data...</v>
      </c>
      <c r="H426" s="154" t="e">
        <f t="shared" si="223"/>
        <v>#VALUE!</v>
      </c>
      <c r="I426" s="155" t="e">
        <f t="shared" si="224"/>
        <v>#VALUE!</v>
      </c>
      <c r="J426" s="156">
        <v>0</v>
      </c>
      <c r="K426" s="152" t="str">
        <f>CONCATENATE(D897,D426, " Curncy")</f>
        <v>EURCHF Curncy</v>
      </c>
      <c r="L426" s="152">
        <f>IF(D426 = D897,1,_xll.BDP(K426,$L$12))</f>
        <v>1</v>
      </c>
      <c r="M426" s="394" t="e">
        <f>IF(D426 = D897,1,_xll.BDP(K426,$M$12)*L426)</f>
        <v>#VALUE!</v>
      </c>
      <c r="N426" s="157" t="e">
        <f t="shared" si="225"/>
        <v>#VALUE!</v>
      </c>
      <c r="O426" s="396" t="e">
        <f>N426 / Y897</f>
        <v>#VALUE!</v>
      </c>
      <c r="P426" s="159">
        <f t="shared" si="226"/>
        <v>0</v>
      </c>
      <c r="Q426" s="398">
        <f>P426 / Y897*100</f>
        <v>0</v>
      </c>
      <c r="R426" s="160">
        <f t="shared" si="227"/>
        <v>0</v>
      </c>
      <c r="S426" s="398">
        <f t="shared" si="228"/>
        <v>0</v>
      </c>
      <c r="T426" s="152">
        <f t="shared" si="229"/>
        <v>1</v>
      </c>
      <c r="U426" s="152">
        <v>0</v>
      </c>
      <c r="V426" s="152">
        <v>1</v>
      </c>
      <c r="W426" s="158" t="e">
        <f t="shared" si="230"/>
        <v>#VALUE!</v>
      </c>
      <c r="X426" s="158" t="e">
        <f t="shared" si="231"/>
        <v>#VALUE!</v>
      </c>
      <c r="Y426" s="70"/>
      <c r="Z426" s="162">
        <f>_xll.BDH(C426,$Z$12,$D$1,$D$1)</f>
        <v>40.85</v>
      </c>
      <c r="AA426" s="162">
        <f t="shared" si="232"/>
        <v>-0.14999999999999858</v>
      </c>
      <c r="AB426" s="163">
        <f t="shared" si="233"/>
        <v>-0.36719706242349709</v>
      </c>
      <c r="AC426" s="164">
        <v>0</v>
      </c>
      <c r="AD426" s="165">
        <f>IF(D426 = D897,1,_xll.BDP(K426,$AD$12)*L426)</f>
        <v>1.0011099999999999</v>
      </c>
      <c r="AE426" s="400">
        <f>AA426*AC426*T426/AD426 / AF897</f>
        <v>0</v>
      </c>
      <c r="AF426" s="73"/>
      <c r="AG426" s="69"/>
      <c r="AH426" s="61"/>
    </row>
    <row r="427" spans="1:34" x14ac:dyDescent="0.2">
      <c r="B427" s="152">
        <v>352</v>
      </c>
      <c r="C427" s="152" t="s">
        <v>763</v>
      </c>
      <c r="D427" s="152" t="str">
        <f>_xll.BDP(C427,$D$12)</f>
        <v>CHF</v>
      </c>
      <c r="E427" s="152" t="s">
        <v>791</v>
      </c>
      <c r="F427" s="153">
        <f>_xll.BDP(C427,$F$12)</f>
        <v>519.20000000000005</v>
      </c>
      <c r="G427" s="153" t="str">
        <f>_xll.BDP(C427,$G$12)</f>
        <v>#N/A Requesting Data...</v>
      </c>
      <c r="H427" s="154" t="e">
        <f t="shared" si="223"/>
        <v>#VALUE!</v>
      </c>
      <c r="I427" s="155" t="e">
        <f t="shared" si="224"/>
        <v>#VALUE!</v>
      </c>
      <c r="J427" s="156">
        <v>0</v>
      </c>
      <c r="K427" s="152" t="str">
        <f>CONCATENATE(D897,D427, " Curncy")</f>
        <v>EURCHF Curncy</v>
      </c>
      <c r="L427" s="152">
        <f>IF(D427 = D897,1,_xll.BDP(K427,$L$12))</f>
        <v>1</v>
      </c>
      <c r="M427" s="394" t="e">
        <f>IF(D427 = D897,1,_xll.BDP(K427,$M$12)*L427)</f>
        <v>#VALUE!</v>
      </c>
      <c r="N427" s="157" t="e">
        <f t="shared" si="225"/>
        <v>#VALUE!</v>
      </c>
      <c r="O427" s="396" t="e">
        <f>N427 / Y897</f>
        <v>#VALUE!</v>
      </c>
      <c r="P427" s="159">
        <f t="shared" si="226"/>
        <v>0</v>
      </c>
      <c r="Q427" s="398">
        <f>P427 / Y897*100</f>
        <v>0</v>
      </c>
      <c r="R427" s="160">
        <f t="shared" si="227"/>
        <v>0</v>
      </c>
      <c r="S427" s="398">
        <f t="shared" si="228"/>
        <v>0</v>
      </c>
      <c r="T427" s="152">
        <f t="shared" si="229"/>
        <v>1</v>
      </c>
      <c r="U427" s="152">
        <v>0</v>
      </c>
      <c r="V427" s="152">
        <v>1</v>
      </c>
      <c r="W427" s="158" t="e">
        <f t="shared" si="230"/>
        <v>#VALUE!</v>
      </c>
      <c r="X427" s="158" t="e">
        <f t="shared" si="231"/>
        <v>#VALUE!</v>
      </c>
      <c r="Y427" s="70"/>
      <c r="Z427" s="162" t="str">
        <f>_xll.BDH(C427,$Z$12,$D$1,$D$1)</f>
        <v>#N/A Requesting Data...</v>
      </c>
      <c r="AA427" s="162" t="e">
        <f t="shared" si="232"/>
        <v>#VALUE!</v>
      </c>
      <c r="AB427" s="163" t="e">
        <f t="shared" si="233"/>
        <v>#VALUE!</v>
      </c>
      <c r="AC427" s="164">
        <v>0</v>
      </c>
      <c r="AD427" s="165">
        <f>IF(D427 = D897,1,_xll.BDP(K427,$AD$12)*L427)</f>
        <v>1.0011099999999999</v>
      </c>
      <c r="AE427" s="400" t="e">
        <f>AA427*AC427*T427/AD427 / AF897</f>
        <v>#VALUE!</v>
      </c>
      <c r="AF427" s="73"/>
      <c r="AG427" s="69"/>
      <c r="AH427" s="61"/>
    </row>
    <row r="428" spans="1:34" x14ac:dyDescent="0.2">
      <c r="B428" s="152">
        <v>2492</v>
      </c>
      <c r="C428" s="152" t="s">
        <v>103</v>
      </c>
      <c r="D428" s="152" t="str">
        <f>_xll.BDP(C428,$D$12)</f>
        <v>CHF</v>
      </c>
      <c r="E428" s="152" t="s">
        <v>232</v>
      </c>
      <c r="F428" s="153">
        <f>_xll.BDP(C428,$F$12)</f>
        <v>112.76</v>
      </c>
      <c r="G428" s="153" t="str">
        <f>_xll.BDP(C428,$G$12)</f>
        <v>#N/A Requesting Data...</v>
      </c>
      <c r="H428" s="154" t="e">
        <f t="shared" si="223"/>
        <v>#VALUE!</v>
      </c>
      <c r="I428" s="155" t="e">
        <f t="shared" si="224"/>
        <v>#VALUE!</v>
      </c>
      <c r="J428" s="156">
        <v>0</v>
      </c>
      <c r="K428" s="152" t="str">
        <f>CONCATENATE(D897,D428, " Curncy")</f>
        <v>EURCHF Curncy</v>
      </c>
      <c r="L428" s="152">
        <f>IF(D428 = D897,1,_xll.BDP(K428,$L$12))</f>
        <v>1</v>
      </c>
      <c r="M428" s="394" t="e">
        <f>IF(D428 = D897,1,_xll.BDP(K428,$M$12)*L428)</f>
        <v>#VALUE!</v>
      </c>
      <c r="N428" s="157" t="e">
        <f t="shared" si="225"/>
        <v>#VALUE!</v>
      </c>
      <c r="O428" s="396" t="e">
        <f>N428 / Y897</f>
        <v>#VALUE!</v>
      </c>
      <c r="P428" s="159">
        <f t="shared" si="226"/>
        <v>0</v>
      </c>
      <c r="Q428" s="398">
        <f>P428 / Y897*100</f>
        <v>0</v>
      </c>
      <c r="R428" s="160">
        <f t="shared" si="227"/>
        <v>0</v>
      </c>
      <c r="S428" s="398">
        <f t="shared" si="228"/>
        <v>0</v>
      </c>
      <c r="T428" s="152">
        <f t="shared" si="229"/>
        <v>1</v>
      </c>
      <c r="U428" s="152">
        <v>0</v>
      </c>
      <c r="V428" s="152">
        <v>1</v>
      </c>
      <c r="W428" s="158" t="e">
        <f t="shared" si="230"/>
        <v>#VALUE!</v>
      </c>
      <c r="X428" s="158" t="e">
        <f t="shared" si="231"/>
        <v>#VALUE!</v>
      </c>
      <c r="Y428" s="70"/>
      <c r="Z428" s="162">
        <f>_xll.BDH(C428,$Z$12,$D$1,$D$1)</f>
        <v>111.44</v>
      </c>
      <c r="AA428" s="162">
        <f t="shared" si="232"/>
        <v>1.3200000000000074</v>
      </c>
      <c r="AB428" s="163">
        <f t="shared" si="233"/>
        <v>1.1844938980617439</v>
      </c>
      <c r="AC428" s="164">
        <v>0</v>
      </c>
      <c r="AD428" s="165">
        <f>IF(D428 = D897,1,_xll.BDP(K428,$AD$12)*L428)</f>
        <v>1.0011099999999999</v>
      </c>
      <c r="AE428" s="400">
        <f>AA428*AC428*T428/AD428 / AF897</f>
        <v>0</v>
      </c>
      <c r="AF428" s="73"/>
      <c r="AG428" s="69"/>
      <c r="AH428" s="61"/>
    </row>
    <row r="429" spans="1:34" x14ac:dyDescent="0.2">
      <c r="B429" s="152">
        <v>347</v>
      </c>
      <c r="C429" s="152" t="s">
        <v>764</v>
      </c>
      <c r="D429" s="152" t="str">
        <f>_xll.BDP(C429,$D$12)</f>
        <v>CHF</v>
      </c>
      <c r="E429" s="152" t="s">
        <v>792</v>
      </c>
      <c r="F429" s="153">
        <f>_xll.BDP(C429,$F$12)</f>
        <v>80.33</v>
      </c>
      <c r="G429" s="153" t="str">
        <f>_xll.BDP(C429,$G$12)</f>
        <v>#N/A Requesting Data...</v>
      </c>
      <c r="H429" s="154" t="e">
        <f t="shared" si="223"/>
        <v>#VALUE!</v>
      </c>
      <c r="I429" s="155" t="e">
        <f t="shared" si="224"/>
        <v>#VALUE!</v>
      </c>
      <c r="J429" s="156">
        <v>0</v>
      </c>
      <c r="K429" s="152" t="str">
        <f>CONCATENATE(D897,D429, " Curncy")</f>
        <v>EURCHF Curncy</v>
      </c>
      <c r="L429" s="152">
        <f>IF(D429 = D897,1,_xll.BDP(K429,$L$12))</f>
        <v>1</v>
      </c>
      <c r="M429" s="394" t="e">
        <f>IF(D429 = D897,1,_xll.BDP(K429,$M$12)*L429)</f>
        <v>#VALUE!</v>
      </c>
      <c r="N429" s="157" t="e">
        <f t="shared" si="225"/>
        <v>#VALUE!</v>
      </c>
      <c r="O429" s="396" t="e">
        <f>N429 / Y897</f>
        <v>#VALUE!</v>
      </c>
      <c r="P429" s="159">
        <f t="shared" si="226"/>
        <v>0</v>
      </c>
      <c r="Q429" s="398">
        <f>P429 / Y897*100</f>
        <v>0</v>
      </c>
      <c r="R429" s="160">
        <f t="shared" si="227"/>
        <v>0</v>
      </c>
      <c r="S429" s="398">
        <f t="shared" si="228"/>
        <v>0</v>
      </c>
      <c r="T429" s="152">
        <f t="shared" si="229"/>
        <v>1</v>
      </c>
      <c r="U429" s="152">
        <v>0</v>
      </c>
      <c r="V429" s="152">
        <v>1</v>
      </c>
      <c r="W429" s="158" t="e">
        <f t="shared" si="230"/>
        <v>#VALUE!</v>
      </c>
      <c r="X429" s="158" t="e">
        <f t="shared" si="231"/>
        <v>#VALUE!</v>
      </c>
      <c r="Y429" s="70"/>
      <c r="Z429" s="162">
        <f>_xll.BDH(C429,$Z$12,$D$1,$D$1)</f>
        <v>80.849999999999994</v>
      </c>
      <c r="AA429" s="162">
        <f t="shared" si="232"/>
        <v>-0.51999999999999602</v>
      </c>
      <c r="AB429" s="163">
        <f t="shared" si="233"/>
        <v>-0.64316635745206685</v>
      </c>
      <c r="AC429" s="164">
        <v>0</v>
      </c>
      <c r="AD429" s="165">
        <f>IF(D429 = D897,1,_xll.BDP(K429,$AD$12)*L429)</f>
        <v>1.0011099999999999</v>
      </c>
      <c r="AE429" s="400">
        <f>AA429*AC429*T429/AD429 / AF897</f>
        <v>0</v>
      </c>
      <c r="AF429" s="73"/>
      <c r="AG429" s="69"/>
      <c r="AH429" s="61"/>
    </row>
    <row r="430" spans="1:34" x14ac:dyDescent="0.2">
      <c r="B430" s="152">
        <v>18249</v>
      </c>
      <c r="C430" s="152" t="s">
        <v>765</v>
      </c>
      <c r="D430" s="152" t="str">
        <f>_xll.BDP(C430,$D$12)</f>
        <v>CHF</v>
      </c>
      <c r="E430" s="152" t="s">
        <v>793</v>
      </c>
      <c r="F430" s="153">
        <f>_xll.BDP(C430,$F$12)</f>
        <v>860.4</v>
      </c>
      <c r="G430" s="153" t="str">
        <f>_xll.BDP(C430,$G$12)</f>
        <v>#N/A Requesting Data...</v>
      </c>
      <c r="H430" s="154" t="e">
        <f t="shared" si="223"/>
        <v>#VALUE!</v>
      </c>
      <c r="I430" s="155" t="e">
        <f t="shared" si="224"/>
        <v>#VALUE!</v>
      </c>
      <c r="J430" s="156">
        <v>-5443</v>
      </c>
      <c r="K430" s="152" t="str">
        <f>CONCATENATE(D897,D430, " Curncy")</f>
        <v>EURCHF Curncy</v>
      </c>
      <c r="L430" s="152">
        <f>IF(D430 = D897,1,_xll.BDP(K430,$L$12))</f>
        <v>1</v>
      </c>
      <c r="M430" s="394" t="e">
        <f>IF(D430 = D897,1,_xll.BDP(K430,$M$12)*L430)</f>
        <v>#VALUE!</v>
      </c>
      <c r="N430" s="157" t="e">
        <f t="shared" si="225"/>
        <v>#VALUE!</v>
      </c>
      <c r="O430" s="396" t="e">
        <f>N430 / Y897</f>
        <v>#VALUE!</v>
      </c>
      <c r="P430" s="159" t="e">
        <f t="shared" si="226"/>
        <v>#VALUE!</v>
      </c>
      <c r="Q430" s="398" t="e">
        <f>P430 / Y897*100</f>
        <v>#VALUE!</v>
      </c>
      <c r="R430" s="160" t="e">
        <f t="shared" si="227"/>
        <v>#VALUE!</v>
      </c>
      <c r="S430" s="398" t="e">
        <f t="shared" si="228"/>
        <v>#VALUE!</v>
      </c>
      <c r="T430" s="152">
        <f t="shared" si="229"/>
        <v>1</v>
      </c>
      <c r="U430" s="152">
        <v>0</v>
      </c>
      <c r="V430" s="152">
        <v>1</v>
      </c>
      <c r="W430" s="158" t="e">
        <f t="shared" si="230"/>
        <v>#VALUE!</v>
      </c>
      <c r="X430" s="158" t="e">
        <f t="shared" si="231"/>
        <v>#VALUE!</v>
      </c>
      <c r="Y430" s="70"/>
      <c r="Z430" s="162">
        <f>_xll.BDH(C430,$Z$12,$D$1,$D$1)</f>
        <v>860.2</v>
      </c>
      <c r="AA430" s="162">
        <f t="shared" si="232"/>
        <v>0.19999999999993179</v>
      </c>
      <c r="AB430" s="163">
        <f t="shared" si="233"/>
        <v>2.3250406882112506E-2</v>
      </c>
      <c r="AC430" s="164">
        <v>-5443</v>
      </c>
      <c r="AD430" s="165">
        <f>IF(D430 = D897,1,_xll.BDP(K430,$AD$12)*L430)</f>
        <v>1.0011099999999999</v>
      </c>
      <c r="AE430" s="400">
        <f>AA430*AC430*T430/AD430 / AF897</f>
        <v>-4.0528097620258896E-6</v>
      </c>
      <c r="AF430" s="73"/>
      <c r="AG430" s="69"/>
      <c r="AH430" s="61"/>
    </row>
    <row r="431" spans="1:34" x14ac:dyDescent="0.2">
      <c r="B431" s="152">
        <v>373</v>
      </c>
      <c r="C431" s="152" t="s">
        <v>767</v>
      </c>
      <c r="D431" s="152" t="str">
        <f>_xll.BDP(C431,$D$12)</f>
        <v>CHF</v>
      </c>
      <c r="E431" s="152" t="s">
        <v>795</v>
      </c>
      <c r="F431" s="153">
        <f>_xll.BDP(C431,$F$12)</f>
        <v>320.39999999999998</v>
      </c>
      <c r="G431" s="153" t="str">
        <f>_xll.BDP(C431,$G$12)</f>
        <v>#N/A Requesting Data...</v>
      </c>
      <c r="H431" s="154" t="e">
        <f t="shared" si="223"/>
        <v>#VALUE!</v>
      </c>
      <c r="I431" s="155" t="e">
        <f t="shared" si="224"/>
        <v>#VALUE!</v>
      </c>
      <c r="J431" s="156">
        <v>0</v>
      </c>
      <c r="K431" s="152" t="str">
        <f>CONCATENATE(D897,D431, " Curncy")</f>
        <v>EURCHF Curncy</v>
      </c>
      <c r="L431" s="152">
        <f>IF(D431 = D897,1,_xll.BDP(K431,$L$12))</f>
        <v>1</v>
      </c>
      <c r="M431" s="394" t="e">
        <f>IF(D431 = D897,1,_xll.BDP(K431,$M$12)*L431)</f>
        <v>#VALUE!</v>
      </c>
      <c r="N431" s="157" t="e">
        <f t="shared" si="225"/>
        <v>#VALUE!</v>
      </c>
      <c r="O431" s="396" t="e">
        <f>N431 / Y897</f>
        <v>#VALUE!</v>
      </c>
      <c r="P431" s="159">
        <f t="shared" si="226"/>
        <v>0</v>
      </c>
      <c r="Q431" s="398">
        <f>P431 / Y897*100</f>
        <v>0</v>
      </c>
      <c r="R431" s="160">
        <f t="shared" si="227"/>
        <v>0</v>
      </c>
      <c r="S431" s="398">
        <f t="shared" si="228"/>
        <v>0</v>
      </c>
      <c r="T431" s="152">
        <f t="shared" si="229"/>
        <v>1</v>
      </c>
      <c r="U431" s="152">
        <v>0</v>
      </c>
      <c r="V431" s="152">
        <v>1</v>
      </c>
      <c r="W431" s="158" t="e">
        <f t="shared" si="230"/>
        <v>#VALUE!</v>
      </c>
      <c r="X431" s="158" t="e">
        <f t="shared" si="231"/>
        <v>#VALUE!</v>
      </c>
      <c r="Y431" s="70"/>
      <c r="Z431" s="162" t="str">
        <f>_xll.BDH(C431,$Z$12,$D$1,$D$1)</f>
        <v>#N/A Requesting Data...</v>
      </c>
      <c r="AA431" s="162" t="e">
        <f t="shared" si="232"/>
        <v>#VALUE!</v>
      </c>
      <c r="AB431" s="163" t="e">
        <f t="shared" si="233"/>
        <v>#VALUE!</v>
      </c>
      <c r="AC431" s="164">
        <v>0</v>
      </c>
      <c r="AD431" s="165">
        <f>IF(D431 = D897,1,_xll.BDP(K431,$AD$12)*L431)</f>
        <v>1.0011099999999999</v>
      </c>
      <c r="AE431" s="400" t="e">
        <f>AA431*AC431*T431/AD431 / AF897</f>
        <v>#VALUE!</v>
      </c>
      <c r="AF431" s="73"/>
      <c r="AG431" s="69"/>
      <c r="AH431" s="61"/>
    </row>
    <row r="432" spans="1:34" x14ac:dyDescent="0.2">
      <c r="B432" s="152">
        <v>4032</v>
      </c>
      <c r="C432" s="152" t="s">
        <v>768</v>
      </c>
      <c r="D432" s="152" t="str">
        <f>_xll.BDP(C432,$D$12)</f>
        <v>CHF</v>
      </c>
      <c r="E432" s="152" t="s">
        <v>796</v>
      </c>
      <c r="F432" s="153">
        <f>_xll.BDP(C432,$F$12)</f>
        <v>2186</v>
      </c>
      <c r="G432" s="153" t="str">
        <f>_xll.BDP(C432,$G$12)</f>
        <v>#N/A Requesting Data...</v>
      </c>
      <c r="H432" s="154" t="e">
        <f t="shared" si="223"/>
        <v>#VALUE!</v>
      </c>
      <c r="I432" s="155" t="e">
        <f t="shared" si="224"/>
        <v>#VALUE!</v>
      </c>
      <c r="J432" s="156">
        <v>0</v>
      </c>
      <c r="K432" s="152" t="str">
        <f>CONCATENATE(D897,D432, " Curncy")</f>
        <v>EURCHF Curncy</v>
      </c>
      <c r="L432" s="152">
        <f>IF(D432 = D897,1,_xll.BDP(K432,$L$12))</f>
        <v>1</v>
      </c>
      <c r="M432" s="394" t="e">
        <f>IF(D432 = D897,1,_xll.BDP(K432,$M$12)*L432)</f>
        <v>#VALUE!</v>
      </c>
      <c r="N432" s="157" t="e">
        <f t="shared" si="225"/>
        <v>#VALUE!</v>
      </c>
      <c r="O432" s="396" t="e">
        <f>N432 / Y897</f>
        <v>#VALUE!</v>
      </c>
      <c r="P432" s="159">
        <f t="shared" si="226"/>
        <v>0</v>
      </c>
      <c r="Q432" s="398">
        <f>P432 / Y897*100</f>
        <v>0</v>
      </c>
      <c r="R432" s="160">
        <f t="shared" si="227"/>
        <v>0</v>
      </c>
      <c r="S432" s="398">
        <f t="shared" si="228"/>
        <v>0</v>
      </c>
      <c r="T432" s="152">
        <f t="shared" si="229"/>
        <v>1</v>
      </c>
      <c r="U432" s="152">
        <v>0</v>
      </c>
      <c r="V432" s="152">
        <v>1</v>
      </c>
      <c r="W432" s="158" t="e">
        <f t="shared" si="230"/>
        <v>#VALUE!</v>
      </c>
      <c r="X432" s="158" t="e">
        <f t="shared" si="231"/>
        <v>#VALUE!</v>
      </c>
      <c r="Y432" s="70"/>
      <c r="Z432" s="162" t="str">
        <f>_xll.BDH(C432,$Z$12,$D$1,$D$1)</f>
        <v>#N/A Requesting Data...</v>
      </c>
      <c r="AA432" s="162" t="e">
        <f t="shared" si="232"/>
        <v>#VALUE!</v>
      </c>
      <c r="AB432" s="163" t="e">
        <f t="shared" si="233"/>
        <v>#VALUE!</v>
      </c>
      <c r="AC432" s="164">
        <v>0</v>
      </c>
      <c r="AD432" s="165">
        <f>IF(D432 = D897,1,_xll.BDP(K432,$AD$12)*L432)</f>
        <v>1.0011099999999999</v>
      </c>
      <c r="AE432" s="400" t="e">
        <f>AA432*AC432*T432/AD432 / AF897</f>
        <v>#VALUE!</v>
      </c>
      <c r="AF432" s="73"/>
      <c r="AG432" s="69"/>
      <c r="AH432" s="61"/>
    </row>
    <row r="433" spans="1:34" x14ac:dyDescent="0.2">
      <c r="B433" s="152">
        <v>2010</v>
      </c>
      <c r="C433" s="152" t="s">
        <v>1231</v>
      </c>
      <c r="D433" s="152" t="str">
        <f>_xll.BDP(C433,$D$12)</f>
        <v>CHF</v>
      </c>
      <c r="E433" s="152" t="s">
        <v>797</v>
      </c>
      <c r="F433" s="153">
        <f>_xll.BDP(C433,$F$12)</f>
        <v>220.6</v>
      </c>
      <c r="G433" s="153" t="str">
        <f>_xll.BDP(C433,$G$12)</f>
        <v>#N/A Requesting Data...</v>
      </c>
      <c r="H433" s="154" t="e">
        <f t="shared" si="223"/>
        <v>#VALUE!</v>
      </c>
      <c r="I433" s="155" t="e">
        <f t="shared" si="224"/>
        <v>#VALUE!</v>
      </c>
      <c r="J433" s="156">
        <v>0</v>
      </c>
      <c r="K433" s="152" t="str">
        <f>CONCATENATE(D897,D433, " Curncy")</f>
        <v>EURCHF Curncy</v>
      </c>
      <c r="L433" s="152">
        <f>IF(D433 = D897,1,_xll.BDP(K433,$L$12))</f>
        <v>1</v>
      </c>
      <c r="M433" s="394" t="e">
        <f>IF(D433 = D897,1,_xll.BDP(K433,$M$12)*L433)</f>
        <v>#VALUE!</v>
      </c>
      <c r="N433" s="157" t="e">
        <f t="shared" si="225"/>
        <v>#VALUE!</v>
      </c>
      <c r="O433" s="396" t="e">
        <f>N433 / Y897</f>
        <v>#VALUE!</v>
      </c>
      <c r="P433" s="159">
        <f t="shared" si="226"/>
        <v>0</v>
      </c>
      <c r="Q433" s="398">
        <f>P433 / Y897*100</f>
        <v>0</v>
      </c>
      <c r="R433" s="160">
        <f t="shared" si="227"/>
        <v>0</v>
      </c>
      <c r="S433" s="398">
        <f t="shared" si="228"/>
        <v>0</v>
      </c>
      <c r="T433" s="152">
        <f t="shared" si="229"/>
        <v>1</v>
      </c>
      <c r="U433" s="152">
        <v>0</v>
      </c>
      <c r="V433" s="152">
        <v>1</v>
      </c>
      <c r="W433" s="158" t="e">
        <f t="shared" si="230"/>
        <v>#VALUE!</v>
      </c>
      <c r="X433" s="158" t="e">
        <f t="shared" si="231"/>
        <v>#VALUE!</v>
      </c>
      <c r="Y433" s="70"/>
      <c r="Z433" s="162">
        <f>_xll.BDH(C433,$Z$12,$D$1,$D$1)</f>
        <v>220</v>
      </c>
      <c r="AA433" s="162">
        <f t="shared" si="232"/>
        <v>0.59999999999999432</v>
      </c>
      <c r="AB433" s="163">
        <f t="shared" si="233"/>
        <v>0.27272727272727015</v>
      </c>
      <c r="AC433" s="164">
        <v>0</v>
      </c>
      <c r="AD433" s="165">
        <f>IF(D433 = D897,1,_xll.BDP(K433,$AD$12)*L433)</f>
        <v>1.0011099999999999</v>
      </c>
      <c r="AE433" s="400">
        <f>AA433*AC433*T433/AD433 / AF897</f>
        <v>0</v>
      </c>
      <c r="AF433" s="73"/>
      <c r="AG433" s="69"/>
      <c r="AH433" s="61"/>
    </row>
    <row r="434" spans="1:34" x14ac:dyDescent="0.2">
      <c r="A434" s="110"/>
      <c r="B434" s="110">
        <v>6483</v>
      </c>
      <c r="C434" s="110" t="s">
        <v>1692</v>
      </c>
      <c r="D434" s="110" t="str">
        <f>_xll.BDP(C434,$D$12)</f>
        <v>CHF</v>
      </c>
      <c r="E434" s="110" t="s">
        <v>1693</v>
      </c>
      <c r="F434" s="111">
        <f>_xll.BDP(C434,$F$12)</f>
        <v>309.60000000000002</v>
      </c>
      <c r="G434" s="111" t="str">
        <f>_xll.BDP(C434,$G$12)</f>
        <v>#N/A Requesting Data...</v>
      </c>
      <c r="H434" s="112" t="e">
        <f>IF(OR(OR(G434="#N/A N/A",G434="#N/A Real Time"),OR(F434="#N/A N/A",F434="#N/A Real Time")),0,  G434 - F434)</f>
        <v>#VALUE!</v>
      </c>
      <c r="I434" s="113" t="e">
        <f>IF(OR(F434=0,F434="#N/A N/A"),0,H434 / F434*100)</f>
        <v>#VALUE!</v>
      </c>
      <c r="J434" s="114">
        <v>0</v>
      </c>
      <c r="K434" s="110" t="str">
        <f>CONCATENATE(D897,D434, " Curncy")</f>
        <v>EURCHF Curncy</v>
      </c>
      <c r="L434" s="110">
        <f>IF(D434 = D897,1,_xll.BDP(K434,$L$12))</f>
        <v>1</v>
      </c>
      <c r="M434" s="372" t="e">
        <f>IF(D434 = D897,1,_xll.BDP(K434,$M$12)*L434)</f>
        <v>#VALUE!</v>
      </c>
      <c r="N434" s="116" t="e">
        <f>H434*J434*T434/M434</f>
        <v>#VALUE!</v>
      </c>
      <c r="O434" s="379" t="e">
        <f>N434 / Y897</f>
        <v>#VALUE!</v>
      </c>
      <c r="P434" s="286">
        <f>IF(OR(OR(J434=0,G434 = "#N/A N/A"),G434="#N/A Real Time"),0,G434*J434*T434/M434)</f>
        <v>0</v>
      </c>
      <c r="Q434" s="384">
        <f>P434 / Y897*100</f>
        <v>0</v>
      </c>
      <c r="R434" s="118">
        <f>IF(Q434&lt;0,Q434,0)</f>
        <v>0</v>
      </c>
      <c r="S434" s="384">
        <f>IF(Q434&gt;0,Q434,0)</f>
        <v>0</v>
      </c>
      <c r="T434" s="110">
        <f>IF(EXACT(D434,UPPER(D434)),1,0.01)/V434</f>
        <v>1</v>
      </c>
      <c r="U434" s="110">
        <v>0</v>
      </c>
      <c r="V434" s="110">
        <v>1</v>
      </c>
      <c r="W434" s="117" t="e">
        <f>IF(AND(Q434&lt;0,O434&gt;0),O434,0)</f>
        <v>#VALUE!</v>
      </c>
      <c r="X434" s="117" t="e">
        <f>IF(AND(Q434&gt;0,O434&gt;0),O434,0)</f>
        <v>#VALUE!</v>
      </c>
      <c r="Y434" s="110"/>
      <c r="Z434" s="119" t="str">
        <f>_xll.BDH(C434,$Z$12,$D$1,$D$1)</f>
        <v>#N/A Requesting Data...</v>
      </c>
      <c r="AA434" s="119" t="e">
        <f>IF(OR(OR(F434="#N/A N/A",F434="#N/A Real Time"),OR(Z434="#N/A N/A",Z434="#N/A Real Time")),0,  F434 - Z434)</f>
        <v>#VALUE!</v>
      </c>
      <c r="AB434" s="129" t="e">
        <f>IF(OR(Z434=0,Z434="#N/A N/A"),0,AA434 / Z434*100)</f>
        <v>#VALUE!</v>
      </c>
      <c r="AC434" s="121">
        <v>0</v>
      </c>
      <c r="AD434" s="122">
        <f>IF(D434 = D897,1,_xll.BDP(K434,$AD$12)*L434)</f>
        <v>1.0011099999999999</v>
      </c>
      <c r="AE434" s="389" t="e">
        <f>AA434*AC434*T434/AD434 / AF897</f>
        <v>#VALUE!</v>
      </c>
      <c r="AF434" s="123"/>
      <c r="AG434" s="69"/>
      <c r="AH434" s="61"/>
    </row>
    <row r="435" spans="1:34" x14ac:dyDescent="0.2">
      <c r="B435" s="152">
        <v>2330</v>
      </c>
      <c r="C435" s="152" t="s">
        <v>102</v>
      </c>
      <c r="D435" s="152" t="str">
        <f>_xll.BDP(C435,$D$12)</f>
        <v>CHF</v>
      </c>
      <c r="E435" s="152" t="s">
        <v>1230</v>
      </c>
      <c r="F435" s="153">
        <f>_xll.BDP(C435,$F$12)</f>
        <v>225.9</v>
      </c>
      <c r="G435" s="153" t="str">
        <f>_xll.BDP(C435,$G$12)</f>
        <v>#N/A Requesting Data...</v>
      </c>
      <c r="H435" s="154" t="e">
        <f t="shared" si="223"/>
        <v>#VALUE!</v>
      </c>
      <c r="I435" s="155" t="e">
        <f t="shared" si="224"/>
        <v>#VALUE!</v>
      </c>
      <c r="J435" s="156">
        <v>-8177</v>
      </c>
      <c r="K435" s="152" t="str">
        <f>CONCATENATE(D897,D435, " Curncy")</f>
        <v>EURCHF Curncy</v>
      </c>
      <c r="L435" s="152">
        <f>IF(D435 = D897,1,_xll.BDP(K435,$L$12))</f>
        <v>1</v>
      </c>
      <c r="M435" s="394" t="e">
        <f>IF(D435 = D897,1,_xll.BDP(K435,$M$12)*L435)</f>
        <v>#VALUE!</v>
      </c>
      <c r="N435" s="157" t="e">
        <f t="shared" si="225"/>
        <v>#VALUE!</v>
      </c>
      <c r="O435" s="396" t="e">
        <f>N435 / Y897</f>
        <v>#VALUE!</v>
      </c>
      <c r="P435" s="159" t="e">
        <f t="shared" si="226"/>
        <v>#VALUE!</v>
      </c>
      <c r="Q435" s="398" t="e">
        <f>P435 / Y897*100</f>
        <v>#VALUE!</v>
      </c>
      <c r="R435" s="160" t="e">
        <f t="shared" si="227"/>
        <v>#VALUE!</v>
      </c>
      <c r="S435" s="398" t="e">
        <f t="shared" si="228"/>
        <v>#VALUE!</v>
      </c>
      <c r="T435" s="152">
        <f t="shared" si="229"/>
        <v>1</v>
      </c>
      <c r="U435" s="152">
        <v>0</v>
      </c>
      <c r="V435" s="152">
        <v>1</v>
      </c>
      <c r="W435" s="158" t="e">
        <f t="shared" si="230"/>
        <v>#VALUE!</v>
      </c>
      <c r="X435" s="158" t="e">
        <f t="shared" si="231"/>
        <v>#VALUE!</v>
      </c>
      <c r="Y435" s="70"/>
      <c r="Z435" s="162" t="str">
        <f>_xll.BDH(C435,$Z$12,$D$1,$D$1)</f>
        <v>#N/A Requesting Data...</v>
      </c>
      <c r="AA435" s="162" t="e">
        <f t="shared" si="232"/>
        <v>#VALUE!</v>
      </c>
      <c r="AB435" s="163" t="e">
        <f t="shared" si="233"/>
        <v>#VALUE!</v>
      </c>
      <c r="AC435" s="164">
        <v>-8177</v>
      </c>
      <c r="AD435" s="165">
        <f>IF(D435 = D897,1,_xll.BDP(K435,$AD$12)*L435)</f>
        <v>1.0011099999999999</v>
      </c>
      <c r="AE435" s="400" t="e">
        <f>AA435*AC435*T435/AD435 / AF897</f>
        <v>#VALUE!</v>
      </c>
      <c r="AF435" s="73"/>
      <c r="AG435" s="69"/>
      <c r="AH435" s="61"/>
    </row>
    <row r="436" spans="1:34" x14ac:dyDescent="0.2">
      <c r="A436" s="152"/>
      <c r="B436" s="152">
        <v>6433</v>
      </c>
      <c r="C436" s="152" t="s">
        <v>1271</v>
      </c>
      <c r="D436" s="152" t="str">
        <f>_xll.BDP(C436,$D$12)</f>
        <v>CHF</v>
      </c>
      <c r="E436" s="152" t="s">
        <v>1272</v>
      </c>
      <c r="F436" s="153">
        <f>_xll.BDP(C436,$F$12)</f>
        <v>81.48</v>
      </c>
      <c r="G436" s="153" t="str">
        <f>_xll.BDP(C436,$G$12)</f>
        <v>#N/A Requesting Data...</v>
      </c>
      <c r="H436" s="154" t="e">
        <f t="shared" si="223"/>
        <v>#VALUE!</v>
      </c>
      <c r="I436" s="155" t="e">
        <f t="shared" si="224"/>
        <v>#VALUE!</v>
      </c>
      <c r="J436" s="156">
        <v>-65055</v>
      </c>
      <c r="K436" s="152" t="str">
        <f>CONCATENATE(D897,D436, " Curncy")</f>
        <v>EURCHF Curncy</v>
      </c>
      <c r="L436" s="152">
        <f>IF(D436 = D897,1,_xll.BDP(K436,$L$12))</f>
        <v>1</v>
      </c>
      <c r="M436" s="394" t="e">
        <f>IF(D436 = D897,1,_xll.BDP(K436,$M$12)*L436)</f>
        <v>#VALUE!</v>
      </c>
      <c r="N436" s="157" t="e">
        <f t="shared" si="225"/>
        <v>#VALUE!</v>
      </c>
      <c r="O436" s="396" t="e">
        <f>N436 / Y897</f>
        <v>#VALUE!</v>
      </c>
      <c r="P436" s="159" t="e">
        <f t="shared" si="226"/>
        <v>#VALUE!</v>
      </c>
      <c r="Q436" s="398" t="e">
        <f>P436 / Y897*100</f>
        <v>#VALUE!</v>
      </c>
      <c r="R436" s="160" t="e">
        <f t="shared" si="227"/>
        <v>#VALUE!</v>
      </c>
      <c r="S436" s="398" t="e">
        <f t="shared" si="228"/>
        <v>#VALUE!</v>
      </c>
      <c r="T436" s="152">
        <f t="shared" si="229"/>
        <v>1</v>
      </c>
      <c r="U436" s="152">
        <v>0</v>
      </c>
      <c r="V436" s="152">
        <v>1</v>
      </c>
      <c r="W436" s="158" t="e">
        <f t="shared" si="230"/>
        <v>#VALUE!</v>
      </c>
      <c r="X436" s="158" t="e">
        <f t="shared" si="231"/>
        <v>#VALUE!</v>
      </c>
      <c r="Y436" s="161"/>
      <c r="Z436" s="162" t="str">
        <f>_xll.BDH(C436,$Z$12,$D$1,$D$1)</f>
        <v>#N/A Requesting Data...</v>
      </c>
      <c r="AA436" s="162" t="e">
        <f t="shared" si="232"/>
        <v>#VALUE!</v>
      </c>
      <c r="AB436" s="163" t="e">
        <f t="shared" si="233"/>
        <v>#VALUE!</v>
      </c>
      <c r="AC436" s="164">
        <v>-65055</v>
      </c>
      <c r="AD436" s="165">
        <f>IF(D436 = D897,1,_xll.BDP(K436,$AD$12)*L436)</f>
        <v>1.0011099999999999</v>
      </c>
      <c r="AE436" s="400" t="e">
        <f>AA436*AC436*T436/AD436 / AF897</f>
        <v>#VALUE!</v>
      </c>
      <c r="AF436" s="166"/>
      <c r="AG436" s="69"/>
      <c r="AH436" s="61"/>
    </row>
    <row r="437" spans="1:34" s="107" customFormat="1" ht="12" customHeight="1" x14ac:dyDescent="0.2">
      <c r="A437"/>
      <c r="B437" s="152">
        <v>23690</v>
      </c>
      <c r="C437" s="152" t="s">
        <v>769</v>
      </c>
      <c r="D437" s="152" t="str">
        <f>_xll.BDP(C437,$D$12)</f>
        <v>CHF</v>
      </c>
      <c r="E437" s="152" t="s">
        <v>798</v>
      </c>
      <c r="F437" s="153">
        <f>_xll.BDP(C437,$F$12)</f>
        <v>15.29</v>
      </c>
      <c r="G437" s="153" t="str">
        <f>_xll.BDP(C437,$G$12)</f>
        <v>#N/A Requesting Data...</v>
      </c>
      <c r="H437" s="154" t="e">
        <f t="shared" si="223"/>
        <v>#VALUE!</v>
      </c>
      <c r="I437" s="155" t="e">
        <f t="shared" si="224"/>
        <v>#VALUE!</v>
      </c>
      <c r="J437" s="156">
        <v>0</v>
      </c>
      <c r="K437" s="152" t="str">
        <f>CONCATENATE(D897,D437, " Curncy")</f>
        <v>EURCHF Curncy</v>
      </c>
      <c r="L437" s="152">
        <f>IF(D437 = D897,1,_xll.BDP(K437,$L$12))</f>
        <v>1</v>
      </c>
      <c r="M437" s="394" t="e">
        <f>IF(D437 = D897,1,_xll.BDP(K437,$M$12)*L437)</f>
        <v>#VALUE!</v>
      </c>
      <c r="N437" s="157" t="e">
        <f t="shared" si="225"/>
        <v>#VALUE!</v>
      </c>
      <c r="O437" s="396" t="e">
        <f>N437 / Y897</f>
        <v>#VALUE!</v>
      </c>
      <c r="P437" s="159">
        <f t="shared" si="226"/>
        <v>0</v>
      </c>
      <c r="Q437" s="398">
        <f>P437 / Y897*100</f>
        <v>0</v>
      </c>
      <c r="R437" s="160">
        <f t="shared" si="227"/>
        <v>0</v>
      </c>
      <c r="S437" s="398">
        <f t="shared" si="228"/>
        <v>0</v>
      </c>
      <c r="T437" s="152">
        <f t="shared" si="229"/>
        <v>1</v>
      </c>
      <c r="U437" s="152">
        <v>0</v>
      </c>
      <c r="V437" s="152">
        <v>1</v>
      </c>
      <c r="W437" s="158" t="e">
        <f t="shared" si="230"/>
        <v>#VALUE!</v>
      </c>
      <c r="X437" s="158" t="e">
        <f t="shared" si="231"/>
        <v>#VALUE!</v>
      </c>
      <c r="Y437" s="70"/>
      <c r="Z437" s="162">
        <f>_xll.BDH(C437,$Z$12,$D$1,$D$1)</f>
        <v>15.39</v>
      </c>
      <c r="AA437" s="162">
        <f t="shared" si="232"/>
        <v>-0.10000000000000142</v>
      </c>
      <c r="AB437" s="163">
        <f t="shared" si="233"/>
        <v>-0.64977257959715029</v>
      </c>
      <c r="AC437" s="164">
        <v>0</v>
      </c>
      <c r="AD437" s="165">
        <f>IF(D437 = D897,1,_xll.BDP(K437,$AD$12)*L437)</f>
        <v>1.0011099999999999</v>
      </c>
      <c r="AE437" s="400">
        <f>AA437*AC437*T437/AD437 / AF897</f>
        <v>0</v>
      </c>
      <c r="AF437" s="73"/>
      <c r="AG437" s="69"/>
      <c r="AH437" s="61"/>
    </row>
    <row r="438" spans="1:34" x14ac:dyDescent="0.2">
      <c r="B438" s="152">
        <v>372</v>
      </c>
      <c r="C438" s="152" t="s">
        <v>770</v>
      </c>
      <c r="D438" s="152" t="str">
        <f>_xll.BDP(C438,$D$12)</f>
        <v>CHF</v>
      </c>
      <c r="E438" s="152" t="s">
        <v>799</v>
      </c>
      <c r="F438" s="153">
        <f>_xll.BDP(C438,$F$12)</f>
        <v>419.9</v>
      </c>
      <c r="G438" s="153" t="str">
        <f>_xll.BDP(C438,$G$12)</f>
        <v>#N/A Requesting Data...</v>
      </c>
      <c r="H438" s="154" t="e">
        <f t="shared" si="223"/>
        <v>#VALUE!</v>
      </c>
      <c r="I438" s="155" t="e">
        <f t="shared" si="224"/>
        <v>#VALUE!</v>
      </c>
      <c r="J438" s="156">
        <v>0</v>
      </c>
      <c r="K438" s="152" t="str">
        <f>CONCATENATE(D897,D438, " Curncy")</f>
        <v>EURCHF Curncy</v>
      </c>
      <c r="L438" s="152">
        <f>IF(D438 = D897,1,_xll.BDP(K438,$L$12))</f>
        <v>1</v>
      </c>
      <c r="M438" s="394" t="e">
        <f>IF(D438 = D897,1,_xll.BDP(K438,$M$12)*L438)</f>
        <v>#VALUE!</v>
      </c>
      <c r="N438" s="157" t="e">
        <f t="shared" si="225"/>
        <v>#VALUE!</v>
      </c>
      <c r="O438" s="396" t="e">
        <f>N438 / Y897</f>
        <v>#VALUE!</v>
      </c>
      <c r="P438" s="159">
        <f t="shared" si="226"/>
        <v>0</v>
      </c>
      <c r="Q438" s="398">
        <f>P438 / Y897*100</f>
        <v>0</v>
      </c>
      <c r="R438" s="160">
        <f t="shared" si="227"/>
        <v>0</v>
      </c>
      <c r="S438" s="398">
        <f t="shared" si="228"/>
        <v>0</v>
      </c>
      <c r="T438" s="152">
        <f t="shared" si="229"/>
        <v>1</v>
      </c>
      <c r="U438" s="152">
        <v>0</v>
      </c>
      <c r="V438" s="152">
        <v>1</v>
      </c>
      <c r="W438" s="158" t="e">
        <f t="shared" si="230"/>
        <v>#VALUE!</v>
      </c>
      <c r="X438" s="158" t="e">
        <f t="shared" si="231"/>
        <v>#VALUE!</v>
      </c>
      <c r="Y438" s="70"/>
      <c r="Z438" s="162">
        <f>_xll.BDH(C438,$Z$12,$D$1,$D$1)</f>
        <v>415.2</v>
      </c>
      <c r="AA438" s="162">
        <f t="shared" si="232"/>
        <v>4.6999999999999886</v>
      </c>
      <c r="AB438" s="163">
        <f t="shared" si="233"/>
        <v>1.1319845857418085</v>
      </c>
      <c r="AC438" s="164">
        <v>0</v>
      </c>
      <c r="AD438" s="165">
        <f>IF(D438 = D897,1,_xll.BDP(K438,$AD$12)*L438)</f>
        <v>1.0011099999999999</v>
      </c>
      <c r="AE438" s="400">
        <f>AA438*AC438*T438/AD438 / AF897</f>
        <v>0</v>
      </c>
      <c r="AF438" s="73"/>
      <c r="AG438" s="69"/>
      <c r="AH438" s="61"/>
    </row>
    <row r="439" spans="1:34" x14ac:dyDescent="0.2">
      <c r="A439" s="287" t="s">
        <v>1514</v>
      </c>
      <c r="B439" s="287"/>
      <c r="C439" s="287"/>
      <c r="D439" s="287"/>
      <c r="E439" s="287" t="s">
        <v>101</v>
      </c>
      <c r="F439" s="288"/>
      <c r="G439" s="288"/>
      <c r="H439" s="289"/>
      <c r="I439" s="290"/>
      <c r="J439" s="291"/>
      <c r="K439" s="287"/>
      <c r="L439" s="287"/>
      <c r="M439" s="374"/>
      <c r="N439" s="292" t="e">
        <f t="shared" ref="N439:S439" si="234" xml:space="preserve"> SUM(N412:N438)</f>
        <v>#VALUE!</v>
      </c>
      <c r="O439" s="380" t="e">
        <f t="shared" si="234"/>
        <v>#VALUE!</v>
      </c>
      <c r="P439" s="293" t="e">
        <f t="shared" si="234"/>
        <v>#VALUE!</v>
      </c>
      <c r="Q439" s="385" t="e">
        <f t="shared" si="234"/>
        <v>#VALUE!</v>
      </c>
      <c r="R439" s="356" t="e">
        <f t="shared" si="234"/>
        <v>#VALUE!</v>
      </c>
      <c r="S439" s="385" t="e">
        <f t="shared" si="234"/>
        <v>#VALUE!</v>
      </c>
      <c r="T439" s="287"/>
      <c r="U439" s="287"/>
      <c r="V439" s="287"/>
      <c r="W439" s="357" t="e">
        <f xml:space="preserve"> SUM(W412:W438)</f>
        <v>#VALUE!</v>
      </c>
      <c r="X439" s="357" t="e">
        <f xml:space="preserve"> SUM(X412:X438)</f>
        <v>#VALUE!</v>
      </c>
      <c r="Y439" s="287"/>
      <c r="Z439" s="294"/>
      <c r="AA439" s="294"/>
      <c r="AB439" s="295"/>
      <c r="AC439" s="296"/>
      <c r="AD439" s="297"/>
      <c r="AE439" s="390" t="e">
        <f xml:space="preserve"> SUM(AE412:AE438)</f>
        <v>#VALUE!</v>
      </c>
      <c r="AF439" s="358"/>
      <c r="AG439" s="69"/>
      <c r="AH439" s="61"/>
    </row>
    <row r="440" spans="1:34" x14ac:dyDescent="0.2">
      <c r="A440" s="11"/>
      <c r="B440" s="33"/>
      <c r="C440" s="81"/>
      <c r="D440" s="11"/>
      <c r="E440" s="11"/>
      <c r="F440" s="84"/>
      <c r="G440" s="84"/>
      <c r="H440" s="85"/>
      <c r="I440" s="86"/>
      <c r="J440" s="20"/>
      <c r="K440" s="33"/>
      <c r="L440" s="33"/>
      <c r="M440" s="413"/>
      <c r="N440" s="93"/>
      <c r="O440" s="421"/>
      <c r="P440" s="93"/>
      <c r="Q440" s="430"/>
      <c r="R440" s="94"/>
      <c r="S440" s="435"/>
      <c r="T440" s="26"/>
      <c r="U440" s="11"/>
      <c r="V440" s="11"/>
      <c r="W440" s="95"/>
      <c r="X440" s="95"/>
      <c r="Y440" s="89"/>
      <c r="Z440" s="90"/>
      <c r="AA440" s="90"/>
      <c r="AB440" s="91"/>
      <c r="AC440" s="90"/>
      <c r="AD440" s="92"/>
      <c r="AE440" s="437"/>
      <c r="AF440" s="73"/>
      <c r="AG440" s="69"/>
      <c r="AH440" s="61"/>
    </row>
    <row r="441" spans="1:34" x14ac:dyDescent="0.2">
      <c r="A441" s="11"/>
      <c r="B441" s="152">
        <v>2901</v>
      </c>
      <c r="C441" s="152" t="s">
        <v>401</v>
      </c>
      <c r="D441" s="152" t="str">
        <f>_xll.BDP(C441,$D$12)</f>
        <v>TRY</v>
      </c>
      <c r="E441" s="152" t="s">
        <v>419</v>
      </c>
      <c r="F441" s="153">
        <f>_xll.BDP(C441,$F$12)</f>
        <v>14.03</v>
      </c>
      <c r="G441" s="153" t="str">
        <f>_xll.BDP(C441,$G$12)</f>
        <v>#N/A Requesting Data...</v>
      </c>
      <c r="H441" s="154" t="e">
        <f>IF(OR(OR(G441="#N/A N/A",G441="#N/A Real Time"),OR(F441="#N/A N/A",F441="#N/A Real Time")),0,  G441 - F441)</f>
        <v>#VALUE!</v>
      </c>
      <c r="I441" s="155" t="e">
        <f>IF(OR(F441=0,F441="#N/A N/A"),0,H441 / F441*100)</f>
        <v>#VALUE!</v>
      </c>
      <c r="J441" s="156">
        <v>0</v>
      </c>
      <c r="K441" s="152" t="str">
        <f>CONCATENATE(D897,D441, " Curncy")</f>
        <v>EURTRY Curncy</v>
      </c>
      <c r="L441" s="152" t="str">
        <f>IF(D441 = D897,1,_xll.BDP(K441,$L$12))</f>
        <v>#N/A Requesting Data...</v>
      </c>
      <c r="M441" s="394" t="e">
        <f>IF(D441 = D897,1,_xll.BDP(K441,$M$12)*L441)</f>
        <v>#VALUE!</v>
      </c>
      <c r="N441" s="157" t="e">
        <f>H441*J441*T441/M441</f>
        <v>#VALUE!</v>
      </c>
      <c r="O441" s="396" t="e">
        <f>N441 / Y897</f>
        <v>#VALUE!</v>
      </c>
      <c r="P441" s="159">
        <f>IF(OR(OR(J441=0,G441 = "#N/A N/A"),G441="#N/A Real Time"),0,G441*J441*T441/M441)</f>
        <v>0</v>
      </c>
      <c r="Q441" s="398">
        <f>P441 / Y897*100</f>
        <v>0</v>
      </c>
      <c r="R441" s="160">
        <f>IF(Q441&lt;0,Q441,0)</f>
        <v>0</v>
      </c>
      <c r="S441" s="398">
        <f>IF(Q441&gt;0,Q441,0)</f>
        <v>0</v>
      </c>
      <c r="T441" s="152">
        <f>IF(EXACT(D441,UPPER(D441)),1,0.01)/V441</f>
        <v>1</v>
      </c>
      <c r="U441" s="152">
        <v>0</v>
      </c>
      <c r="V441" s="152">
        <v>1</v>
      </c>
      <c r="W441" s="158" t="e">
        <f>IF(AND(Q441&lt;0,O441&gt;0),O441,0)</f>
        <v>#VALUE!</v>
      </c>
      <c r="X441" s="158" t="e">
        <f>IF(AND(Q441&gt;0,O441&gt;0),O441,0)</f>
        <v>#VALUE!</v>
      </c>
      <c r="Y441" s="89"/>
      <c r="Z441" s="162">
        <f>_xll.BDH(C441,$Z$12,$D$1,$D$1)</f>
        <v>13.9</v>
      </c>
      <c r="AA441" s="162">
        <f>IF(OR(OR(F441="#N/A N/A",F441="#N/A Real Time"),OR(Z441="#N/A N/A",Z441="#N/A Real Time")),0,  F441 - Z441)</f>
        <v>0.12999999999999901</v>
      </c>
      <c r="AB441" s="163">
        <f>IF(OR(Z441=0,Z441="#N/A N/A"),0,AA441 / Z441*100)</f>
        <v>0.93525179856114393</v>
      </c>
      <c r="AC441" s="164">
        <v>0</v>
      </c>
      <c r="AD441" s="165" t="e">
        <f>IF(D441 = D897,1,_xll.BDP(K441,$AD$12)*L441)</f>
        <v>#VALUE!</v>
      </c>
      <c r="AE441" s="400" t="e">
        <f>AA441*AC441*T441/AD441 / AF897</f>
        <v>#VALUE!</v>
      </c>
      <c r="AF441" s="73"/>
      <c r="AG441" s="69"/>
      <c r="AH441" s="61"/>
    </row>
    <row r="442" spans="1:34" x14ac:dyDescent="0.2">
      <c r="A442" s="186" t="s">
        <v>1515</v>
      </c>
      <c r="B442" s="186"/>
      <c r="C442" s="186"/>
      <c r="D442" s="186"/>
      <c r="E442" s="186" t="s">
        <v>418</v>
      </c>
      <c r="F442" s="187"/>
      <c r="G442" s="187"/>
      <c r="H442" s="188"/>
      <c r="I442" s="189"/>
      <c r="J442" s="190"/>
      <c r="K442" s="186"/>
      <c r="L442" s="186"/>
      <c r="M442" s="393"/>
      <c r="N442" s="191" t="e">
        <f t="shared" ref="N442:S442" si="235" xml:space="preserve"> SUM(N440:N441)</f>
        <v>#VALUE!</v>
      </c>
      <c r="O442" s="395" t="e">
        <f t="shared" si="235"/>
        <v>#VALUE!</v>
      </c>
      <c r="P442" s="192">
        <f t="shared" si="235"/>
        <v>0</v>
      </c>
      <c r="Q442" s="397">
        <f t="shared" si="235"/>
        <v>0</v>
      </c>
      <c r="R442" s="193">
        <f t="shared" si="235"/>
        <v>0</v>
      </c>
      <c r="S442" s="397">
        <f t="shared" si="235"/>
        <v>0</v>
      </c>
      <c r="T442" s="186"/>
      <c r="U442" s="186"/>
      <c r="V442" s="186"/>
      <c r="W442" s="194" t="e">
        <f xml:space="preserve"> SUM(W440:W441)</f>
        <v>#VALUE!</v>
      </c>
      <c r="X442" s="194" t="e">
        <f xml:space="preserve"> SUM(X440:X441)</f>
        <v>#VALUE!</v>
      </c>
      <c r="Y442" s="186"/>
      <c r="Z442" s="195"/>
      <c r="AA442" s="195"/>
      <c r="AB442" s="196"/>
      <c r="AC442" s="197"/>
      <c r="AD442" s="198"/>
      <c r="AE442" s="399" t="e">
        <f xml:space="preserve"> SUM(AE440:AE441)</f>
        <v>#VALUE!</v>
      </c>
      <c r="AF442" s="263"/>
      <c r="AG442" s="69"/>
      <c r="AH442" s="61"/>
    </row>
    <row r="443" spans="1:34" x14ac:dyDescent="0.2">
      <c r="B443" s="31"/>
      <c r="C443" s="47"/>
      <c r="F443" s="36"/>
      <c r="G443" s="36"/>
      <c r="H443" s="37"/>
      <c r="I443" s="40"/>
      <c r="J443" s="17"/>
      <c r="K443" s="31"/>
      <c r="L443" s="31"/>
      <c r="M443" s="413"/>
      <c r="N443" s="93"/>
      <c r="O443" s="421"/>
      <c r="P443" s="38"/>
      <c r="Q443" s="430"/>
      <c r="R443" s="94"/>
      <c r="S443" s="435"/>
      <c r="T443" s="23"/>
      <c r="W443" s="49"/>
      <c r="X443" s="49"/>
      <c r="Y443" s="70"/>
      <c r="Z443" s="64"/>
      <c r="AA443" s="63"/>
      <c r="AB443" s="56"/>
      <c r="AC443" s="55"/>
      <c r="AD443" s="57"/>
      <c r="AE443" s="437"/>
      <c r="AF443" s="73"/>
      <c r="AG443" s="69"/>
      <c r="AH443" s="61"/>
    </row>
    <row r="444" spans="1:34" x14ac:dyDescent="0.2">
      <c r="B444" s="152"/>
      <c r="C444" s="152" t="s">
        <v>514</v>
      </c>
      <c r="D444" s="152" t="str">
        <f>_xll.BDP(C444,$D$12)</f>
        <v>GBP</v>
      </c>
      <c r="E444" s="152" t="str">
        <f>_xll.BDP(C444,$E$12)</f>
        <v>FTSE 100 IDX FUT  Sep22</v>
      </c>
      <c r="F444" s="153">
        <f>_xll.BDP(C444,$F$12)</f>
        <v>7101</v>
      </c>
      <c r="G444" s="153" t="str">
        <f>_xll.BDP(C444,$G$12)</f>
        <v>#N/A Requesting Data...</v>
      </c>
      <c r="H444" s="154" t="e">
        <f t="shared" ref="H444:H508" si="236">IF(OR(OR(G444="#N/A N/A",G444="#N/A Real Time"),OR(F444="#N/A N/A",F444="#N/A Real Time")),0,  G444 - F444)</f>
        <v>#VALUE!</v>
      </c>
      <c r="I444" s="155" t="e">
        <f t="shared" ref="I444:I508" si="237">IF(OR(F444=0,F444="#N/A N/A"),0,H444 / F444*100)</f>
        <v>#VALUE!</v>
      </c>
      <c r="J444" s="156">
        <v>0</v>
      </c>
      <c r="K444" s="152" t="str">
        <f>CONCATENATE(D897,D444, " Curncy")</f>
        <v>EURGBP Curncy</v>
      </c>
      <c r="L444" s="152">
        <f>IF(D444 = D897,1,_xll.BDP(K444,$L$12))</f>
        <v>1</v>
      </c>
      <c r="M444" s="394" t="e">
        <f>IF(D444 = D897,1,_xll.BDP(K444,$M$12)*L444)</f>
        <v>#VALUE!</v>
      </c>
      <c r="N444" s="157" t="e">
        <f t="shared" ref="N444:N508" si="238">H444*J444*T444/M444</f>
        <v>#VALUE!</v>
      </c>
      <c r="O444" s="396" t="e">
        <f>N444 / Y897</f>
        <v>#VALUE!</v>
      </c>
      <c r="P444" s="159">
        <f t="shared" ref="P444:P508" si="239">IF(OR(OR(J444=0,G444 = "#N/A N/A"),G444="#N/A Real Time"),0,G444*J444*T444/M444)</f>
        <v>0</v>
      </c>
      <c r="Q444" s="398">
        <f>P444 / Y897*100</f>
        <v>0</v>
      </c>
      <c r="R444" s="160">
        <f t="shared" ref="R444:R508" si="240">IF(Q444&lt;0,Q444,0)</f>
        <v>0</v>
      </c>
      <c r="S444" s="398">
        <f t="shared" ref="S444:S508" si="241">IF(Q444&gt;0,Q444,0)</f>
        <v>0</v>
      </c>
      <c r="T444" s="152">
        <f t="shared" ref="T444:T508" si="242">IF(EXACT(D444,UPPER(D444)),1,0.01)/V444</f>
        <v>1</v>
      </c>
      <c r="U444" s="152">
        <v>3</v>
      </c>
      <c r="V444" s="152">
        <v>1</v>
      </c>
      <c r="W444" s="158" t="e">
        <f t="shared" ref="W444:W508" si="243">IF(AND(Q444&lt;0,O444&gt;0),O444,0)</f>
        <v>#VALUE!</v>
      </c>
      <c r="X444" s="158" t="e">
        <f t="shared" ref="X444:X508" si="244">IF(AND(Q444&gt;0,O444&gt;0),O444,0)</f>
        <v>#VALUE!</v>
      </c>
      <c r="Y444" s="70"/>
      <c r="Z444" s="162">
        <f>_xll.BDH(C444,$Z$12,$D$1,$D$1)</f>
        <v>7121</v>
      </c>
      <c r="AA444" s="162">
        <f t="shared" ref="AA444:AA508" si="245">IF(OR(OR(F444="#N/A N/A",F444="#N/A Real Time"),OR(Z444="#N/A N/A",Z444="#N/A Real Time")),0,  F444 - Z444)</f>
        <v>-20</v>
      </c>
      <c r="AB444" s="163">
        <f t="shared" ref="AB444:AB508" si="246">IF(OR(Z444=0,Z444="#N/A N/A"),0,AA444 / Z444*100)</f>
        <v>-0.28085942985535739</v>
      </c>
      <c r="AC444" s="164">
        <v>0</v>
      </c>
      <c r="AD444" s="165">
        <f>IF(D444 = D897,1,_xll.BDP(K444,$AD$12)*L444)</f>
        <v>0.86165000000000003</v>
      </c>
      <c r="AE444" s="400">
        <f>AA444*AC444*T444/AD444 / AF897</f>
        <v>0</v>
      </c>
      <c r="AF444" s="73"/>
      <c r="AG444" s="69"/>
      <c r="AH444" s="61"/>
    </row>
    <row r="445" spans="1:34" x14ac:dyDescent="0.2">
      <c r="B445" s="152"/>
      <c r="C445" s="152" t="s">
        <v>515</v>
      </c>
      <c r="D445" s="152" t="str">
        <f>_xll.BDP(C445,$D$12)</f>
        <v>GBP</v>
      </c>
      <c r="E445" s="152" t="str">
        <f>_xll.BDP(C445,$E$12)</f>
        <v>FTSE 250 Index FU Sep22</v>
      </c>
      <c r="F445" s="153">
        <f>_xll.BDP(C445,$F$12)</f>
        <v>18520.5</v>
      </c>
      <c r="G445" s="153" t="str">
        <f>_xll.BDP(C445,$G$12)</f>
        <v>#N/A Requesting Data...</v>
      </c>
      <c r="H445" s="154" t="e">
        <f t="shared" si="236"/>
        <v>#VALUE!</v>
      </c>
      <c r="I445" s="155" t="e">
        <f t="shared" si="237"/>
        <v>#VALUE!</v>
      </c>
      <c r="J445" s="156">
        <v>0</v>
      </c>
      <c r="K445" s="152" t="str">
        <f>CONCATENATE(D897,D445, " Curncy")</f>
        <v>EURGBP Curncy</v>
      </c>
      <c r="L445" s="152">
        <f>IF(D445 = D897,1,_xll.BDP(K445,$L$12))</f>
        <v>1</v>
      </c>
      <c r="M445" s="394" t="e">
        <f>IF(D445 = D897,1,_xll.BDP(K445,$M$12)*L445)</f>
        <v>#VALUE!</v>
      </c>
      <c r="N445" s="157" t="e">
        <f t="shared" si="238"/>
        <v>#VALUE!</v>
      </c>
      <c r="O445" s="396" t="e">
        <f>N445 / Y897</f>
        <v>#VALUE!</v>
      </c>
      <c r="P445" s="159">
        <f t="shared" si="239"/>
        <v>0</v>
      </c>
      <c r="Q445" s="398">
        <f>P445 / Y897*100</f>
        <v>0</v>
      </c>
      <c r="R445" s="160">
        <f t="shared" si="240"/>
        <v>0</v>
      </c>
      <c r="S445" s="398">
        <f t="shared" si="241"/>
        <v>0</v>
      </c>
      <c r="T445" s="152">
        <f t="shared" si="242"/>
        <v>1</v>
      </c>
      <c r="U445" s="152">
        <v>3</v>
      </c>
      <c r="V445" s="152">
        <v>1</v>
      </c>
      <c r="W445" s="158" t="e">
        <f t="shared" si="243"/>
        <v>#VALUE!</v>
      </c>
      <c r="X445" s="158" t="e">
        <f t="shared" si="244"/>
        <v>#VALUE!</v>
      </c>
      <c r="Y445" s="70"/>
      <c r="Z445" s="162" t="str">
        <f>_xll.BDH(C445,$Z$12,$D$1,$D$1)</f>
        <v>#N/A Requesting Data...</v>
      </c>
      <c r="AA445" s="162" t="e">
        <f t="shared" si="245"/>
        <v>#VALUE!</v>
      </c>
      <c r="AB445" s="163" t="e">
        <f t="shared" si="246"/>
        <v>#VALUE!</v>
      </c>
      <c r="AC445" s="164">
        <v>0</v>
      </c>
      <c r="AD445" s="165">
        <f>IF(D445 = D897,1,_xll.BDP(K445,$AD$12)*L445)</f>
        <v>0.86165000000000003</v>
      </c>
      <c r="AE445" s="400" t="e">
        <f>AA445*AC445*T445/AD445 / AF897</f>
        <v>#VALUE!</v>
      </c>
      <c r="AF445" s="73"/>
      <c r="AG445" s="69"/>
      <c r="AH445" s="61"/>
    </row>
    <row r="446" spans="1:34" x14ac:dyDescent="0.2">
      <c r="B446" s="152">
        <v>10212</v>
      </c>
      <c r="C446" s="152" t="s">
        <v>933</v>
      </c>
      <c r="D446" s="152" t="str">
        <f>_xll.BDP(C446,$D$12)</f>
        <v>GBp</v>
      </c>
      <c r="E446" s="152" t="s">
        <v>1025</v>
      </c>
      <c r="F446" s="153">
        <f>_xll.BDP(C446,$F$12)</f>
        <v>1102</v>
      </c>
      <c r="G446" s="153" t="str">
        <f>_xll.BDP(C446,$G$12)</f>
        <v>#N/A Requesting Data...</v>
      </c>
      <c r="H446" s="154" t="e">
        <f t="shared" si="236"/>
        <v>#VALUE!</v>
      </c>
      <c r="I446" s="155" t="e">
        <f t="shared" si="237"/>
        <v>#VALUE!</v>
      </c>
      <c r="J446" s="156">
        <v>0</v>
      </c>
      <c r="K446" s="152" t="str">
        <f>CONCATENATE(D897,D446, " Curncy")</f>
        <v>EURGBp Curncy</v>
      </c>
      <c r="L446" s="152">
        <f>IF(D446 = D897,1,_xll.BDP(K446,$L$12))</f>
        <v>1</v>
      </c>
      <c r="M446" s="394" t="e">
        <f>IF(D446 = D897,1,_xll.BDP(K446,$M$12)*L446)</f>
        <v>#VALUE!</v>
      </c>
      <c r="N446" s="157" t="e">
        <f t="shared" si="238"/>
        <v>#VALUE!</v>
      </c>
      <c r="O446" s="396" t="e">
        <f>N446 / Y897</f>
        <v>#VALUE!</v>
      </c>
      <c r="P446" s="159">
        <f t="shared" si="239"/>
        <v>0</v>
      </c>
      <c r="Q446" s="398">
        <f>P446 / Y897*100</f>
        <v>0</v>
      </c>
      <c r="R446" s="160">
        <f t="shared" si="240"/>
        <v>0</v>
      </c>
      <c r="S446" s="398">
        <f t="shared" si="241"/>
        <v>0</v>
      </c>
      <c r="T446" s="152">
        <f t="shared" si="242"/>
        <v>0.01</v>
      </c>
      <c r="U446" s="152">
        <v>0</v>
      </c>
      <c r="V446" s="152">
        <v>1</v>
      </c>
      <c r="W446" s="158" t="e">
        <f t="shared" si="243"/>
        <v>#VALUE!</v>
      </c>
      <c r="X446" s="158" t="e">
        <f t="shared" si="244"/>
        <v>#VALUE!</v>
      </c>
      <c r="Y446" s="70"/>
      <c r="Z446" s="162">
        <f>_xll.BDH(C446,$Z$12,$D$1,$D$1)</f>
        <v>1108.5</v>
      </c>
      <c r="AA446" s="162">
        <f t="shared" si="245"/>
        <v>-6.5</v>
      </c>
      <c r="AB446" s="163">
        <f t="shared" si="246"/>
        <v>-0.58637798827244025</v>
      </c>
      <c r="AC446" s="164">
        <v>0</v>
      </c>
      <c r="AD446" s="165">
        <f>IF(D446 = D897,1,_xll.BDP(K446,$AD$12)*L446)</f>
        <v>0.86165000000000003</v>
      </c>
      <c r="AE446" s="400">
        <f>AA446*AC446*T446/AD446 / AF897</f>
        <v>0</v>
      </c>
      <c r="AF446" s="73"/>
      <c r="AG446" s="69"/>
      <c r="AH446" s="61"/>
    </row>
    <row r="447" spans="1:34" x14ac:dyDescent="0.2">
      <c r="B447" s="152">
        <v>19456</v>
      </c>
      <c r="C447" s="152" t="s">
        <v>100</v>
      </c>
      <c r="D447" s="152" t="str">
        <f>_xll.BDP(C447,$D$12)</f>
        <v>GBp</v>
      </c>
      <c r="E447" s="152" t="s">
        <v>355</v>
      </c>
      <c r="F447" s="153">
        <f>_xll.BDP(C447,$F$12)</f>
        <v>1202</v>
      </c>
      <c r="G447" s="153" t="str">
        <f>_xll.BDP(C447,$G$12)</f>
        <v>#N/A Requesting Data...</v>
      </c>
      <c r="H447" s="154" t="e">
        <f t="shared" si="236"/>
        <v>#VALUE!</v>
      </c>
      <c r="I447" s="155" t="e">
        <f t="shared" si="237"/>
        <v>#VALUE!</v>
      </c>
      <c r="J447" s="156">
        <v>0</v>
      </c>
      <c r="K447" s="152" t="str">
        <f>CONCATENATE(D897,D447, " Curncy")</f>
        <v>EURGBp Curncy</v>
      </c>
      <c r="L447" s="152">
        <f>IF(D447 = D897,1,_xll.BDP(K447,$L$12))</f>
        <v>1</v>
      </c>
      <c r="M447" s="394" t="e">
        <f>IF(D447 = D897,1,_xll.BDP(K447,$M$12)*L447)</f>
        <v>#VALUE!</v>
      </c>
      <c r="N447" s="157" t="e">
        <f t="shared" si="238"/>
        <v>#VALUE!</v>
      </c>
      <c r="O447" s="396" t="e">
        <f>N447 / Y897</f>
        <v>#VALUE!</v>
      </c>
      <c r="P447" s="159">
        <f t="shared" si="239"/>
        <v>0</v>
      </c>
      <c r="Q447" s="398">
        <f>P447 / Y897*100</f>
        <v>0</v>
      </c>
      <c r="R447" s="160">
        <f t="shared" si="240"/>
        <v>0</v>
      </c>
      <c r="S447" s="398">
        <f t="shared" si="241"/>
        <v>0</v>
      </c>
      <c r="T447" s="152">
        <f t="shared" si="242"/>
        <v>0.01</v>
      </c>
      <c r="U447" s="152">
        <v>0</v>
      </c>
      <c r="V447" s="152">
        <v>1</v>
      </c>
      <c r="W447" s="158" t="e">
        <f t="shared" si="243"/>
        <v>#VALUE!</v>
      </c>
      <c r="X447" s="158" t="e">
        <f t="shared" si="244"/>
        <v>#VALUE!</v>
      </c>
      <c r="Y447" s="70"/>
      <c r="Z447" s="162" t="str">
        <f>_xll.BDH(C447,$Z$12,$D$1,$D$1)</f>
        <v>#N/A Requesting Data...</v>
      </c>
      <c r="AA447" s="162" t="e">
        <f t="shared" si="245"/>
        <v>#VALUE!</v>
      </c>
      <c r="AB447" s="163" t="e">
        <f t="shared" si="246"/>
        <v>#VALUE!</v>
      </c>
      <c r="AC447" s="164">
        <v>0</v>
      </c>
      <c r="AD447" s="165">
        <f>IF(D447 = D897,1,_xll.BDP(K447,$AD$12)*L447)</f>
        <v>0.86165000000000003</v>
      </c>
      <c r="AE447" s="400" t="e">
        <f>AA447*AC447*T447/AD447 / AF897</f>
        <v>#VALUE!</v>
      </c>
      <c r="AF447" s="73"/>
      <c r="AG447" s="69"/>
      <c r="AH447" s="61"/>
    </row>
    <row r="448" spans="1:34" x14ac:dyDescent="0.2">
      <c r="B448" s="152">
        <v>10244</v>
      </c>
      <c r="C448" s="152" t="s">
        <v>934</v>
      </c>
      <c r="D448" s="152" t="str">
        <f>_xll.BDP(C448,$D$12)</f>
        <v>GBp</v>
      </c>
      <c r="E448" s="152" t="s">
        <v>1026</v>
      </c>
      <c r="F448" s="153">
        <f>_xll.BDP(C448,$F$12)</f>
        <v>2234</v>
      </c>
      <c r="G448" s="153" t="str">
        <f>_xll.BDP(C448,$G$12)</f>
        <v>#N/A Requesting Data...</v>
      </c>
      <c r="H448" s="154" t="e">
        <f t="shared" si="236"/>
        <v>#VALUE!</v>
      </c>
      <c r="I448" s="155" t="e">
        <f t="shared" si="237"/>
        <v>#VALUE!</v>
      </c>
      <c r="J448" s="156">
        <v>0</v>
      </c>
      <c r="K448" s="152" t="str">
        <f>CONCATENATE(D897,D448, " Curncy")</f>
        <v>EURGBp Curncy</v>
      </c>
      <c r="L448" s="152">
        <f>IF(D448 = D897,1,_xll.BDP(K448,$L$12))</f>
        <v>1</v>
      </c>
      <c r="M448" s="394" t="e">
        <f>IF(D448 = D897,1,_xll.BDP(K448,$M$12)*L448)</f>
        <v>#VALUE!</v>
      </c>
      <c r="N448" s="157" t="e">
        <f t="shared" si="238"/>
        <v>#VALUE!</v>
      </c>
      <c r="O448" s="396" t="e">
        <f>N448 / Y897</f>
        <v>#VALUE!</v>
      </c>
      <c r="P448" s="159">
        <f t="shared" si="239"/>
        <v>0</v>
      </c>
      <c r="Q448" s="398">
        <f>P448 / Y897*100</f>
        <v>0</v>
      </c>
      <c r="R448" s="160">
        <f t="shared" si="240"/>
        <v>0</v>
      </c>
      <c r="S448" s="398">
        <f t="shared" si="241"/>
        <v>0</v>
      </c>
      <c r="T448" s="152">
        <f t="shared" si="242"/>
        <v>0.01</v>
      </c>
      <c r="U448" s="152">
        <v>0</v>
      </c>
      <c r="V448" s="152">
        <v>1</v>
      </c>
      <c r="W448" s="158" t="e">
        <f t="shared" si="243"/>
        <v>#VALUE!</v>
      </c>
      <c r="X448" s="158" t="e">
        <f t="shared" si="244"/>
        <v>#VALUE!</v>
      </c>
      <c r="Y448" s="70"/>
      <c r="Z448" s="162">
        <f>_xll.BDH(C448,$Z$12,$D$1,$D$1)</f>
        <v>2244</v>
      </c>
      <c r="AA448" s="162">
        <f t="shared" si="245"/>
        <v>-10</v>
      </c>
      <c r="AB448" s="163">
        <f t="shared" si="246"/>
        <v>-0.44563279857397509</v>
      </c>
      <c r="AC448" s="164">
        <v>0</v>
      </c>
      <c r="AD448" s="165">
        <f>IF(D448 = D897,1,_xll.BDP(K448,$AD$12)*L448)</f>
        <v>0.86165000000000003</v>
      </c>
      <c r="AE448" s="400">
        <f>AA448*AC448*T448/AD448 / AF897</f>
        <v>0</v>
      </c>
      <c r="AF448" s="73"/>
      <c r="AG448" s="69"/>
      <c r="AH448" s="61"/>
    </row>
    <row r="449" spans="1:34" x14ac:dyDescent="0.2">
      <c r="A449" s="152"/>
      <c r="B449" s="152">
        <v>30201</v>
      </c>
      <c r="C449" s="152" t="s">
        <v>1642</v>
      </c>
      <c r="D449" s="152" t="str">
        <f>_xll.BDP(C449,$D$12)</f>
        <v>GBp</v>
      </c>
      <c r="E449" s="152" t="s">
        <v>1643</v>
      </c>
      <c r="F449" s="153">
        <f>_xll.BDP(C449,$F$12)</f>
        <v>22.5</v>
      </c>
      <c r="G449" s="153" t="str">
        <f>_xll.BDP(C449,$G$12)</f>
        <v>#N/A Requesting Data...</v>
      </c>
      <c r="H449" s="154" t="e">
        <f>IF(OR(OR(G449="#N/A N/A",G449="#N/A Real Time"),OR(F449="#N/A N/A",F449="#N/A Real Time")),0,  G449 - F449)</f>
        <v>#VALUE!</v>
      </c>
      <c r="I449" s="155" t="e">
        <f>IF(OR(F449=0,F449="#N/A N/A"),0,H449 / F449*100)</f>
        <v>#VALUE!</v>
      </c>
      <c r="J449" s="156">
        <v>9902000</v>
      </c>
      <c r="K449" s="152" t="str">
        <f>CONCATENATE(D897,D449, " Curncy")</f>
        <v>EURGBp Curncy</v>
      </c>
      <c r="L449" s="152">
        <f>IF(D449 = D897,1,_xll.BDP(K449,$L$12))</f>
        <v>1</v>
      </c>
      <c r="M449" s="394" t="e">
        <f>IF(D449 = D897,1,_xll.BDP(K449,$M$12)*L449)</f>
        <v>#VALUE!</v>
      </c>
      <c r="N449" s="157" t="e">
        <f>H449*J449*T449/M449</f>
        <v>#VALUE!</v>
      </c>
      <c r="O449" s="396" t="e">
        <f>N449 / Y897</f>
        <v>#VALUE!</v>
      </c>
      <c r="P449" s="159" t="e">
        <f>IF(OR(OR(J449=0,G449 = "#N/A N/A"),G449="#N/A Real Time"),0,G449*J449*T449/M449)</f>
        <v>#VALUE!</v>
      </c>
      <c r="Q449" s="398" t="e">
        <f>P449 / Y897*100</f>
        <v>#VALUE!</v>
      </c>
      <c r="R449" s="160" t="e">
        <f>IF(Q449&lt;0,Q449,0)</f>
        <v>#VALUE!</v>
      </c>
      <c r="S449" s="398" t="e">
        <f>IF(Q449&gt;0,Q449,0)</f>
        <v>#VALUE!</v>
      </c>
      <c r="T449" s="152">
        <f>IF(EXACT(D449,UPPER(D449)),1,0.01)/V449</f>
        <v>0.01</v>
      </c>
      <c r="U449" s="152">
        <v>0</v>
      </c>
      <c r="V449" s="152">
        <v>1</v>
      </c>
      <c r="W449" s="158" t="e">
        <f>IF(AND(Q449&lt;0,O449&gt;0),O449,0)</f>
        <v>#VALUE!</v>
      </c>
      <c r="X449" s="158" t="e">
        <f>IF(AND(Q449&gt;0,O449&gt;0),O449,0)</f>
        <v>#VALUE!</v>
      </c>
      <c r="Y449" s="161"/>
      <c r="Z449" s="162">
        <f>_xll.BDH(C449,$Z$12,$D$1,$D$1)</f>
        <v>22.5</v>
      </c>
      <c r="AA449" s="162">
        <f>IF(OR(OR(F449="#N/A N/A",F449="#N/A Real Time"),OR(Z449="#N/A N/A",Z449="#N/A Real Time")),0,  F449 - Z449)</f>
        <v>0</v>
      </c>
      <c r="AB449" s="163">
        <f>IF(OR(Z449=0,Z449="#N/A N/A"),0,AA449 / Z449*100)</f>
        <v>0</v>
      </c>
      <c r="AC449" s="164">
        <v>9902000</v>
      </c>
      <c r="AD449" s="165">
        <f>IF(D449 = D897,1,_xll.BDP(K449,$AD$12)*L449)</f>
        <v>0.86165000000000003</v>
      </c>
      <c r="AE449" s="400">
        <f>AA449*AC449*T449/AD449 / AF897</f>
        <v>0</v>
      </c>
      <c r="AF449" s="166"/>
      <c r="AG449" s="69"/>
      <c r="AH449" s="61"/>
    </row>
    <row r="450" spans="1:34" x14ac:dyDescent="0.2">
      <c r="B450" s="152">
        <v>21307</v>
      </c>
      <c r="C450" s="152" t="s">
        <v>99</v>
      </c>
      <c r="D450" s="152" t="str">
        <f>_xll.BDP(C450,$D$12)</f>
        <v>GBp</v>
      </c>
      <c r="E450" s="152" t="s">
        <v>278</v>
      </c>
      <c r="F450" s="153">
        <f>_xll.BDP(C450,$F$12)</f>
        <v>20.75</v>
      </c>
      <c r="G450" s="153" t="str">
        <f>_xll.BDP(C450,$G$12)</f>
        <v>#N/A Requesting Data...</v>
      </c>
      <c r="H450" s="154" t="e">
        <f t="shared" si="236"/>
        <v>#VALUE!</v>
      </c>
      <c r="I450" s="155" t="e">
        <f t="shared" si="237"/>
        <v>#VALUE!</v>
      </c>
      <c r="J450" s="156">
        <v>0</v>
      </c>
      <c r="K450" s="152" t="str">
        <f>CONCATENATE(D897,D450, " Curncy")</f>
        <v>EURGBp Curncy</v>
      </c>
      <c r="L450" s="152">
        <f>IF(D450 = D897,1,_xll.BDP(K450,$L$12))</f>
        <v>1</v>
      </c>
      <c r="M450" s="394" t="e">
        <f>IF(D450 = D897,1,_xll.BDP(K450,$M$12)*L450)</f>
        <v>#VALUE!</v>
      </c>
      <c r="N450" s="157" t="e">
        <f t="shared" si="238"/>
        <v>#VALUE!</v>
      </c>
      <c r="O450" s="396" t="e">
        <f>N450 / Y897</f>
        <v>#VALUE!</v>
      </c>
      <c r="P450" s="159">
        <f t="shared" si="239"/>
        <v>0</v>
      </c>
      <c r="Q450" s="398">
        <f>P450 / Y897*100</f>
        <v>0</v>
      </c>
      <c r="R450" s="160">
        <f t="shared" si="240"/>
        <v>0</v>
      </c>
      <c r="S450" s="398">
        <f t="shared" si="241"/>
        <v>0</v>
      </c>
      <c r="T450" s="152">
        <f t="shared" si="242"/>
        <v>0.01</v>
      </c>
      <c r="U450" s="152">
        <v>0</v>
      </c>
      <c r="V450" s="152">
        <v>1</v>
      </c>
      <c r="W450" s="158" t="e">
        <f t="shared" si="243"/>
        <v>#VALUE!</v>
      </c>
      <c r="X450" s="158" t="e">
        <f t="shared" si="244"/>
        <v>#VALUE!</v>
      </c>
      <c r="Y450" s="70"/>
      <c r="Z450" s="162">
        <f>_xll.BDH(C450,$Z$12,$D$1,$D$1)</f>
        <v>20.75</v>
      </c>
      <c r="AA450" s="162">
        <f t="shared" si="245"/>
        <v>0</v>
      </c>
      <c r="AB450" s="163">
        <f t="shared" si="246"/>
        <v>0</v>
      </c>
      <c r="AC450" s="164">
        <v>0</v>
      </c>
      <c r="AD450" s="165">
        <f>IF(D450 = D897,1,_xll.BDP(K450,$AD$12)*L450)</f>
        <v>0.86165000000000003</v>
      </c>
      <c r="AE450" s="400">
        <f>AA450*AC450*T450/AD450 / AF897</f>
        <v>0</v>
      </c>
      <c r="AF450" s="73"/>
      <c r="AG450" s="69"/>
      <c r="AH450" s="61"/>
    </row>
    <row r="451" spans="1:34" x14ac:dyDescent="0.2">
      <c r="B451" s="152">
        <v>6019</v>
      </c>
      <c r="C451" s="152" t="s">
        <v>98</v>
      </c>
      <c r="D451" s="152" t="str">
        <f>_xll.BDP(C451,$D$12)</f>
        <v>GBp</v>
      </c>
      <c r="E451" s="152" t="s">
        <v>356</v>
      </c>
      <c r="F451" s="153">
        <f>_xll.BDP(C451,$F$12)</f>
        <v>2821.5</v>
      </c>
      <c r="G451" s="153" t="str">
        <f>_xll.BDP(C451,$G$12)</f>
        <v>#N/A Requesting Data...</v>
      </c>
      <c r="H451" s="154" t="e">
        <f t="shared" si="236"/>
        <v>#VALUE!</v>
      </c>
      <c r="I451" s="155" t="e">
        <f t="shared" si="237"/>
        <v>#VALUE!</v>
      </c>
      <c r="J451" s="156">
        <v>0</v>
      </c>
      <c r="K451" s="152" t="str">
        <f>CONCATENATE(D897,D451, " Curncy")</f>
        <v>EURGBp Curncy</v>
      </c>
      <c r="L451" s="152">
        <f>IF(D451 = D897,1,_xll.BDP(K451,$L$12))</f>
        <v>1</v>
      </c>
      <c r="M451" s="394" t="e">
        <f>IF(D451 = D897,1,_xll.BDP(K451,$M$12)*L451)</f>
        <v>#VALUE!</v>
      </c>
      <c r="N451" s="157" t="e">
        <f t="shared" si="238"/>
        <v>#VALUE!</v>
      </c>
      <c r="O451" s="396" t="e">
        <f>N451 / Y897</f>
        <v>#VALUE!</v>
      </c>
      <c r="P451" s="159">
        <f t="shared" si="239"/>
        <v>0</v>
      </c>
      <c r="Q451" s="398">
        <f>P451 / Y897*100</f>
        <v>0</v>
      </c>
      <c r="R451" s="160">
        <f t="shared" si="240"/>
        <v>0</v>
      </c>
      <c r="S451" s="398">
        <f t="shared" si="241"/>
        <v>0</v>
      </c>
      <c r="T451" s="152">
        <f t="shared" si="242"/>
        <v>0.01</v>
      </c>
      <c r="U451" s="152">
        <v>0</v>
      </c>
      <c r="V451" s="152">
        <v>1</v>
      </c>
      <c r="W451" s="158" t="e">
        <f t="shared" si="243"/>
        <v>#VALUE!</v>
      </c>
      <c r="X451" s="158" t="e">
        <f t="shared" si="244"/>
        <v>#VALUE!</v>
      </c>
      <c r="Y451" s="70"/>
      <c r="Z451" s="162">
        <f>_xll.BDH(C451,$Z$12,$D$1,$D$1)</f>
        <v>2937</v>
      </c>
      <c r="AA451" s="162">
        <f t="shared" si="245"/>
        <v>-115.5</v>
      </c>
      <c r="AB451" s="163">
        <f t="shared" si="246"/>
        <v>-3.9325842696629212</v>
      </c>
      <c r="AC451" s="164">
        <v>0</v>
      </c>
      <c r="AD451" s="165">
        <f>IF(D451 = D897,1,_xll.BDP(K451,$AD$12)*L451)</f>
        <v>0.86165000000000003</v>
      </c>
      <c r="AE451" s="400">
        <f>AA451*AC451*T451/AD451 / AF897</f>
        <v>0</v>
      </c>
      <c r="AF451" s="73"/>
      <c r="AG451" s="69"/>
      <c r="AH451" s="61"/>
    </row>
    <row r="452" spans="1:34" s="107" customFormat="1" ht="12" customHeight="1" x14ac:dyDescent="0.2">
      <c r="A452" s="110"/>
      <c r="B452" s="110">
        <v>8125</v>
      </c>
      <c r="C452" s="110" t="s">
        <v>1744</v>
      </c>
      <c r="D452" s="110" t="str">
        <f>_xll.BDP(C452,$D$12)</f>
        <v>GBp</v>
      </c>
      <c r="E452" s="110" t="s">
        <v>1745</v>
      </c>
      <c r="F452" s="111">
        <f>_xll.BDP(C452,$F$12)</f>
        <v>792</v>
      </c>
      <c r="G452" s="111" t="str">
        <f>_xll.BDP(C452,$G$12)</f>
        <v>#N/A Requesting Data...</v>
      </c>
      <c r="H452" s="112" t="e">
        <f>IF(OR(OR(G452="#N/A N/A",G452="#N/A Real Time"),OR(F452="#N/A N/A",F452="#N/A Real Time")),0,  G452 - F452)</f>
        <v>#VALUE!</v>
      </c>
      <c r="I452" s="113" t="e">
        <f>IF(OR(F452=0,F452="#N/A N/A"),0,H452 / F452*100)</f>
        <v>#VALUE!</v>
      </c>
      <c r="J452" s="114">
        <v>134208</v>
      </c>
      <c r="K452" s="110" t="str">
        <f>CONCATENATE(D897,D452, " Curncy")</f>
        <v>EURGBp Curncy</v>
      </c>
      <c r="L452" s="110">
        <f>IF(D452 = D897,1,_xll.BDP(K452,$L$12))</f>
        <v>1</v>
      </c>
      <c r="M452" s="372" t="e">
        <f>IF(D452 = D897,1,_xll.BDP(K452,$M$12)*L452)</f>
        <v>#VALUE!</v>
      </c>
      <c r="N452" s="116" t="e">
        <f>H452*J452*T452/M452</f>
        <v>#VALUE!</v>
      </c>
      <c r="O452" s="379" t="e">
        <f>N452 / Y897</f>
        <v>#VALUE!</v>
      </c>
      <c r="P452" s="286" t="e">
        <f>IF(OR(OR(J452=0,G452 = "#N/A N/A"),G452="#N/A Real Time"),0,G452*J452*T452/M452)</f>
        <v>#VALUE!</v>
      </c>
      <c r="Q452" s="384" t="e">
        <f>P452 / Y897*100</f>
        <v>#VALUE!</v>
      </c>
      <c r="R452" s="118" t="e">
        <f>IF(Q452&lt;0,Q452,0)</f>
        <v>#VALUE!</v>
      </c>
      <c r="S452" s="384" t="e">
        <f>IF(Q452&gt;0,Q452,0)</f>
        <v>#VALUE!</v>
      </c>
      <c r="T452" s="110">
        <f>IF(EXACT(D452,UPPER(D452)),1,0.01)/V452</f>
        <v>0.01</v>
      </c>
      <c r="U452" s="110">
        <v>0</v>
      </c>
      <c r="V452" s="110">
        <v>1</v>
      </c>
      <c r="W452" s="117" t="e">
        <f>IF(AND(Q452&lt;0,O452&gt;0),O452,0)</f>
        <v>#VALUE!</v>
      </c>
      <c r="X452" s="117" t="e">
        <f>IF(AND(Q452&gt;0,O452&gt;0),O452,0)</f>
        <v>#VALUE!</v>
      </c>
      <c r="Y452" s="110"/>
      <c r="Z452" s="119">
        <f>_xll.BDH(C452,$Z$12,$D$1,$D$1)</f>
        <v>806</v>
      </c>
      <c r="AA452" s="119">
        <f>IF(OR(OR(F452="#N/A N/A",F452="#N/A Real Time"),OR(Z452="#N/A N/A",Z452="#N/A Real Time")),0,  F452 - Z452)</f>
        <v>-14</v>
      </c>
      <c r="AB452" s="129">
        <f>IF(OR(Z452=0,Z452="#N/A N/A"),0,AA452 / Z452*100)</f>
        <v>-1.7369727047146404</v>
      </c>
      <c r="AC452" s="121">
        <v>134208</v>
      </c>
      <c r="AD452" s="122">
        <f>IF(D452 = D897,1,_xll.BDP(K452,$AD$12)*L452)</f>
        <v>0.86165000000000003</v>
      </c>
      <c r="AE452" s="389">
        <f>AA452*AC452*T452/AD452 / AF897</f>
        <v>-8.1272802543316353E-5</v>
      </c>
      <c r="AF452" s="123"/>
      <c r="AG452" s="69"/>
      <c r="AH452" s="61"/>
    </row>
    <row r="453" spans="1:34" s="107" customFormat="1" ht="12" customHeight="1" x14ac:dyDescent="0.2">
      <c r="A453"/>
      <c r="B453" s="152">
        <v>6408</v>
      </c>
      <c r="C453" s="152" t="s">
        <v>97</v>
      </c>
      <c r="D453" s="152" t="str">
        <f>_xll.BDP(C453,$D$12)</f>
        <v>GBp</v>
      </c>
      <c r="E453" s="152" t="s">
        <v>357</v>
      </c>
      <c r="F453" s="153">
        <f>_xll.BDP(C453,$F$12)</f>
        <v>1121.5</v>
      </c>
      <c r="G453" s="153" t="str">
        <f>_xll.BDP(C453,$G$12)</f>
        <v>#N/A Requesting Data...</v>
      </c>
      <c r="H453" s="154" t="e">
        <f t="shared" si="236"/>
        <v>#VALUE!</v>
      </c>
      <c r="I453" s="155" t="e">
        <f t="shared" si="237"/>
        <v>#VALUE!</v>
      </c>
      <c r="J453" s="156">
        <v>0</v>
      </c>
      <c r="K453" s="152" t="str">
        <f>CONCATENATE(D897,D453, " Curncy")</f>
        <v>EURGBp Curncy</v>
      </c>
      <c r="L453" s="152">
        <f>IF(D453 = D897,1,_xll.BDP(K453,$L$12))</f>
        <v>1</v>
      </c>
      <c r="M453" s="394" t="e">
        <f>IF(D453 = D897,1,_xll.BDP(K453,$M$12)*L453)</f>
        <v>#VALUE!</v>
      </c>
      <c r="N453" s="157" t="e">
        <f t="shared" si="238"/>
        <v>#VALUE!</v>
      </c>
      <c r="O453" s="396" t="e">
        <f>N453 / Y897</f>
        <v>#VALUE!</v>
      </c>
      <c r="P453" s="159">
        <f t="shared" si="239"/>
        <v>0</v>
      </c>
      <c r="Q453" s="398">
        <f>P453 / Y897*100</f>
        <v>0</v>
      </c>
      <c r="R453" s="160">
        <f t="shared" si="240"/>
        <v>0</v>
      </c>
      <c r="S453" s="398">
        <f t="shared" si="241"/>
        <v>0</v>
      </c>
      <c r="T453" s="152">
        <f t="shared" si="242"/>
        <v>0.01</v>
      </c>
      <c r="U453" s="152">
        <v>0</v>
      </c>
      <c r="V453" s="152">
        <v>1</v>
      </c>
      <c r="W453" s="158" t="e">
        <f t="shared" si="243"/>
        <v>#VALUE!</v>
      </c>
      <c r="X453" s="158" t="e">
        <f t="shared" si="244"/>
        <v>#VALUE!</v>
      </c>
      <c r="Y453" s="70"/>
      <c r="Z453" s="162">
        <f>_xll.BDH(C453,$Z$12,$D$1,$D$1)</f>
        <v>1155</v>
      </c>
      <c r="AA453" s="162">
        <f t="shared" si="245"/>
        <v>-33.5</v>
      </c>
      <c r="AB453" s="163">
        <f t="shared" si="246"/>
        <v>-2.9004329004329006</v>
      </c>
      <c r="AC453" s="164">
        <v>0</v>
      </c>
      <c r="AD453" s="165">
        <f>IF(D453 = D897,1,_xll.BDP(K453,$AD$12)*L453)</f>
        <v>0.86165000000000003</v>
      </c>
      <c r="AE453" s="400">
        <f>AA453*AC453*T453/AD453 / AF897</f>
        <v>0</v>
      </c>
      <c r="AF453" s="73"/>
      <c r="AG453" s="69"/>
      <c r="AH453" s="61"/>
    </row>
    <row r="454" spans="1:34" x14ac:dyDescent="0.2">
      <c r="A454" s="152"/>
      <c r="B454" s="152">
        <v>19961</v>
      </c>
      <c r="C454" s="152" t="s">
        <v>1680</v>
      </c>
      <c r="D454" s="152" t="str">
        <f>_xll.BDP(C454,$D$12)</f>
        <v>GBp</v>
      </c>
      <c r="E454" s="152" t="s">
        <v>1681</v>
      </c>
      <c r="F454" s="153">
        <f>_xll.BDP(C454,$F$12)</f>
        <v>68</v>
      </c>
      <c r="G454" s="153" t="str">
        <f>_xll.BDP(C454,$G$12)</f>
        <v>#N/A Requesting Data...</v>
      </c>
      <c r="H454" s="154" t="e">
        <f>IF(OR(OR(G454="#N/A N/A",G454="#N/A Real Time"),OR(F454="#N/A N/A",F454="#N/A Real Time")),0,  G454 - F454)</f>
        <v>#VALUE!</v>
      </c>
      <c r="I454" s="155" t="e">
        <f>IF(OR(F454=0,F454="#N/A N/A"),0,H454 / F454*100)</f>
        <v>#VALUE!</v>
      </c>
      <c r="J454" s="156">
        <v>749119</v>
      </c>
      <c r="K454" s="152" t="str">
        <f>CONCATENATE(D897,D454, " Curncy")</f>
        <v>EURGBp Curncy</v>
      </c>
      <c r="L454" s="152">
        <f>IF(D454 = D897,1,_xll.BDP(K454,$L$12))</f>
        <v>1</v>
      </c>
      <c r="M454" s="394" t="e">
        <f>IF(D454 = D897,1,_xll.BDP(K454,$M$12)*L454)</f>
        <v>#VALUE!</v>
      </c>
      <c r="N454" s="157" t="e">
        <f>H454*J454*T454/M454</f>
        <v>#VALUE!</v>
      </c>
      <c r="O454" s="396" t="e">
        <f>N454 / Y897</f>
        <v>#VALUE!</v>
      </c>
      <c r="P454" s="159" t="e">
        <f>IF(OR(OR(J454=0,G454 = "#N/A N/A"),G454="#N/A Real Time"),0,G454*J454*T454/M454)</f>
        <v>#VALUE!</v>
      </c>
      <c r="Q454" s="398" t="e">
        <f>P454 / Y897*100</f>
        <v>#VALUE!</v>
      </c>
      <c r="R454" s="160" t="e">
        <f>IF(Q454&lt;0,Q454,0)</f>
        <v>#VALUE!</v>
      </c>
      <c r="S454" s="398" t="e">
        <f>IF(Q454&gt;0,Q454,0)</f>
        <v>#VALUE!</v>
      </c>
      <c r="T454" s="152">
        <f>IF(EXACT(D454,UPPER(D454)),1,0.01)/V454</f>
        <v>0.01</v>
      </c>
      <c r="U454" s="152">
        <v>0</v>
      </c>
      <c r="V454" s="152">
        <v>1</v>
      </c>
      <c r="W454" s="158" t="e">
        <f>IF(AND(Q454&lt;0,O454&gt;0),O454,0)</f>
        <v>#VALUE!</v>
      </c>
      <c r="X454" s="158" t="e">
        <f>IF(AND(Q454&gt;0,O454&gt;0),O454,0)</f>
        <v>#VALUE!</v>
      </c>
      <c r="Y454" s="161"/>
      <c r="Z454" s="162">
        <f>_xll.BDH(C454,$Z$12,$D$1,$D$1)</f>
        <v>69</v>
      </c>
      <c r="AA454" s="162">
        <f>IF(OR(OR(F454="#N/A N/A",F454="#N/A Real Time"),OR(Z454="#N/A N/A",Z454="#N/A Real Time")),0,  F454 - Z454)</f>
        <v>-1</v>
      </c>
      <c r="AB454" s="163">
        <f>IF(OR(Z454=0,Z454="#N/A N/A"),0,AA454 / Z454*100)</f>
        <v>-1.4492753623188406</v>
      </c>
      <c r="AC454" s="164">
        <v>749119</v>
      </c>
      <c r="AD454" s="165">
        <f>IF(D454 = D897,1,_xll.BDP(K454,$AD$12)*L454)</f>
        <v>0.86165000000000003</v>
      </c>
      <c r="AE454" s="400">
        <f>AA454*AC454*T454/AD454 / AF897</f>
        <v>-3.2403327334354461E-5</v>
      </c>
      <c r="AF454" s="166"/>
      <c r="AG454" s="69"/>
      <c r="AH454" s="61"/>
    </row>
    <row r="455" spans="1:34" x14ac:dyDescent="0.2">
      <c r="B455" s="152">
        <v>10264</v>
      </c>
      <c r="C455" s="152" t="s">
        <v>96</v>
      </c>
      <c r="D455" s="152" t="str">
        <f>_xll.BDP(C455,$D$12)</f>
        <v>GBp</v>
      </c>
      <c r="E455" s="152" t="s">
        <v>1229</v>
      </c>
      <c r="F455" s="153">
        <f>_xll.BDP(C455,$F$12)</f>
        <v>219</v>
      </c>
      <c r="G455" s="153" t="str">
        <f>_xll.BDP(C455,$G$12)</f>
        <v>#N/A Requesting Data...</v>
      </c>
      <c r="H455" s="154" t="e">
        <f t="shared" si="236"/>
        <v>#VALUE!</v>
      </c>
      <c r="I455" s="155" t="e">
        <f t="shared" si="237"/>
        <v>#VALUE!</v>
      </c>
      <c r="J455" s="156">
        <v>-1864055</v>
      </c>
      <c r="K455" s="152" t="str">
        <f>CONCATENATE(D897,D455, " Curncy")</f>
        <v>EURGBp Curncy</v>
      </c>
      <c r="L455" s="152">
        <f>IF(D455 = D897,1,_xll.BDP(K455,$L$12))</f>
        <v>1</v>
      </c>
      <c r="M455" s="394" t="e">
        <f>IF(D455 = D897,1,_xll.BDP(K455,$M$12)*L455)</f>
        <v>#VALUE!</v>
      </c>
      <c r="N455" s="157" t="e">
        <f t="shared" si="238"/>
        <v>#VALUE!</v>
      </c>
      <c r="O455" s="396" t="e">
        <f>N455 / Y897</f>
        <v>#VALUE!</v>
      </c>
      <c r="P455" s="159" t="e">
        <f t="shared" si="239"/>
        <v>#VALUE!</v>
      </c>
      <c r="Q455" s="398" t="e">
        <f>P455 / Y897*100</f>
        <v>#VALUE!</v>
      </c>
      <c r="R455" s="160" t="e">
        <f t="shared" si="240"/>
        <v>#VALUE!</v>
      </c>
      <c r="S455" s="398" t="e">
        <f t="shared" si="241"/>
        <v>#VALUE!</v>
      </c>
      <c r="T455" s="152">
        <f t="shared" si="242"/>
        <v>0.01</v>
      </c>
      <c r="U455" s="152">
        <v>0</v>
      </c>
      <c r="V455" s="152">
        <v>1</v>
      </c>
      <c r="W455" s="158" t="e">
        <f t="shared" si="243"/>
        <v>#VALUE!</v>
      </c>
      <c r="X455" s="158" t="e">
        <f t="shared" si="244"/>
        <v>#VALUE!</v>
      </c>
      <c r="Y455" s="70"/>
      <c r="Z455" s="162">
        <f>_xll.BDH(C455,$Z$12,$D$1,$D$1)</f>
        <v>221.8</v>
      </c>
      <c r="AA455" s="162">
        <f t="shared" si="245"/>
        <v>-2.8000000000000114</v>
      </c>
      <c r="AB455" s="163">
        <f t="shared" si="246"/>
        <v>-1.2623985572587968</v>
      </c>
      <c r="AC455" s="164">
        <v>-1864055</v>
      </c>
      <c r="AD455" s="165">
        <f>IF(D455 = D897,1,_xll.BDP(K455,$AD$12)*L455)</f>
        <v>0.86165000000000003</v>
      </c>
      <c r="AE455" s="400">
        <f>AA455*AC455*T455/AD455 / AF897</f>
        <v>2.2576444615057551E-4</v>
      </c>
      <c r="AF455" s="73"/>
      <c r="AG455" s="69"/>
      <c r="AH455" s="61"/>
    </row>
    <row r="456" spans="1:34" x14ac:dyDescent="0.2">
      <c r="B456" s="152">
        <v>8447</v>
      </c>
      <c r="C456" s="152" t="s">
        <v>935</v>
      </c>
      <c r="D456" s="152" t="str">
        <f>_xll.BDP(C456,$D$12)</f>
        <v>GBp</v>
      </c>
      <c r="E456" s="152" t="s">
        <v>1027</v>
      </c>
      <c r="F456" s="153">
        <f>_xll.BDP(C456,$F$12)</f>
        <v>3537</v>
      </c>
      <c r="G456" s="153" t="str">
        <f>_xll.BDP(C456,$G$12)</f>
        <v>#N/A Requesting Data...</v>
      </c>
      <c r="H456" s="154" t="e">
        <f t="shared" si="236"/>
        <v>#VALUE!</v>
      </c>
      <c r="I456" s="155" t="e">
        <f t="shared" si="237"/>
        <v>#VALUE!</v>
      </c>
      <c r="J456" s="156">
        <v>0</v>
      </c>
      <c r="K456" s="152" t="str">
        <f>CONCATENATE(D897,D456, " Curncy")</f>
        <v>EURGBp Curncy</v>
      </c>
      <c r="L456" s="152">
        <f>IF(D456 = D897,1,_xll.BDP(K456,$L$12))</f>
        <v>1</v>
      </c>
      <c r="M456" s="394" t="e">
        <f>IF(D456 = D897,1,_xll.BDP(K456,$M$12)*L456)</f>
        <v>#VALUE!</v>
      </c>
      <c r="N456" s="157" t="e">
        <f t="shared" si="238"/>
        <v>#VALUE!</v>
      </c>
      <c r="O456" s="396" t="e">
        <f>N456 / Y897</f>
        <v>#VALUE!</v>
      </c>
      <c r="P456" s="159">
        <f t="shared" si="239"/>
        <v>0</v>
      </c>
      <c r="Q456" s="398">
        <f>P456 / Y897*100</f>
        <v>0</v>
      </c>
      <c r="R456" s="160">
        <f t="shared" si="240"/>
        <v>0</v>
      </c>
      <c r="S456" s="398">
        <f t="shared" si="241"/>
        <v>0</v>
      </c>
      <c r="T456" s="152">
        <f t="shared" si="242"/>
        <v>0.01</v>
      </c>
      <c r="U456" s="152">
        <v>0</v>
      </c>
      <c r="V456" s="152">
        <v>1</v>
      </c>
      <c r="W456" s="158" t="e">
        <f t="shared" si="243"/>
        <v>#VALUE!</v>
      </c>
      <c r="X456" s="158" t="e">
        <f t="shared" si="244"/>
        <v>#VALUE!</v>
      </c>
      <c r="Y456" s="70"/>
      <c r="Z456" s="162" t="str">
        <f>_xll.BDH(C456,$Z$12,$D$1,$D$1)</f>
        <v>#N/A Requesting Data...</v>
      </c>
      <c r="AA456" s="162" t="e">
        <f t="shared" si="245"/>
        <v>#VALUE!</v>
      </c>
      <c r="AB456" s="163" t="e">
        <f t="shared" si="246"/>
        <v>#VALUE!</v>
      </c>
      <c r="AC456" s="164">
        <v>0</v>
      </c>
      <c r="AD456" s="165">
        <f>IF(D456 = D897,1,_xll.BDP(K456,$AD$12)*L456)</f>
        <v>0.86165000000000003</v>
      </c>
      <c r="AE456" s="400" t="e">
        <f>AA456*AC456*T456/AD456 / AF897</f>
        <v>#VALUE!</v>
      </c>
      <c r="AF456" s="73"/>
      <c r="AG456" s="69"/>
      <c r="AH456" s="61"/>
    </row>
    <row r="457" spans="1:34" s="107" customFormat="1" ht="12" customHeight="1" x14ac:dyDescent="0.2">
      <c r="A457"/>
      <c r="B457" s="152">
        <v>7274</v>
      </c>
      <c r="C457" s="152" t="s">
        <v>936</v>
      </c>
      <c r="D457" s="152" t="str">
        <f>_xll.BDP(C457,$D$12)</f>
        <v>GBp</v>
      </c>
      <c r="E457" s="152" t="s">
        <v>1028</v>
      </c>
      <c r="F457" s="153">
        <f>_xll.BDP(C457,$F$12)</f>
        <v>1589</v>
      </c>
      <c r="G457" s="153" t="str">
        <f>_xll.BDP(C457,$G$12)</f>
        <v>#N/A Requesting Data...</v>
      </c>
      <c r="H457" s="154" t="e">
        <f t="shared" si="236"/>
        <v>#VALUE!</v>
      </c>
      <c r="I457" s="155" t="e">
        <f t="shared" si="237"/>
        <v>#VALUE!</v>
      </c>
      <c r="J457" s="156">
        <v>59449</v>
      </c>
      <c r="K457" s="152" t="str">
        <f>CONCATENATE(D897,D457, " Curncy")</f>
        <v>EURGBp Curncy</v>
      </c>
      <c r="L457" s="152">
        <f>IF(D457 = D897,1,_xll.BDP(K457,$L$12))</f>
        <v>1</v>
      </c>
      <c r="M457" s="394" t="e">
        <f>IF(D457 = D897,1,_xll.BDP(K457,$M$12)*L457)</f>
        <v>#VALUE!</v>
      </c>
      <c r="N457" s="157" t="e">
        <f t="shared" si="238"/>
        <v>#VALUE!</v>
      </c>
      <c r="O457" s="396" t="e">
        <f>N457 / Y897</f>
        <v>#VALUE!</v>
      </c>
      <c r="P457" s="159" t="e">
        <f t="shared" si="239"/>
        <v>#VALUE!</v>
      </c>
      <c r="Q457" s="398" t="e">
        <f>P457 / Y897*100</f>
        <v>#VALUE!</v>
      </c>
      <c r="R457" s="160" t="e">
        <f t="shared" si="240"/>
        <v>#VALUE!</v>
      </c>
      <c r="S457" s="398" t="e">
        <f t="shared" si="241"/>
        <v>#VALUE!</v>
      </c>
      <c r="T457" s="152">
        <f t="shared" si="242"/>
        <v>0.01</v>
      </c>
      <c r="U457" s="152">
        <v>0</v>
      </c>
      <c r="V457" s="152">
        <v>1</v>
      </c>
      <c r="W457" s="158" t="e">
        <f t="shared" si="243"/>
        <v>#VALUE!</v>
      </c>
      <c r="X457" s="158" t="e">
        <f t="shared" si="244"/>
        <v>#VALUE!</v>
      </c>
      <c r="Y457" s="70"/>
      <c r="Z457" s="162">
        <f>_xll.BDH(C457,$Z$12,$D$1,$D$1)</f>
        <v>1578</v>
      </c>
      <c r="AA457" s="162">
        <f t="shared" si="245"/>
        <v>11</v>
      </c>
      <c r="AB457" s="163">
        <f t="shared" si="246"/>
        <v>0.69708491761723701</v>
      </c>
      <c r="AC457" s="164">
        <v>59449</v>
      </c>
      <c r="AD457" s="165">
        <f>IF(D457 = D897,1,_xll.BDP(K457,$AD$12)*L457)</f>
        <v>0.86165000000000003</v>
      </c>
      <c r="AE457" s="400">
        <f>AA457*AC457*T457/AD457 / AF897</f>
        <v>2.8286292930362763E-5</v>
      </c>
      <c r="AF457" s="73"/>
      <c r="AG457" s="69"/>
      <c r="AH457" s="61"/>
    </row>
    <row r="458" spans="1:34" x14ac:dyDescent="0.2">
      <c r="B458" s="152">
        <v>6034</v>
      </c>
      <c r="C458" s="152" t="s">
        <v>937</v>
      </c>
      <c r="D458" s="152" t="str">
        <f>_xll.BDP(C458,$D$12)</f>
        <v>GBp</v>
      </c>
      <c r="E458" s="152" t="s">
        <v>1029</v>
      </c>
      <c r="F458" s="153">
        <f>_xll.BDP(C458,$F$12)</f>
        <v>10754</v>
      </c>
      <c r="G458" s="153" t="str">
        <f>_xll.BDP(C458,$G$12)</f>
        <v>#N/A Requesting Data...</v>
      </c>
      <c r="H458" s="154" t="e">
        <f t="shared" si="236"/>
        <v>#VALUE!</v>
      </c>
      <c r="I458" s="155" t="e">
        <f t="shared" si="237"/>
        <v>#VALUE!</v>
      </c>
      <c r="J458" s="156">
        <v>0</v>
      </c>
      <c r="K458" s="152" t="str">
        <f>CONCATENATE(D897,D458, " Curncy")</f>
        <v>EURGBp Curncy</v>
      </c>
      <c r="L458" s="152">
        <f>IF(D458 = D897,1,_xll.BDP(K458,$L$12))</f>
        <v>1</v>
      </c>
      <c r="M458" s="394" t="e">
        <f>IF(D458 = D897,1,_xll.BDP(K458,$M$12)*L458)</f>
        <v>#VALUE!</v>
      </c>
      <c r="N458" s="157" t="e">
        <f t="shared" si="238"/>
        <v>#VALUE!</v>
      </c>
      <c r="O458" s="396" t="e">
        <f>N458 / Y897</f>
        <v>#VALUE!</v>
      </c>
      <c r="P458" s="159">
        <f t="shared" si="239"/>
        <v>0</v>
      </c>
      <c r="Q458" s="398">
        <f>P458 / Y897*100</f>
        <v>0</v>
      </c>
      <c r="R458" s="160">
        <f t="shared" si="240"/>
        <v>0</v>
      </c>
      <c r="S458" s="398">
        <f t="shared" si="241"/>
        <v>0</v>
      </c>
      <c r="T458" s="152">
        <f t="shared" si="242"/>
        <v>0.01</v>
      </c>
      <c r="U458" s="152">
        <v>0</v>
      </c>
      <c r="V458" s="152">
        <v>1</v>
      </c>
      <c r="W458" s="158" t="e">
        <f t="shared" si="243"/>
        <v>#VALUE!</v>
      </c>
      <c r="X458" s="158" t="e">
        <f t="shared" si="244"/>
        <v>#VALUE!</v>
      </c>
      <c r="Y458" s="70"/>
      <c r="Z458" s="162">
        <f>_xll.BDH(C458,$Z$12,$D$1,$D$1)</f>
        <v>10800</v>
      </c>
      <c r="AA458" s="162">
        <f t="shared" si="245"/>
        <v>-46</v>
      </c>
      <c r="AB458" s="163">
        <f t="shared" si="246"/>
        <v>-0.42592592592592593</v>
      </c>
      <c r="AC458" s="164">
        <v>0</v>
      </c>
      <c r="AD458" s="165">
        <f>IF(D458 = D897,1,_xll.BDP(K458,$AD$12)*L458)</f>
        <v>0.86165000000000003</v>
      </c>
      <c r="AE458" s="400">
        <f>AA458*AC458*T458/AD458 / AF897</f>
        <v>0</v>
      </c>
      <c r="AF458" s="73"/>
      <c r="AG458" s="69"/>
      <c r="AH458" s="61"/>
    </row>
    <row r="459" spans="1:34" x14ac:dyDescent="0.2">
      <c r="B459" s="152">
        <v>22425</v>
      </c>
      <c r="C459" s="152" t="s">
        <v>95</v>
      </c>
      <c r="D459" s="152" t="str">
        <f>_xll.BDP(C459,$D$12)</f>
        <v>GBp</v>
      </c>
      <c r="E459" s="152" t="s">
        <v>358</v>
      </c>
      <c r="F459" s="153">
        <f>_xll.BDP(C459,$F$12)</f>
        <v>542.20000000000005</v>
      </c>
      <c r="G459" s="153" t="str">
        <f>_xll.BDP(C459,$G$12)</f>
        <v>#N/A Requesting Data...</v>
      </c>
      <c r="H459" s="154" t="e">
        <f t="shared" si="236"/>
        <v>#VALUE!</v>
      </c>
      <c r="I459" s="155" t="e">
        <f t="shared" si="237"/>
        <v>#VALUE!</v>
      </c>
      <c r="J459" s="156">
        <v>0</v>
      </c>
      <c r="K459" s="152" t="str">
        <f>CONCATENATE(D897,D459, " Curncy")</f>
        <v>EURGBp Curncy</v>
      </c>
      <c r="L459" s="152">
        <f>IF(D459 = D897,1,_xll.BDP(K459,$L$12))</f>
        <v>1</v>
      </c>
      <c r="M459" s="394" t="e">
        <f>IF(D459 = D897,1,_xll.BDP(K459,$M$12)*L459)</f>
        <v>#VALUE!</v>
      </c>
      <c r="N459" s="157" t="e">
        <f t="shared" si="238"/>
        <v>#VALUE!</v>
      </c>
      <c r="O459" s="396" t="e">
        <f>N459 / Y897</f>
        <v>#VALUE!</v>
      </c>
      <c r="P459" s="159">
        <f t="shared" si="239"/>
        <v>0</v>
      </c>
      <c r="Q459" s="398">
        <f>P459 / Y897*100</f>
        <v>0</v>
      </c>
      <c r="R459" s="160">
        <f t="shared" si="240"/>
        <v>0</v>
      </c>
      <c r="S459" s="398">
        <f t="shared" si="241"/>
        <v>0</v>
      </c>
      <c r="T459" s="152">
        <f t="shared" si="242"/>
        <v>0.01</v>
      </c>
      <c r="U459" s="152">
        <v>0</v>
      </c>
      <c r="V459" s="152">
        <v>1</v>
      </c>
      <c r="W459" s="158" t="e">
        <f t="shared" si="243"/>
        <v>#VALUE!</v>
      </c>
      <c r="X459" s="158" t="e">
        <f t="shared" si="244"/>
        <v>#VALUE!</v>
      </c>
      <c r="Y459" s="70"/>
      <c r="Z459" s="162">
        <f>_xll.BDH(C459,$Z$12,$D$1,$D$1)</f>
        <v>555</v>
      </c>
      <c r="AA459" s="162">
        <f t="shared" si="245"/>
        <v>-12.799999999999955</v>
      </c>
      <c r="AB459" s="163">
        <f t="shared" si="246"/>
        <v>-2.3063063063062978</v>
      </c>
      <c r="AC459" s="164">
        <v>0</v>
      </c>
      <c r="AD459" s="165">
        <f>IF(D459 = D897,1,_xll.BDP(K459,$AD$12)*L459)</f>
        <v>0.86165000000000003</v>
      </c>
      <c r="AE459" s="400">
        <f>AA459*AC459*T459/AD459 / AF897</f>
        <v>0</v>
      </c>
      <c r="AF459" s="73"/>
      <c r="AG459" s="69"/>
      <c r="AH459" s="61"/>
    </row>
    <row r="460" spans="1:34" x14ac:dyDescent="0.2">
      <c r="A460" s="152"/>
      <c r="B460" s="152">
        <v>29461</v>
      </c>
      <c r="C460" s="152" t="s">
        <v>1397</v>
      </c>
      <c r="D460" s="152" t="str">
        <f>_xll.BDP(C460,$D$12)</f>
        <v>GBp</v>
      </c>
      <c r="E460" s="152" t="s">
        <v>1398</v>
      </c>
      <c r="F460" s="153">
        <f>_xll.BDP(C460,$F$12)</f>
        <v>518.79999999999995</v>
      </c>
      <c r="G460" s="153" t="str">
        <f>_xll.BDP(C460,$G$12)</f>
        <v>#N/A Requesting Data...</v>
      </c>
      <c r="H460" s="154" t="e">
        <f t="shared" si="236"/>
        <v>#VALUE!</v>
      </c>
      <c r="I460" s="155" t="e">
        <f t="shared" si="237"/>
        <v>#VALUE!</v>
      </c>
      <c r="J460" s="156">
        <v>0</v>
      </c>
      <c r="K460" s="152" t="str">
        <f>CONCATENATE(D897,D460, " Curncy")</f>
        <v>EURGBp Curncy</v>
      </c>
      <c r="L460" s="152">
        <f>IF(D460 = D897,1,_xll.BDP(K460,$L$12))</f>
        <v>1</v>
      </c>
      <c r="M460" s="394" t="e">
        <f>IF(D460 = D897,1,_xll.BDP(K460,$M$12)*L460)</f>
        <v>#VALUE!</v>
      </c>
      <c r="N460" s="157" t="e">
        <f t="shared" si="238"/>
        <v>#VALUE!</v>
      </c>
      <c r="O460" s="396" t="e">
        <f>N460 / Y897</f>
        <v>#VALUE!</v>
      </c>
      <c r="P460" s="159">
        <f t="shared" si="239"/>
        <v>0</v>
      </c>
      <c r="Q460" s="398">
        <f>P460 / Y897*100</f>
        <v>0</v>
      </c>
      <c r="R460" s="160">
        <f t="shared" si="240"/>
        <v>0</v>
      </c>
      <c r="S460" s="398">
        <f t="shared" si="241"/>
        <v>0</v>
      </c>
      <c r="T460" s="152">
        <f t="shared" si="242"/>
        <v>0.01</v>
      </c>
      <c r="U460" s="152">
        <v>0</v>
      </c>
      <c r="V460" s="152">
        <v>1</v>
      </c>
      <c r="W460" s="158" t="e">
        <f t="shared" si="243"/>
        <v>#VALUE!</v>
      </c>
      <c r="X460" s="158" t="e">
        <f t="shared" si="244"/>
        <v>#VALUE!</v>
      </c>
      <c r="Y460" s="161"/>
      <c r="Z460" s="162" t="str">
        <f>_xll.BDH(C460,$Z$12,$D$1,$D$1)</f>
        <v>#N/A Requesting Data...</v>
      </c>
      <c r="AA460" s="162" t="e">
        <f t="shared" si="245"/>
        <v>#VALUE!</v>
      </c>
      <c r="AB460" s="163" t="e">
        <f t="shared" si="246"/>
        <v>#VALUE!</v>
      </c>
      <c r="AC460" s="164">
        <v>0</v>
      </c>
      <c r="AD460" s="165">
        <f>IF(D460 = D897,1,_xll.BDP(K460,$AD$12)*L460)</f>
        <v>0.86165000000000003</v>
      </c>
      <c r="AE460" s="400" t="e">
        <f>AA460*AC460*T460/AD460 / AF897</f>
        <v>#VALUE!</v>
      </c>
      <c r="AF460" s="166"/>
      <c r="AG460" s="69"/>
      <c r="AH460" s="61"/>
    </row>
    <row r="461" spans="1:34" x14ac:dyDescent="0.2">
      <c r="B461" s="152">
        <v>5985</v>
      </c>
      <c r="C461" s="152" t="s">
        <v>938</v>
      </c>
      <c r="D461" s="152" t="str">
        <f>_xll.BDP(C461,$D$12)</f>
        <v>GBp</v>
      </c>
      <c r="E461" s="152" t="s">
        <v>1030</v>
      </c>
      <c r="F461" s="153">
        <f>_xll.BDP(C461,$F$12)</f>
        <v>401.6</v>
      </c>
      <c r="G461" s="153" t="str">
        <f>_xll.BDP(C461,$G$12)</f>
        <v>#N/A Requesting Data...</v>
      </c>
      <c r="H461" s="154" t="e">
        <f t="shared" si="236"/>
        <v>#VALUE!</v>
      </c>
      <c r="I461" s="155" t="e">
        <f t="shared" si="237"/>
        <v>#VALUE!</v>
      </c>
      <c r="J461" s="156">
        <v>0</v>
      </c>
      <c r="K461" s="152" t="str">
        <f>CONCATENATE(D897,D461, " Curncy")</f>
        <v>EURGBp Curncy</v>
      </c>
      <c r="L461" s="152">
        <f>IF(D461 = D897,1,_xll.BDP(K461,$L$12))</f>
        <v>1</v>
      </c>
      <c r="M461" s="394" t="e">
        <f>IF(D461 = D897,1,_xll.BDP(K461,$M$12)*L461)</f>
        <v>#VALUE!</v>
      </c>
      <c r="N461" s="157" t="e">
        <f t="shared" si="238"/>
        <v>#VALUE!</v>
      </c>
      <c r="O461" s="396" t="e">
        <f>N461 / Y897</f>
        <v>#VALUE!</v>
      </c>
      <c r="P461" s="159">
        <f t="shared" si="239"/>
        <v>0</v>
      </c>
      <c r="Q461" s="398">
        <f>P461 / Y897*100</f>
        <v>0</v>
      </c>
      <c r="R461" s="160">
        <f t="shared" si="240"/>
        <v>0</v>
      </c>
      <c r="S461" s="398">
        <f t="shared" si="241"/>
        <v>0</v>
      </c>
      <c r="T461" s="152">
        <f t="shared" si="242"/>
        <v>0.01</v>
      </c>
      <c r="U461" s="152">
        <v>0</v>
      </c>
      <c r="V461" s="152">
        <v>1</v>
      </c>
      <c r="W461" s="158" t="e">
        <f t="shared" si="243"/>
        <v>#VALUE!</v>
      </c>
      <c r="X461" s="158" t="e">
        <f t="shared" si="244"/>
        <v>#VALUE!</v>
      </c>
      <c r="Y461" s="70"/>
      <c r="Z461" s="162" t="str">
        <f>_xll.BDH(C461,$Z$12,$D$1,$D$1)</f>
        <v>#N/A Requesting Data...</v>
      </c>
      <c r="AA461" s="162" t="e">
        <f t="shared" si="245"/>
        <v>#VALUE!</v>
      </c>
      <c r="AB461" s="163" t="e">
        <f t="shared" si="246"/>
        <v>#VALUE!</v>
      </c>
      <c r="AC461" s="164">
        <v>0</v>
      </c>
      <c r="AD461" s="165">
        <f>IF(D461 = D897,1,_xll.BDP(K461,$AD$12)*L461)</f>
        <v>0.86165000000000003</v>
      </c>
      <c r="AE461" s="400" t="e">
        <f>AA461*AC461*T461/AD461 / AF897</f>
        <v>#VALUE!</v>
      </c>
      <c r="AF461" s="73"/>
      <c r="AG461" s="69"/>
      <c r="AH461" s="61"/>
    </row>
    <row r="462" spans="1:34" s="107" customFormat="1" ht="12" customHeight="1" x14ac:dyDescent="0.2">
      <c r="A462" s="110"/>
      <c r="B462" s="110">
        <v>33663</v>
      </c>
      <c r="C462" s="110"/>
      <c r="D462" s="110" t="s">
        <v>67</v>
      </c>
      <c r="E462" s="110" t="s">
        <v>1746</v>
      </c>
      <c r="F462" s="111">
        <v>1.2200000000000001E-2</v>
      </c>
      <c r="G462" s="111">
        <v>1.2200000000000001E-2</v>
      </c>
      <c r="H462" s="112">
        <f>IF(OR(OR(G462="#N/A N/A",G462="#N/A Real Time"),OR(F462="#N/A N/A",F462="#N/A Real Time")),0,  G462 - F462)</f>
        <v>0</v>
      </c>
      <c r="I462" s="113">
        <f>IF(OR(F462=0,F462="#N/A N/A"),0,H462 / F462*100)</f>
        <v>0</v>
      </c>
      <c r="J462" s="114">
        <v>1628000</v>
      </c>
      <c r="K462" s="110" t="str">
        <f>CONCATENATE(D897,D462, " Curncy")</f>
        <v>EURGBP Curncy</v>
      </c>
      <c r="L462" s="110">
        <f>IF(D462 = D897,1,_xll.BDP(K462,$L$12))</f>
        <v>1</v>
      </c>
      <c r="M462" s="372" t="e">
        <f>IF(D462 = D897,1,_xll.BDP(K462,$M$12)*L462)</f>
        <v>#VALUE!</v>
      </c>
      <c r="N462" s="116" t="e">
        <f>H462*J462*T462/M462</f>
        <v>#VALUE!</v>
      </c>
      <c r="O462" s="379" t="e">
        <f>N462 / Y897</f>
        <v>#VALUE!</v>
      </c>
      <c r="P462" s="286" t="e">
        <f>IF(OR(OR(J462=0,G462 = "#N/A N/A"),G462="#N/A Real Time"),0,G462*J462*T462/M462)</f>
        <v>#VALUE!</v>
      </c>
      <c r="Q462" s="384" t="e">
        <f>P462 / Y897*100</f>
        <v>#VALUE!</v>
      </c>
      <c r="R462" s="118" t="e">
        <f>IF(Q462&lt;0,Q462,0)</f>
        <v>#VALUE!</v>
      </c>
      <c r="S462" s="384" t="e">
        <f>IF(Q462&gt;0,Q462,0)</f>
        <v>#VALUE!</v>
      </c>
      <c r="T462" s="110">
        <f>IF(EXACT(D462,UPPER(D462)),1,0.01)/V462</f>
        <v>1</v>
      </c>
      <c r="U462" s="110">
        <v>1</v>
      </c>
      <c r="V462" s="110">
        <v>1</v>
      </c>
      <c r="W462" s="117" t="e">
        <f>IF(AND(Q462&lt;0,O462&gt;0),O462,0)</f>
        <v>#VALUE!</v>
      </c>
      <c r="X462" s="117" t="e">
        <f>IF(AND(Q462&gt;0,O462&gt;0),O462,0)</f>
        <v>#VALUE!</v>
      </c>
      <c r="Y462" s="110"/>
      <c r="Z462" s="119">
        <v>1.2200000000000001E-2</v>
      </c>
      <c r="AA462" s="119">
        <f>IF(OR(OR(F462="#N/A N/A",F462="#N/A Real Time"),OR(Z462="#N/A N/A",Z462="#N/A Real Time")),0,  F462 - Z462)</f>
        <v>0</v>
      </c>
      <c r="AB462" s="129">
        <f>IF(OR(Z462=0,Z462="#N/A N/A"),0,AA462 / Z462*100)</f>
        <v>0</v>
      </c>
      <c r="AC462" s="121">
        <v>1628000</v>
      </c>
      <c r="AD462" s="122">
        <f>IF(D462 = D897,1,_xll.BDP(K462,$AD$12)*L462)</f>
        <v>0.86165000000000003</v>
      </c>
      <c r="AE462" s="389">
        <f>AA462*AC462*T462/AD462 / AF897</f>
        <v>0</v>
      </c>
      <c r="AF462" s="123"/>
      <c r="AG462" s="69"/>
      <c r="AH462" s="61"/>
    </row>
    <row r="463" spans="1:34" s="107" customFormat="1" ht="12" customHeight="1" x14ac:dyDescent="0.2">
      <c r="A463" s="110"/>
      <c r="B463" s="110">
        <v>33664</v>
      </c>
      <c r="C463" s="110"/>
      <c r="D463" s="110" t="s">
        <v>67</v>
      </c>
      <c r="E463" s="110" t="s">
        <v>1747</v>
      </c>
      <c r="F463" s="111">
        <v>3.2000000000000002E-3</v>
      </c>
      <c r="G463" s="111">
        <v>3.2000000000000002E-3</v>
      </c>
      <c r="H463" s="112">
        <f>IF(OR(OR(G463="#N/A N/A",G463="#N/A Real Time"),OR(F463="#N/A N/A",F463="#N/A Real Time")),0,  G463 - F463)</f>
        <v>0</v>
      </c>
      <c r="I463" s="113">
        <f>IF(OR(F463=0,F463="#N/A N/A"),0,H463 / F463*100)</f>
        <v>0</v>
      </c>
      <c r="J463" s="114">
        <v>3000000</v>
      </c>
      <c r="K463" s="110" t="str">
        <f>CONCATENATE(D897,D463, " Curncy")</f>
        <v>EURGBP Curncy</v>
      </c>
      <c r="L463" s="110">
        <f>IF(D463 = D897,1,_xll.BDP(K463,$L$12))</f>
        <v>1</v>
      </c>
      <c r="M463" s="372" t="e">
        <f>IF(D463 = D897,1,_xll.BDP(K463,$M$12)*L463)</f>
        <v>#VALUE!</v>
      </c>
      <c r="N463" s="116" t="e">
        <f>H463*J463*T463/M463</f>
        <v>#VALUE!</v>
      </c>
      <c r="O463" s="379" t="e">
        <f>N463 / Y897</f>
        <v>#VALUE!</v>
      </c>
      <c r="P463" s="286" t="e">
        <f>IF(OR(OR(J463=0,G463 = "#N/A N/A"),G463="#N/A Real Time"),0,G463*J463*T463/M463)</f>
        <v>#VALUE!</v>
      </c>
      <c r="Q463" s="384" t="e">
        <f>P463 / Y897*100</f>
        <v>#VALUE!</v>
      </c>
      <c r="R463" s="118" t="e">
        <f>IF(Q463&lt;0,Q463,0)</f>
        <v>#VALUE!</v>
      </c>
      <c r="S463" s="384" t="e">
        <f>IF(Q463&gt;0,Q463,0)</f>
        <v>#VALUE!</v>
      </c>
      <c r="T463" s="110">
        <f>IF(EXACT(D463,UPPER(D463)),1,0.01)/V463</f>
        <v>1</v>
      </c>
      <c r="U463" s="110">
        <v>1</v>
      </c>
      <c r="V463" s="110">
        <v>1</v>
      </c>
      <c r="W463" s="117" t="e">
        <f>IF(AND(Q463&lt;0,O463&gt;0),O463,0)</f>
        <v>#VALUE!</v>
      </c>
      <c r="X463" s="117" t="e">
        <f>IF(AND(Q463&gt;0,O463&gt;0),O463,0)</f>
        <v>#VALUE!</v>
      </c>
      <c r="Y463" s="110"/>
      <c r="Z463" s="119">
        <v>3.2000000000000002E-3</v>
      </c>
      <c r="AA463" s="119">
        <f>IF(OR(OR(F463="#N/A N/A",F463="#N/A Real Time"),OR(Z463="#N/A N/A",Z463="#N/A Real Time")),0,  F463 - Z463)</f>
        <v>0</v>
      </c>
      <c r="AB463" s="129">
        <f>IF(OR(Z463=0,Z463="#N/A N/A"),0,AA463 / Z463*100)</f>
        <v>0</v>
      </c>
      <c r="AC463" s="121">
        <v>3000000</v>
      </c>
      <c r="AD463" s="122">
        <f>IF(D463 = D897,1,_xll.BDP(K463,$AD$12)*L463)</f>
        <v>0.86165000000000003</v>
      </c>
      <c r="AE463" s="389">
        <f>AA463*AC463*T463/AD463 / AF897</f>
        <v>0</v>
      </c>
      <c r="AF463" s="123"/>
      <c r="AG463" s="69"/>
      <c r="AH463" s="61"/>
    </row>
    <row r="464" spans="1:34" x14ac:dyDescent="0.2">
      <c r="A464" s="152"/>
      <c r="B464" s="152">
        <v>20338</v>
      </c>
      <c r="C464" s="152" t="s">
        <v>1288</v>
      </c>
      <c r="D464" s="152" t="str">
        <f>_xll.BDP(C464,$D$12)</f>
        <v>GBp</v>
      </c>
      <c r="E464" s="152" t="s">
        <v>1289</v>
      </c>
      <c r="F464" s="153">
        <f>_xll.BDP(C464,$F$12)</f>
        <v>365.1</v>
      </c>
      <c r="G464" s="153" t="str">
        <f>_xll.BDP(C464,$G$12)</f>
        <v>#N/A Requesting Data...</v>
      </c>
      <c r="H464" s="154" t="e">
        <f t="shared" si="236"/>
        <v>#VALUE!</v>
      </c>
      <c r="I464" s="155" t="e">
        <f t="shared" si="237"/>
        <v>#VALUE!</v>
      </c>
      <c r="J464" s="156">
        <v>0</v>
      </c>
      <c r="K464" s="152" t="str">
        <f>CONCATENATE(D897,D464, " Curncy")</f>
        <v>EURGBp Curncy</v>
      </c>
      <c r="L464" s="152">
        <f>IF(D464 = D897,1,_xll.BDP(K464,$L$12))</f>
        <v>1</v>
      </c>
      <c r="M464" s="394" t="e">
        <f>IF(D464 = D897,1,_xll.BDP(K464,$M$12)*L464)</f>
        <v>#VALUE!</v>
      </c>
      <c r="N464" s="157" t="e">
        <f t="shared" si="238"/>
        <v>#VALUE!</v>
      </c>
      <c r="O464" s="396" t="e">
        <f>N464 / Y897</f>
        <v>#VALUE!</v>
      </c>
      <c r="P464" s="159">
        <f t="shared" si="239"/>
        <v>0</v>
      </c>
      <c r="Q464" s="398">
        <f>P464 / Y897*100</f>
        <v>0</v>
      </c>
      <c r="R464" s="160">
        <f t="shared" si="240"/>
        <v>0</v>
      </c>
      <c r="S464" s="398">
        <f t="shared" si="241"/>
        <v>0</v>
      </c>
      <c r="T464" s="152">
        <f t="shared" si="242"/>
        <v>0.01</v>
      </c>
      <c r="U464" s="152">
        <v>0</v>
      </c>
      <c r="V464" s="152">
        <v>1</v>
      </c>
      <c r="W464" s="158" t="e">
        <f t="shared" si="243"/>
        <v>#VALUE!</v>
      </c>
      <c r="X464" s="158" t="e">
        <f t="shared" si="244"/>
        <v>#VALUE!</v>
      </c>
      <c r="Y464" s="161"/>
      <c r="Z464" s="162" t="str">
        <f>_xll.BDH(C464,$Z$12,$D$1,$D$1)</f>
        <v>#N/A Requesting Data...</v>
      </c>
      <c r="AA464" s="162" t="e">
        <f t="shared" si="245"/>
        <v>#VALUE!</v>
      </c>
      <c r="AB464" s="163" t="e">
        <f t="shared" si="246"/>
        <v>#VALUE!</v>
      </c>
      <c r="AC464" s="164">
        <v>0</v>
      </c>
      <c r="AD464" s="165">
        <f>IF(D464 = D897,1,_xll.BDP(K464,$AD$12)*L464)</f>
        <v>0.86165000000000003</v>
      </c>
      <c r="AE464" s="400" t="e">
        <f>AA464*AC464*T464/AD464 / AF897</f>
        <v>#VALUE!</v>
      </c>
      <c r="AF464" s="166"/>
      <c r="AG464" s="69"/>
      <c r="AH464" s="61"/>
    </row>
    <row r="465" spans="1:34" x14ac:dyDescent="0.2">
      <c r="B465" s="152">
        <v>6286</v>
      </c>
      <c r="C465" s="152" t="s">
        <v>94</v>
      </c>
      <c r="D465" s="152" t="str">
        <f>_xll.BDP(C465,$D$12)</f>
        <v>GBp</v>
      </c>
      <c r="E465" s="152" t="s">
        <v>359</v>
      </c>
      <c r="F465" s="153">
        <f>_xll.BDP(C465,$F$12)</f>
        <v>838.4</v>
      </c>
      <c r="G465" s="153" t="str">
        <f>_xll.BDP(C465,$G$12)</f>
        <v>#N/A Requesting Data...</v>
      </c>
      <c r="H465" s="154" t="e">
        <f t="shared" si="236"/>
        <v>#VALUE!</v>
      </c>
      <c r="I465" s="155" t="e">
        <f t="shared" si="237"/>
        <v>#VALUE!</v>
      </c>
      <c r="J465" s="156">
        <v>396302</v>
      </c>
      <c r="K465" s="152" t="str">
        <f>CONCATENATE(D897,D465, " Curncy")</f>
        <v>EURGBp Curncy</v>
      </c>
      <c r="L465" s="152">
        <f>IF(D465 = D897,1,_xll.BDP(K465,$L$12))</f>
        <v>1</v>
      </c>
      <c r="M465" s="394" t="e">
        <f>IF(D465 = D897,1,_xll.BDP(K465,$M$12)*L465)</f>
        <v>#VALUE!</v>
      </c>
      <c r="N465" s="157" t="e">
        <f t="shared" si="238"/>
        <v>#VALUE!</v>
      </c>
      <c r="O465" s="396" t="e">
        <f>N465 / Y897</f>
        <v>#VALUE!</v>
      </c>
      <c r="P465" s="159" t="e">
        <f t="shared" si="239"/>
        <v>#VALUE!</v>
      </c>
      <c r="Q465" s="398" t="e">
        <f>P465 / Y897*100</f>
        <v>#VALUE!</v>
      </c>
      <c r="R465" s="160" t="e">
        <f t="shared" si="240"/>
        <v>#VALUE!</v>
      </c>
      <c r="S465" s="398" t="e">
        <f t="shared" si="241"/>
        <v>#VALUE!</v>
      </c>
      <c r="T465" s="152">
        <f t="shared" si="242"/>
        <v>0.01</v>
      </c>
      <c r="U465" s="152">
        <v>0</v>
      </c>
      <c r="V465" s="152">
        <v>1</v>
      </c>
      <c r="W465" s="158" t="e">
        <f t="shared" si="243"/>
        <v>#VALUE!</v>
      </c>
      <c r="X465" s="158" t="e">
        <f t="shared" si="244"/>
        <v>#VALUE!</v>
      </c>
      <c r="Y465" s="70"/>
      <c r="Z465" s="162">
        <f>_xll.BDH(C465,$Z$12,$D$1,$D$1)</f>
        <v>830.2</v>
      </c>
      <c r="AA465" s="162">
        <f t="shared" si="245"/>
        <v>8.1999999999999318</v>
      </c>
      <c r="AB465" s="163">
        <f t="shared" si="246"/>
        <v>0.98771380390266572</v>
      </c>
      <c r="AC465" s="164">
        <v>396302</v>
      </c>
      <c r="AD465" s="165">
        <f>IF(D465 = D897,1,_xll.BDP(K465,$AD$12)*L465)</f>
        <v>0.86165000000000003</v>
      </c>
      <c r="AE465" s="400">
        <f>AA465*AC465*T465/AD465 / AF897</f>
        <v>1.4056555516536856E-4</v>
      </c>
      <c r="AF465" s="73"/>
      <c r="AG465" s="69"/>
      <c r="AH465" s="61"/>
    </row>
    <row r="466" spans="1:34" x14ac:dyDescent="0.2">
      <c r="B466" s="152">
        <v>7458</v>
      </c>
      <c r="C466" s="152" t="s">
        <v>939</v>
      </c>
      <c r="D466" s="152" t="str">
        <f>_xll.BDP(C466,$D$12)</f>
        <v>GBp</v>
      </c>
      <c r="E466" s="152" t="s">
        <v>1031</v>
      </c>
      <c r="F466" s="153">
        <f>_xll.BDP(C466,$F$12)</f>
        <v>256.60000000000002</v>
      </c>
      <c r="G466" s="153" t="str">
        <f>_xll.BDP(C466,$G$12)</f>
        <v>#N/A Requesting Data...</v>
      </c>
      <c r="H466" s="154" t="e">
        <f t="shared" si="236"/>
        <v>#VALUE!</v>
      </c>
      <c r="I466" s="155" t="e">
        <f t="shared" si="237"/>
        <v>#VALUE!</v>
      </c>
      <c r="J466" s="156">
        <v>0</v>
      </c>
      <c r="K466" s="152" t="str">
        <f>CONCATENATE(D897,D466, " Curncy")</f>
        <v>EURGBp Curncy</v>
      </c>
      <c r="L466" s="152">
        <f>IF(D466 = D897,1,_xll.BDP(K466,$L$12))</f>
        <v>1</v>
      </c>
      <c r="M466" s="394" t="e">
        <f>IF(D466 = D897,1,_xll.BDP(K466,$M$12)*L466)</f>
        <v>#VALUE!</v>
      </c>
      <c r="N466" s="157" t="e">
        <f t="shared" si="238"/>
        <v>#VALUE!</v>
      </c>
      <c r="O466" s="396" t="e">
        <f>N466 / Y897</f>
        <v>#VALUE!</v>
      </c>
      <c r="P466" s="159">
        <f t="shared" si="239"/>
        <v>0</v>
      </c>
      <c r="Q466" s="398">
        <f>P466 / Y897*100</f>
        <v>0</v>
      </c>
      <c r="R466" s="160">
        <f t="shared" si="240"/>
        <v>0</v>
      </c>
      <c r="S466" s="398">
        <f t="shared" si="241"/>
        <v>0</v>
      </c>
      <c r="T466" s="152">
        <f t="shared" si="242"/>
        <v>0.01</v>
      </c>
      <c r="U466" s="152">
        <v>0</v>
      </c>
      <c r="V466" s="152">
        <v>1</v>
      </c>
      <c r="W466" s="158" t="e">
        <f t="shared" si="243"/>
        <v>#VALUE!</v>
      </c>
      <c r="X466" s="158" t="e">
        <f t="shared" si="244"/>
        <v>#VALUE!</v>
      </c>
      <c r="Y466" s="70"/>
      <c r="Z466" s="162" t="str">
        <f>_xll.BDH(C466,$Z$12,$D$1,$D$1)</f>
        <v>#N/A Requesting Data...</v>
      </c>
      <c r="AA466" s="162" t="e">
        <f t="shared" si="245"/>
        <v>#VALUE!</v>
      </c>
      <c r="AB466" s="163" t="e">
        <f t="shared" si="246"/>
        <v>#VALUE!</v>
      </c>
      <c r="AC466" s="164">
        <v>0</v>
      </c>
      <c r="AD466" s="165">
        <f>IF(D466 = D897,1,_xll.BDP(K466,$AD$12)*L466)</f>
        <v>0.86165000000000003</v>
      </c>
      <c r="AE466" s="400" t="e">
        <f>AA466*AC466*T466/AD466 / AF897</f>
        <v>#VALUE!</v>
      </c>
      <c r="AF466" s="73"/>
      <c r="AG466" s="69"/>
      <c r="AH466" s="61"/>
    </row>
    <row r="467" spans="1:34" x14ac:dyDescent="0.2">
      <c r="B467" s="152">
        <v>2204</v>
      </c>
      <c r="C467" s="152" t="s">
        <v>93</v>
      </c>
      <c r="D467" s="152" t="str">
        <f>_xll.BDP(C467,$D$12)</f>
        <v>GBp</v>
      </c>
      <c r="E467" s="152" t="s">
        <v>360</v>
      </c>
      <c r="F467" s="153">
        <f>_xll.BDP(C467,$F$12)</f>
        <v>153.19999999999999</v>
      </c>
      <c r="G467" s="153" t="str">
        <f>_xll.BDP(C467,$G$12)</f>
        <v>#N/A Requesting Data...</v>
      </c>
      <c r="H467" s="154" t="e">
        <f t="shared" si="236"/>
        <v>#VALUE!</v>
      </c>
      <c r="I467" s="155" t="e">
        <f t="shared" si="237"/>
        <v>#VALUE!</v>
      </c>
      <c r="J467" s="156">
        <v>664527</v>
      </c>
      <c r="K467" s="152" t="str">
        <f>CONCATENATE(D897,D467, " Curncy")</f>
        <v>EURGBp Curncy</v>
      </c>
      <c r="L467" s="152">
        <f>IF(D467 = D897,1,_xll.BDP(K467,$L$12))</f>
        <v>1</v>
      </c>
      <c r="M467" s="394" t="e">
        <f>IF(D467 = D897,1,_xll.BDP(K467,$M$12)*L467)</f>
        <v>#VALUE!</v>
      </c>
      <c r="N467" s="157" t="e">
        <f t="shared" si="238"/>
        <v>#VALUE!</v>
      </c>
      <c r="O467" s="396" t="e">
        <f>N467 / Y897</f>
        <v>#VALUE!</v>
      </c>
      <c r="P467" s="159" t="e">
        <f t="shared" si="239"/>
        <v>#VALUE!</v>
      </c>
      <c r="Q467" s="398" t="e">
        <f>P467 / Y897*100</f>
        <v>#VALUE!</v>
      </c>
      <c r="R467" s="160" t="e">
        <f t="shared" si="240"/>
        <v>#VALUE!</v>
      </c>
      <c r="S467" s="398" t="e">
        <f t="shared" si="241"/>
        <v>#VALUE!</v>
      </c>
      <c r="T467" s="152">
        <f t="shared" si="242"/>
        <v>0.01</v>
      </c>
      <c r="U467" s="152">
        <v>0</v>
      </c>
      <c r="V467" s="152">
        <v>1</v>
      </c>
      <c r="W467" s="158" t="e">
        <f t="shared" si="243"/>
        <v>#VALUE!</v>
      </c>
      <c r="X467" s="158" t="e">
        <f t="shared" si="244"/>
        <v>#VALUE!</v>
      </c>
      <c r="Y467" s="70"/>
      <c r="Z467" s="162">
        <f>_xll.BDH(C467,$Z$12,$D$1,$D$1)</f>
        <v>153.12</v>
      </c>
      <c r="AA467" s="162">
        <f t="shared" si="245"/>
        <v>7.9999999999984084E-2</v>
      </c>
      <c r="AB467" s="163">
        <f t="shared" si="246"/>
        <v>5.2246603970731512E-2</v>
      </c>
      <c r="AC467" s="164">
        <v>664527</v>
      </c>
      <c r="AD467" s="165">
        <f>IF(D467 = D897,1,_xll.BDP(K467,$AD$12)*L467)</f>
        <v>0.86165000000000003</v>
      </c>
      <c r="AE467" s="400">
        <f>AA467*AC467*T467/AD467 / AF897</f>
        <v>2.2995423587987791E-6</v>
      </c>
      <c r="AF467" s="73"/>
      <c r="AG467" s="69"/>
      <c r="AH467" s="61"/>
    </row>
    <row r="468" spans="1:34" x14ac:dyDescent="0.2">
      <c r="B468" s="152">
        <v>6366</v>
      </c>
      <c r="C468" s="152" t="s">
        <v>92</v>
      </c>
      <c r="D468" s="152" t="str">
        <f>_xll.BDP(C468,$D$12)</f>
        <v>GBp</v>
      </c>
      <c r="E468" s="152" t="s">
        <v>361</v>
      </c>
      <c r="F468" s="153">
        <f>_xll.BDP(C468,$F$12)</f>
        <v>3743</v>
      </c>
      <c r="G468" s="153" t="str">
        <f>_xll.BDP(C468,$G$12)</f>
        <v>#N/A Requesting Data...</v>
      </c>
      <c r="H468" s="154" t="e">
        <f t="shared" si="236"/>
        <v>#VALUE!</v>
      </c>
      <c r="I468" s="155" t="e">
        <f t="shared" si="237"/>
        <v>#VALUE!</v>
      </c>
      <c r="J468" s="156">
        <v>0</v>
      </c>
      <c r="K468" s="152" t="str">
        <f>CONCATENATE(D897,D468, " Curncy")</f>
        <v>EURGBp Curncy</v>
      </c>
      <c r="L468" s="152">
        <f>IF(D468 = D897,1,_xll.BDP(K468,$L$12))</f>
        <v>1</v>
      </c>
      <c r="M468" s="394" t="e">
        <f>IF(D468 = D897,1,_xll.BDP(K468,$M$12)*L468)</f>
        <v>#VALUE!</v>
      </c>
      <c r="N468" s="157" t="e">
        <f t="shared" si="238"/>
        <v>#VALUE!</v>
      </c>
      <c r="O468" s="396" t="e">
        <f>N468 / Y897</f>
        <v>#VALUE!</v>
      </c>
      <c r="P468" s="159">
        <f t="shared" si="239"/>
        <v>0</v>
      </c>
      <c r="Q468" s="398">
        <f>P468 / Y897*100</f>
        <v>0</v>
      </c>
      <c r="R468" s="160">
        <f t="shared" si="240"/>
        <v>0</v>
      </c>
      <c r="S468" s="398">
        <f t="shared" si="241"/>
        <v>0</v>
      </c>
      <c r="T468" s="152">
        <f t="shared" si="242"/>
        <v>0.01</v>
      </c>
      <c r="U468" s="152">
        <v>0</v>
      </c>
      <c r="V468" s="152">
        <v>1</v>
      </c>
      <c r="W468" s="158" t="e">
        <f t="shared" si="243"/>
        <v>#VALUE!</v>
      </c>
      <c r="X468" s="158" t="e">
        <f t="shared" si="244"/>
        <v>#VALUE!</v>
      </c>
      <c r="Y468" s="70"/>
      <c r="Z468" s="162">
        <f>_xll.BDH(C468,$Z$12,$D$1,$D$1)</f>
        <v>3724</v>
      </c>
      <c r="AA468" s="162">
        <f t="shared" si="245"/>
        <v>19</v>
      </c>
      <c r="AB468" s="163">
        <f t="shared" si="246"/>
        <v>0.51020408163265307</v>
      </c>
      <c r="AC468" s="164">
        <v>0</v>
      </c>
      <c r="AD468" s="165">
        <f>IF(D468 = D897,1,_xll.BDP(K468,$AD$12)*L468)</f>
        <v>0.86165000000000003</v>
      </c>
      <c r="AE468" s="400">
        <f>AA468*AC468*T468/AD468 / AF897</f>
        <v>0</v>
      </c>
      <c r="AF468" s="73"/>
      <c r="AG468" s="69"/>
      <c r="AH468" s="61"/>
    </row>
    <row r="469" spans="1:34" x14ac:dyDescent="0.2">
      <c r="B469" s="152">
        <v>6006</v>
      </c>
      <c r="C469" s="152" t="s">
        <v>1280</v>
      </c>
      <c r="D469" s="152" t="str">
        <f>_xll.BDP(C469,$D$12)</f>
        <v>GBp</v>
      </c>
      <c r="E469" s="152" t="s">
        <v>1748</v>
      </c>
      <c r="F469" s="153">
        <f>_xll.BDP(C469,$F$12)</f>
        <v>2224</v>
      </c>
      <c r="G469" s="153" t="str">
        <f>_xll.BDP(C469,$G$12)</f>
        <v>#N/A Requesting Data...</v>
      </c>
      <c r="H469" s="154" t="e">
        <f t="shared" si="236"/>
        <v>#VALUE!</v>
      </c>
      <c r="I469" s="155" t="e">
        <f t="shared" si="237"/>
        <v>#VALUE!</v>
      </c>
      <c r="J469" s="156">
        <v>0</v>
      </c>
      <c r="K469" s="152" t="str">
        <f>CONCATENATE(D897,D469, " Curncy")</f>
        <v>EURGBp Curncy</v>
      </c>
      <c r="L469" s="152">
        <f>IF(D469 = D897,1,_xll.BDP(K469,$L$12))</f>
        <v>1</v>
      </c>
      <c r="M469" s="394" t="e">
        <f>IF(D469 = D897,1,_xll.BDP(K469,$M$12)*L469)</f>
        <v>#VALUE!</v>
      </c>
      <c r="N469" s="157" t="e">
        <f t="shared" si="238"/>
        <v>#VALUE!</v>
      </c>
      <c r="O469" s="396" t="e">
        <f>N469 / Y897</f>
        <v>#VALUE!</v>
      </c>
      <c r="P469" s="159">
        <f t="shared" si="239"/>
        <v>0</v>
      </c>
      <c r="Q469" s="398">
        <f>P469 / Y897*100</f>
        <v>0</v>
      </c>
      <c r="R469" s="160">
        <f t="shared" si="240"/>
        <v>0</v>
      </c>
      <c r="S469" s="398">
        <f t="shared" si="241"/>
        <v>0</v>
      </c>
      <c r="T469" s="152">
        <f t="shared" si="242"/>
        <v>0.01</v>
      </c>
      <c r="U469" s="152">
        <v>0</v>
      </c>
      <c r="V469" s="152">
        <v>1</v>
      </c>
      <c r="W469" s="158" t="e">
        <f t="shared" si="243"/>
        <v>#VALUE!</v>
      </c>
      <c r="X469" s="158" t="e">
        <f t="shared" si="244"/>
        <v>#VALUE!</v>
      </c>
      <c r="Y469" s="70"/>
      <c r="Z469" s="162">
        <f>_xll.BDH(C469,$Z$12,$D$1,$D$1)</f>
        <v>2297</v>
      </c>
      <c r="AA469" s="162">
        <f t="shared" si="245"/>
        <v>-73</v>
      </c>
      <c r="AB469" s="163">
        <f t="shared" si="246"/>
        <v>-3.1780583369612536</v>
      </c>
      <c r="AC469" s="164">
        <v>0</v>
      </c>
      <c r="AD469" s="165">
        <f>IF(D469 = D897,1,_xll.BDP(K469,$AD$12)*L469)</f>
        <v>0.86165000000000003</v>
      </c>
      <c r="AE469" s="400">
        <f>AA469*AC469*T469/AD469 / AF897</f>
        <v>0</v>
      </c>
      <c r="AF469" s="73"/>
      <c r="AG469" s="69"/>
      <c r="AH469" s="61"/>
    </row>
    <row r="470" spans="1:34" x14ac:dyDescent="0.2">
      <c r="A470" s="152"/>
      <c r="B470" s="152">
        <v>32846</v>
      </c>
      <c r="C470" s="152" t="s">
        <v>1637</v>
      </c>
      <c r="D470" s="152" t="str">
        <f>_xll.BDP(C470,$D$12)</f>
        <v>GBp</v>
      </c>
      <c r="E470" s="152" t="s">
        <v>1638</v>
      </c>
      <c r="F470" s="153">
        <f>_xll.BDP(C470,$F$12)</f>
        <v>224</v>
      </c>
      <c r="G470" s="153" t="str">
        <f>_xll.BDP(C470,$G$12)</f>
        <v>#N/A Requesting Data...</v>
      </c>
      <c r="H470" s="154" t="e">
        <f>IF(OR(OR(G470="#N/A N/A",G470="#N/A Real Time"),OR(F470="#N/A N/A",F470="#N/A Real Time")),0,  G470 - F470)</f>
        <v>#VALUE!</v>
      </c>
      <c r="I470" s="155" t="e">
        <f>IF(OR(F470=0,F470="#N/A N/A"),0,H470 / F470*100)</f>
        <v>#VALUE!</v>
      </c>
      <c r="J470" s="156">
        <v>1153601</v>
      </c>
      <c r="K470" s="152" t="str">
        <f>CONCATENATE(D897,D470, " Curncy")</f>
        <v>EURGBp Curncy</v>
      </c>
      <c r="L470" s="152">
        <f>IF(D470 = D897,1,_xll.BDP(K470,$L$12))</f>
        <v>1</v>
      </c>
      <c r="M470" s="394" t="e">
        <f>IF(D470 = D897,1,_xll.BDP(K470,$M$12)*L470)</f>
        <v>#VALUE!</v>
      </c>
      <c r="N470" s="157" t="e">
        <f>H470*J470*T470/M470</f>
        <v>#VALUE!</v>
      </c>
      <c r="O470" s="396" t="e">
        <f>N470 / Y897</f>
        <v>#VALUE!</v>
      </c>
      <c r="P470" s="159" t="e">
        <f>IF(OR(OR(J470=0,G470 = "#N/A N/A"),G470="#N/A Real Time"),0,G470*J470*T470/M470)</f>
        <v>#VALUE!</v>
      </c>
      <c r="Q470" s="398" t="e">
        <f>P470 / Y897*100</f>
        <v>#VALUE!</v>
      </c>
      <c r="R470" s="160" t="e">
        <f>IF(Q470&lt;0,Q470,0)</f>
        <v>#VALUE!</v>
      </c>
      <c r="S470" s="398" t="e">
        <f>IF(Q470&gt;0,Q470,0)</f>
        <v>#VALUE!</v>
      </c>
      <c r="T470" s="152">
        <f>IF(EXACT(D470,UPPER(D470)),1,0.01)/V470</f>
        <v>0.01</v>
      </c>
      <c r="U470" s="152">
        <v>0</v>
      </c>
      <c r="V470" s="152">
        <v>1</v>
      </c>
      <c r="W470" s="158" t="e">
        <f>IF(AND(Q470&lt;0,O470&gt;0),O470,0)</f>
        <v>#VALUE!</v>
      </c>
      <c r="X470" s="158" t="e">
        <f>IF(AND(Q470&gt;0,O470&gt;0),O470,0)</f>
        <v>#VALUE!</v>
      </c>
      <c r="Y470" s="161"/>
      <c r="Z470" s="162">
        <f>_xll.BDH(C470,$Z$12,$D$1,$D$1)</f>
        <v>225</v>
      </c>
      <c r="AA470" s="162">
        <f>IF(OR(OR(F470="#N/A N/A",F470="#N/A Real Time"),OR(Z470="#N/A N/A",Z470="#N/A Real Time")),0,  F470 - Z470)</f>
        <v>-1</v>
      </c>
      <c r="AB470" s="163">
        <f>IF(OR(Z470=0,Z470="#N/A N/A"),0,AA470 / Z470*100)</f>
        <v>-0.44444444444444442</v>
      </c>
      <c r="AC470" s="164">
        <v>1153601</v>
      </c>
      <c r="AD470" s="165">
        <f>IF(D470 = D897,1,_xll.BDP(K470,$AD$12)*L470)</f>
        <v>0.86165000000000003</v>
      </c>
      <c r="AE470" s="400">
        <f>AA470*AC470*T470/AD470 / AF897</f>
        <v>-4.9899296128170079E-5</v>
      </c>
      <c r="AF470" s="166"/>
      <c r="AG470" s="69"/>
      <c r="AH470" s="61"/>
    </row>
    <row r="471" spans="1:34" x14ac:dyDescent="0.2">
      <c r="B471" s="152">
        <v>7261</v>
      </c>
      <c r="C471" s="152" t="s">
        <v>387</v>
      </c>
      <c r="D471" s="152" t="str">
        <f>_xll.BDP(C471,$D$12)</f>
        <v>GBp</v>
      </c>
      <c r="E471" s="152" t="s">
        <v>388</v>
      </c>
      <c r="F471" s="153">
        <f>_xll.BDP(C471,$F$12)</f>
        <v>525</v>
      </c>
      <c r="G471" s="153" t="str">
        <f>_xll.BDP(C471,$G$12)</f>
        <v>#N/A Requesting Data...</v>
      </c>
      <c r="H471" s="154" t="e">
        <f t="shared" si="236"/>
        <v>#VALUE!</v>
      </c>
      <c r="I471" s="155" t="e">
        <f t="shared" si="237"/>
        <v>#VALUE!</v>
      </c>
      <c r="J471" s="156">
        <v>0</v>
      </c>
      <c r="K471" s="152" t="str">
        <f>CONCATENATE(D897,D471, " Curncy")</f>
        <v>EURGBp Curncy</v>
      </c>
      <c r="L471" s="152">
        <f>IF(D471 = D897,1,_xll.BDP(K471,$L$12))</f>
        <v>1</v>
      </c>
      <c r="M471" s="394" t="e">
        <f>IF(D471 = D897,1,_xll.BDP(K471,$M$12)*L471)</f>
        <v>#VALUE!</v>
      </c>
      <c r="N471" s="157" t="e">
        <f t="shared" si="238"/>
        <v>#VALUE!</v>
      </c>
      <c r="O471" s="396" t="e">
        <f>N471 / Y897</f>
        <v>#VALUE!</v>
      </c>
      <c r="P471" s="159">
        <f t="shared" si="239"/>
        <v>0</v>
      </c>
      <c r="Q471" s="398">
        <f>P471 / Y897*100</f>
        <v>0</v>
      </c>
      <c r="R471" s="160">
        <f t="shared" si="240"/>
        <v>0</v>
      </c>
      <c r="S471" s="398">
        <f t="shared" si="241"/>
        <v>0</v>
      </c>
      <c r="T471" s="152">
        <f t="shared" si="242"/>
        <v>0.01</v>
      </c>
      <c r="U471" s="152">
        <v>0</v>
      </c>
      <c r="V471" s="152">
        <v>1</v>
      </c>
      <c r="W471" s="158" t="e">
        <f t="shared" si="243"/>
        <v>#VALUE!</v>
      </c>
      <c r="X471" s="158" t="e">
        <f t="shared" si="244"/>
        <v>#VALUE!</v>
      </c>
      <c r="Y471" s="70"/>
      <c r="Z471" s="162" t="str">
        <f>_xll.BDH(C471,$Z$12,$D$1,$D$1)</f>
        <v>#N/A Requesting Data...</v>
      </c>
      <c r="AA471" s="162" t="e">
        <f t="shared" si="245"/>
        <v>#VALUE!</v>
      </c>
      <c r="AB471" s="163" t="e">
        <f t="shared" si="246"/>
        <v>#VALUE!</v>
      </c>
      <c r="AC471" s="164">
        <v>0</v>
      </c>
      <c r="AD471" s="165">
        <f>IF(D471 = D897,1,_xll.BDP(K471,$AD$12)*L471)</f>
        <v>0.86165000000000003</v>
      </c>
      <c r="AE471" s="400" t="e">
        <f>AA471*AC471*T471/AD471 / AF897</f>
        <v>#VALUE!</v>
      </c>
      <c r="AF471" s="73"/>
      <c r="AG471" s="69"/>
      <c r="AH471" s="61"/>
    </row>
    <row r="472" spans="1:34" s="107" customFormat="1" ht="12" customHeight="1" x14ac:dyDescent="0.2">
      <c r="A472"/>
      <c r="B472" s="152">
        <v>19986</v>
      </c>
      <c r="C472" s="152" t="s">
        <v>941</v>
      </c>
      <c r="D472" s="152" t="str">
        <f>_xll.BDP(C472,$D$12)</f>
        <v>GBp</v>
      </c>
      <c r="E472" s="152" t="s">
        <v>1033</v>
      </c>
      <c r="F472" s="153">
        <f>_xll.BDP(C472,$F$12)</f>
        <v>56.16</v>
      </c>
      <c r="G472" s="153" t="str">
        <f>_xll.BDP(C472,$G$12)</f>
        <v>#N/A Requesting Data...</v>
      </c>
      <c r="H472" s="154" t="e">
        <f t="shared" si="236"/>
        <v>#VALUE!</v>
      </c>
      <c r="I472" s="155" t="e">
        <f t="shared" si="237"/>
        <v>#VALUE!</v>
      </c>
      <c r="J472" s="156">
        <v>0</v>
      </c>
      <c r="K472" s="152" t="str">
        <f>CONCATENATE(D897,D472, " Curncy")</f>
        <v>EURGBp Curncy</v>
      </c>
      <c r="L472" s="152">
        <f>IF(D472 = D897,1,_xll.BDP(K472,$L$12))</f>
        <v>1</v>
      </c>
      <c r="M472" s="394" t="e">
        <f>IF(D472 = D897,1,_xll.BDP(K472,$M$12)*L472)</f>
        <v>#VALUE!</v>
      </c>
      <c r="N472" s="157" t="e">
        <f t="shared" si="238"/>
        <v>#VALUE!</v>
      </c>
      <c r="O472" s="396" t="e">
        <f>N472 / Y897</f>
        <v>#VALUE!</v>
      </c>
      <c r="P472" s="159">
        <f t="shared" si="239"/>
        <v>0</v>
      </c>
      <c r="Q472" s="398">
        <f>P472 / Y897*100</f>
        <v>0</v>
      </c>
      <c r="R472" s="160">
        <f t="shared" si="240"/>
        <v>0</v>
      </c>
      <c r="S472" s="398">
        <f t="shared" si="241"/>
        <v>0</v>
      </c>
      <c r="T472" s="152">
        <f t="shared" si="242"/>
        <v>0.01</v>
      </c>
      <c r="U472" s="152">
        <v>0</v>
      </c>
      <c r="V472" s="152">
        <v>1</v>
      </c>
      <c r="W472" s="158" t="e">
        <f t="shared" si="243"/>
        <v>#VALUE!</v>
      </c>
      <c r="X472" s="158" t="e">
        <f t="shared" si="244"/>
        <v>#VALUE!</v>
      </c>
      <c r="Y472" s="70"/>
      <c r="Z472" s="162" t="str">
        <f>_xll.BDH(C472,$Z$12,$D$1,$D$1)</f>
        <v>#N/A Requesting Data...</v>
      </c>
      <c r="AA472" s="162" t="e">
        <f t="shared" si="245"/>
        <v>#VALUE!</v>
      </c>
      <c r="AB472" s="163" t="e">
        <f t="shared" si="246"/>
        <v>#VALUE!</v>
      </c>
      <c r="AC472" s="164">
        <v>0</v>
      </c>
      <c r="AD472" s="165">
        <f>IF(D472 = D897,1,_xll.BDP(K472,$AD$12)*L472)</f>
        <v>0.86165000000000003</v>
      </c>
      <c r="AE472" s="400" t="e">
        <f>AA472*AC472*T472/AD472 / AF897</f>
        <v>#VALUE!</v>
      </c>
      <c r="AF472" s="73"/>
      <c r="AG472" s="69"/>
      <c r="AH472" s="61"/>
    </row>
    <row r="473" spans="1:34" s="107" customFormat="1" ht="12" customHeight="1" x14ac:dyDescent="0.2">
      <c r="A473"/>
      <c r="B473" s="152">
        <v>6009</v>
      </c>
      <c r="C473" s="152" t="s">
        <v>942</v>
      </c>
      <c r="D473" s="152" t="str">
        <f>_xll.BDP(C473,$D$12)</f>
        <v>GBp</v>
      </c>
      <c r="E473" s="152" t="s">
        <v>1034</v>
      </c>
      <c r="F473" s="153">
        <f>_xll.BDP(C473,$F$12)</f>
        <v>384.5</v>
      </c>
      <c r="G473" s="153" t="str">
        <f>_xll.BDP(C473,$G$12)</f>
        <v>#N/A Requesting Data...</v>
      </c>
      <c r="H473" s="154" t="e">
        <f t="shared" si="236"/>
        <v>#VALUE!</v>
      </c>
      <c r="I473" s="155" t="e">
        <f t="shared" si="237"/>
        <v>#VALUE!</v>
      </c>
      <c r="J473" s="156">
        <v>0</v>
      </c>
      <c r="K473" s="152" t="str">
        <f>CONCATENATE(D897,D473, " Curncy")</f>
        <v>EURGBp Curncy</v>
      </c>
      <c r="L473" s="152">
        <f>IF(D473 = D897,1,_xll.BDP(K473,$L$12))</f>
        <v>1</v>
      </c>
      <c r="M473" s="394" t="e">
        <f>IF(D473 = D897,1,_xll.BDP(K473,$M$12)*L473)</f>
        <v>#VALUE!</v>
      </c>
      <c r="N473" s="157" t="e">
        <f t="shared" si="238"/>
        <v>#VALUE!</v>
      </c>
      <c r="O473" s="396" t="e">
        <f>N473 / Y897</f>
        <v>#VALUE!</v>
      </c>
      <c r="P473" s="159">
        <f t="shared" si="239"/>
        <v>0</v>
      </c>
      <c r="Q473" s="398">
        <f>P473 / Y897*100</f>
        <v>0</v>
      </c>
      <c r="R473" s="160">
        <f t="shared" si="240"/>
        <v>0</v>
      </c>
      <c r="S473" s="398">
        <f t="shared" si="241"/>
        <v>0</v>
      </c>
      <c r="T473" s="152">
        <f t="shared" si="242"/>
        <v>0.01</v>
      </c>
      <c r="U473" s="152">
        <v>0</v>
      </c>
      <c r="V473" s="152">
        <v>1</v>
      </c>
      <c r="W473" s="158" t="e">
        <f t="shared" si="243"/>
        <v>#VALUE!</v>
      </c>
      <c r="X473" s="158" t="e">
        <f t="shared" si="244"/>
        <v>#VALUE!</v>
      </c>
      <c r="Y473" s="70"/>
      <c r="Z473" s="162">
        <f>_xll.BDH(C473,$Z$12,$D$1,$D$1)</f>
        <v>388.3</v>
      </c>
      <c r="AA473" s="162">
        <f t="shared" si="245"/>
        <v>-3.8000000000000114</v>
      </c>
      <c r="AB473" s="163">
        <f t="shared" si="246"/>
        <v>-0.97862477465877185</v>
      </c>
      <c r="AC473" s="164">
        <v>0</v>
      </c>
      <c r="AD473" s="165">
        <f>IF(D473 = D897,1,_xll.BDP(K473,$AD$12)*L473)</f>
        <v>0.86165000000000003</v>
      </c>
      <c r="AE473" s="400">
        <f>AA473*AC473*T473/AD473 / AF897</f>
        <v>0</v>
      </c>
      <c r="AF473" s="73"/>
      <c r="AG473" s="69"/>
      <c r="AH473" s="61"/>
    </row>
    <row r="474" spans="1:34" x14ac:dyDescent="0.2">
      <c r="B474" s="152">
        <v>2287</v>
      </c>
      <c r="C474" s="152" t="s">
        <v>940</v>
      </c>
      <c r="D474" s="152" t="str">
        <f>_xll.BDP(C474,$D$12)</f>
        <v>GBp</v>
      </c>
      <c r="E474" s="152" t="s">
        <v>1032</v>
      </c>
      <c r="F474" s="153">
        <f>_xll.BDP(C474,$F$12)</f>
        <v>3535.5</v>
      </c>
      <c r="G474" s="153" t="str">
        <f>_xll.BDP(C474,$G$12)</f>
        <v>#N/A Requesting Data...</v>
      </c>
      <c r="H474" s="154" t="e">
        <f t="shared" si="236"/>
        <v>#VALUE!</v>
      </c>
      <c r="I474" s="155" t="e">
        <f t="shared" si="237"/>
        <v>#VALUE!</v>
      </c>
      <c r="J474" s="156">
        <v>0</v>
      </c>
      <c r="K474" s="152" t="str">
        <f>CONCATENATE(D897,D474, " Curncy")</f>
        <v>EURGBp Curncy</v>
      </c>
      <c r="L474" s="152">
        <f>IF(D474 = D897,1,_xll.BDP(K474,$L$12))</f>
        <v>1</v>
      </c>
      <c r="M474" s="394" t="e">
        <f>IF(D474 = D897,1,_xll.BDP(K474,$M$12)*L474)</f>
        <v>#VALUE!</v>
      </c>
      <c r="N474" s="157" t="e">
        <f t="shared" si="238"/>
        <v>#VALUE!</v>
      </c>
      <c r="O474" s="396" t="e">
        <f>N474 / Y897</f>
        <v>#VALUE!</v>
      </c>
      <c r="P474" s="159">
        <f t="shared" si="239"/>
        <v>0</v>
      </c>
      <c r="Q474" s="398">
        <f>P474 / Y897*100</f>
        <v>0</v>
      </c>
      <c r="R474" s="160">
        <f t="shared" si="240"/>
        <v>0</v>
      </c>
      <c r="S474" s="398">
        <f t="shared" si="241"/>
        <v>0</v>
      </c>
      <c r="T474" s="152">
        <f t="shared" si="242"/>
        <v>0.01</v>
      </c>
      <c r="U474" s="152">
        <v>0</v>
      </c>
      <c r="V474" s="152">
        <v>1</v>
      </c>
      <c r="W474" s="158" t="e">
        <f t="shared" si="243"/>
        <v>#VALUE!</v>
      </c>
      <c r="X474" s="158" t="e">
        <f t="shared" si="244"/>
        <v>#VALUE!</v>
      </c>
      <c r="Y474" s="70"/>
      <c r="Z474" s="162">
        <f>_xll.BDH(C474,$Z$12,$D$1,$D$1)</f>
        <v>3519.5</v>
      </c>
      <c r="AA474" s="162">
        <f t="shared" si="245"/>
        <v>16</v>
      </c>
      <c r="AB474" s="163">
        <f t="shared" si="246"/>
        <v>0.45461002983378318</v>
      </c>
      <c r="AC474" s="164">
        <v>0</v>
      </c>
      <c r="AD474" s="165">
        <f>IF(D474 = D897,1,_xll.BDP(K474,$AD$12)*L474)</f>
        <v>0.86165000000000003</v>
      </c>
      <c r="AE474" s="400">
        <f>AA474*AC474*T474/AD474 / AF897</f>
        <v>0</v>
      </c>
      <c r="AF474" s="73"/>
      <c r="AG474" s="69"/>
      <c r="AH474" s="61"/>
    </row>
    <row r="475" spans="1:34" x14ac:dyDescent="0.2">
      <c r="B475" s="152">
        <v>8124</v>
      </c>
      <c r="C475" s="152" t="s">
        <v>943</v>
      </c>
      <c r="D475" s="152" t="str">
        <f>_xll.BDP(C475,$D$12)</f>
        <v>GBp</v>
      </c>
      <c r="E475" s="152" t="s">
        <v>1035</v>
      </c>
      <c r="F475" s="153">
        <f>_xll.BDP(C475,$F$12)</f>
        <v>442.3</v>
      </c>
      <c r="G475" s="153" t="str">
        <f>_xll.BDP(C475,$G$12)</f>
        <v>#N/A Requesting Data...</v>
      </c>
      <c r="H475" s="154" t="e">
        <f t="shared" si="236"/>
        <v>#VALUE!</v>
      </c>
      <c r="I475" s="155" t="e">
        <f t="shared" si="237"/>
        <v>#VALUE!</v>
      </c>
      <c r="J475" s="156">
        <v>0</v>
      </c>
      <c r="K475" s="152" t="str">
        <f>CONCATENATE(D897,D475, " Curncy")</f>
        <v>EURGBp Curncy</v>
      </c>
      <c r="L475" s="152">
        <f>IF(D475 = D897,1,_xll.BDP(K475,$L$12))</f>
        <v>1</v>
      </c>
      <c r="M475" s="394" t="e">
        <f>IF(D475 = D897,1,_xll.BDP(K475,$M$12)*L475)</f>
        <v>#VALUE!</v>
      </c>
      <c r="N475" s="157" t="e">
        <f t="shared" si="238"/>
        <v>#VALUE!</v>
      </c>
      <c r="O475" s="396" t="e">
        <f>N475 / Y897</f>
        <v>#VALUE!</v>
      </c>
      <c r="P475" s="159">
        <f t="shared" si="239"/>
        <v>0</v>
      </c>
      <c r="Q475" s="398">
        <f>P475 / Y897*100</f>
        <v>0</v>
      </c>
      <c r="R475" s="160">
        <f t="shared" si="240"/>
        <v>0</v>
      </c>
      <c r="S475" s="398">
        <f t="shared" si="241"/>
        <v>0</v>
      </c>
      <c r="T475" s="152">
        <f t="shared" si="242"/>
        <v>0.01</v>
      </c>
      <c r="U475" s="152">
        <v>0</v>
      </c>
      <c r="V475" s="152">
        <v>1</v>
      </c>
      <c r="W475" s="158" t="e">
        <f t="shared" si="243"/>
        <v>#VALUE!</v>
      </c>
      <c r="X475" s="158" t="e">
        <f t="shared" si="244"/>
        <v>#VALUE!</v>
      </c>
      <c r="Y475" s="70"/>
      <c r="Z475" s="162">
        <f>_xll.BDH(C475,$Z$12,$D$1,$D$1)</f>
        <v>447.1</v>
      </c>
      <c r="AA475" s="162">
        <f t="shared" si="245"/>
        <v>-4.8000000000000114</v>
      </c>
      <c r="AB475" s="163">
        <f t="shared" si="246"/>
        <v>-1.0735853276671912</v>
      </c>
      <c r="AC475" s="164">
        <v>0</v>
      </c>
      <c r="AD475" s="165">
        <f>IF(D475 = D897,1,_xll.BDP(K475,$AD$12)*L475)</f>
        <v>0.86165000000000003</v>
      </c>
      <c r="AE475" s="400">
        <f>AA475*AC475*T475/AD475 / AF897</f>
        <v>0</v>
      </c>
      <c r="AF475" s="73"/>
      <c r="AG475" s="69"/>
      <c r="AH475" s="61"/>
    </row>
    <row r="476" spans="1:34" x14ac:dyDescent="0.2">
      <c r="B476" s="152">
        <v>5992</v>
      </c>
      <c r="C476" s="152" t="s">
        <v>944</v>
      </c>
      <c r="D476" s="152" t="str">
        <f>_xll.BDP(C476,$D$12)</f>
        <v>GBp</v>
      </c>
      <c r="E476" s="152" t="s">
        <v>1036</v>
      </c>
      <c r="F476" s="153">
        <f>_xll.BDP(C476,$F$12)</f>
        <v>816.5</v>
      </c>
      <c r="G476" s="153" t="str">
        <f>_xll.BDP(C476,$G$12)</f>
        <v>#N/A Requesting Data...</v>
      </c>
      <c r="H476" s="154" t="e">
        <f t="shared" si="236"/>
        <v>#VALUE!</v>
      </c>
      <c r="I476" s="155" t="e">
        <f t="shared" si="237"/>
        <v>#VALUE!</v>
      </c>
      <c r="J476" s="156">
        <v>0</v>
      </c>
      <c r="K476" s="152" t="str">
        <f>CONCATENATE(D897,D476, " Curncy")</f>
        <v>EURGBp Curncy</v>
      </c>
      <c r="L476" s="152">
        <f>IF(D476 = D897,1,_xll.BDP(K476,$L$12))</f>
        <v>1</v>
      </c>
      <c r="M476" s="394" t="e">
        <f>IF(D476 = D897,1,_xll.BDP(K476,$M$12)*L476)</f>
        <v>#VALUE!</v>
      </c>
      <c r="N476" s="157" t="e">
        <f t="shared" si="238"/>
        <v>#VALUE!</v>
      </c>
      <c r="O476" s="396" t="e">
        <f>N476 / Y897</f>
        <v>#VALUE!</v>
      </c>
      <c r="P476" s="159">
        <f t="shared" si="239"/>
        <v>0</v>
      </c>
      <c r="Q476" s="398">
        <f>P476 / Y897*100</f>
        <v>0</v>
      </c>
      <c r="R476" s="160">
        <f t="shared" si="240"/>
        <v>0</v>
      </c>
      <c r="S476" s="398">
        <f t="shared" si="241"/>
        <v>0</v>
      </c>
      <c r="T476" s="152">
        <f t="shared" si="242"/>
        <v>0.01</v>
      </c>
      <c r="U476" s="152">
        <v>0</v>
      </c>
      <c r="V476" s="152">
        <v>1</v>
      </c>
      <c r="W476" s="158" t="e">
        <f t="shared" si="243"/>
        <v>#VALUE!</v>
      </c>
      <c r="X476" s="158" t="e">
        <f t="shared" si="244"/>
        <v>#VALUE!</v>
      </c>
      <c r="Y476" s="70"/>
      <c r="Z476" s="162">
        <f>_xll.BDH(C476,$Z$12,$D$1,$D$1)</f>
        <v>811</v>
      </c>
      <c r="AA476" s="162">
        <f t="shared" si="245"/>
        <v>5.5</v>
      </c>
      <c r="AB476" s="163">
        <f t="shared" si="246"/>
        <v>0.67817509247842167</v>
      </c>
      <c r="AC476" s="164">
        <v>0</v>
      </c>
      <c r="AD476" s="165">
        <f>IF(D476 = D897,1,_xll.BDP(K476,$AD$12)*L476)</f>
        <v>0.86165000000000003</v>
      </c>
      <c r="AE476" s="400">
        <f>AA476*AC476*T476/AD476 / AF897</f>
        <v>0</v>
      </c>
      <c r="AF476" s="73"/>
      <c r="AG476" s="69"/>
      <c r="AH476" s="61"/>
    </row>
    <row r="477" spans="1:34" x14ac:dyDescent="0.2">
      <c r="B477" s="152">
        <v>6116</v>
      </c>
      <c r="C477" s="152" t="s">
        <v>945</v>
      </c>
      <c r="D477" s="152" t="str">
        <f>_xll.BDP(C477,$D$12)</f>
        <v>GBp</v>
      </c>
      <c r="E477" s="152" t="s">
        <v>1037</v>
      </c>
      <c r="F477" s="153">
        <f>_xll.BDP(C477,$F$12)</f>
        <v>185.35</v>
      </c>
      <c r="G477" s="153" t="str">
        <f>_xll.BDP(C477,$G$12)</f>
        <v>#N/A Requesting Data...</v>
      </c>
      <c r="H477" s="154" t="e">
        <f t="shared" si="236"/>
        <v>#VALUE!</v>
      </c>
      <c r="I477" s="155" t="e">
        <f t="shared" si="237"/>
        <v>#VALUE!</v>
      </c>
      <c r="J477" s="156">
        <v>1713145</v>
      </c>
      <c r="K477" s="152" t="str">
        <f>CONCATENATE(D897,D477, " Curncy")</f>
        <v>EURGBp Curncy</v>
      </c>
      <c r="L477" s="152">
        <f>IF(D477 = D897,1,_xll.BDP(K477,$L$12))</f>
        <v>1</v>
      </c>
      <c r="M477" s="394" t="e">
        <f>IF(D477 = D897,1,_xll.BDP(K477,$M$12)*L477)</f>
        <v>#VALUE!</v>
      </c>
      <c r="N477" s="157" t="e">
        <f t="shared" si="238"/>
        <v>#VALUE!</v>
      </c>
      <c r="O477" s="396" t="e">
        <f>N477 / Y897</f>
        <v>#VALUE!</v>
      </c>
      <c r="P477" s="159" t="e">
        <f t="shared" si="239"/>
        <v>#VALUE!</v>
      </c>
      <c r="Q477" s="398" t="e">
        <f>P477 / Y897*100</f>
        <v>#VALUE!</v>
      </c>
      <c r="R477" s="160" t="e">
        <f t="shared" si="240"/>
        <v>#VALUE!</v>
      </c>
      <c r="S477" s="398" t="e">
        <f t="shared" si="241"/>
        <v>#VALUE!</v>
      </c>
      <c r="T477" s="152">
        <f t="shared" si="242"/>
        <v>0.01</v>
      </c>
      <c r="U477" s="152">
        <v>0</v>
      </c>
      <c r="V477" s="152">
        <v>1</v>
      </c>
      <c r="W477" s="158" t="e">
        <f t="shared" si="243"/>
        <v>#VALUE!</v>
      </c>
      <c r="X477" s="158" t="e">
        <f t="shared" si="244"/>
        <v>#VALUE!</v>
      </c>
      <c r="Y477" s="70"/>
      <c r="Z477" s="162">
        <f>_xll.BDH(C477,$Z$12,$D$1,$D$1)</f>
        <v>186.3</v>
      </c>
      <c r="AA477" s="162">
        <f t="shared" si="245"/>
        <v>-0.95000000000001705</v>
      </c>
      <c r="AB477" s="163">
        <f t="shared" si="246"/>
        <v>-0.50993022007515676</v>
      </c>
      <c r="AC477" s="164">
        <v>1713145</v>
      </c>
      <c r="AD477" s="165">
        <f>IF(D477 = D897,1,_xll.BDP(K477,$AD$12)*L477)</f>
        <v>0.86165000000000003</v>
      </c>
      <c r="AE477" s="400">
        <f>AA477*AC477*T477/AD477 / AF897</f>
        <v>-7.0397384522222748E-5</v>
      </c>
      <c r="AF477" s="73"/>
      <c r="AG477" s="69"/>
      <c r="AH477" s="61"/>
    </row>
    <row r="478" spans="1:34" x14ac:dyDescent="0.2">
      <c r="B478" s="152">
        <v>6485</v>
      </c>
      <c r="C478" s="152" t="s">
        <v>946</v>
      </c>
      <c r="D478" s="152" t="str">
        <f>_xll.BDP(C478,$D$12)</f>
        <v>GBp</v>
      </c>
      <c r="E478" s="152" t="s">
        <v>1038</v>
      </c>
      <c r="F478" s="153">
        <f>_xll.BDP(C478,$F$12)</f>
        <v>1632</v>
      </c>
      <c r="G478" s="153" t="str">
        <f>_xll.BDP(C478,$G$12)</f>
        <v>#N/A Requesting Data...</v>
      </c>
      <c r="H478" s="154" t="e">
        <f t="shared" si="236"/>
        <v>#VALUE!</v>
      </c>
      <c r="I478" s="155" t="e">
        <f t="shared" si="237"/>
        <v>#VALUE!</v>
      </c>
      <c r="J478" s="156">
        <v>0</v>
      </c>
      <c r="K478" s="152" t="str">
        <f>CONCATENATE(D897,D478, " Curncy")</f>
        <v>EURGBp Curncy</v>
      </c>
      <c r="L478" s="152">
        <f>IF(D478 = D897,1,_xll.BDP(K478,$L$12))</f>
        <v>1</v>
      </c>
      <c r="M478" s="394" t="e">
        <f>IF(D478 = D897,1,_xll.BDP(K478,$M$12)*L478)</f>
        <v>#VALUE!</v>
      </c>
      <c r="N478" s="157" t="e">
        <f t="shared" si="238"/>
        <v>#VALUE!</v>
      </c>
      <c r="O478" s="396" t="e">
        <f>N478 / Y897</f>
        <v>#VALUE!</v>
      </c>
      <c r="P478" s="159">
        <f t="shared" si="239"/>
        <v>0</v>
      </c>
      <c r="Q478" s="398">
        <f>P478 / Y897*100</f>
        <v>0</v>
      </c>
      <c r="R478" s="160">
        <f t="shared" si="240"/>
        <v>0</v>
      </c>
      <c r="S478" s="398">
        <f t="shared" si="241"/>
        <v>0</v>
      </c>
      <c r="T478" s="152">
        <f t="shared" si="242"/>
        <v>0.01</v>
      </c>
      <c r="U478" s="152">
        <v>0</v>
      </c>
      <c r="V478" s="152">
        <v>1</v>
      </c>
      <c r="W478" s="158" t="e">
        <f t="shared" si="243"/>
        <v>#VALUE!</v>
      </c>
      <c r="X478" s="158" t="e">
        <f t="shared" si="244"/>
        <v>#VALUE!</v>
      </c>
      <c r="Y478" s="70"/>
      <c r="Z478" s="162">
        <f>_xll.BDH(C478,$Z$12,$D$1,$D$1)</f>
        <v>1641</v>
      </c>
      <c r="AA478" s="162">
        <f t="shared" si="245"/>
        <v>-9</v>
      </c>
      <c r="AB478" s="163">
        <f t="shared" si="246"/>
        <v>-0.54844606946983543</v>
      </c>
      <c r="AC478" s="164">
        <v>0</v>
      </c>
      <c r="AD478" s="165">
        <f>IF(D478 = D897,1,_xll.BDP(K478,$AD$12)*L478)</f>
        <v>0.86165000000000003</v>
      </c>
      <c r="AE478" s="400">
        <f>AA478*AC478*T478/AD478 / AF897</f>
        <v>0</v>
      </c>
      <c r="AF478" s="73"/>
      <c r="AG478" s="69"/>
      <c r="AH478" s="61"/>
    </row>
    <row r="479" spans="1:34" x14ac:dyDescent="0.2">
      <c r="B479" s="152">
        <v>17875</v>
      </c>
      <c r="C479" s="152" t="s">
        <v>947</v>
      </c>
      <c r="D479" s="152" t="str">
        <f>_xll.BDP(C479,$D$12)</f>
        <v>GBp</v>
      </c>
      <c r="E479" s="152" t="s">
        <v>1039</v>
      </c>
      <c r="F479" s="153">
        <f>_xll.BDP(C479,$F$12)</f>
        <v>184.3</v>
      </c>
      <c r="G479" s="153" t="str">
        <f>_xll.BDP(C479,$G$12)</f>
        <v>#N/A Requesting Data...</v>
      </c>
      <c r="H479" s="154" t="e">
        <f t="shared" si="236"/>
        <v>#VALUE!</v>
      </c>
      <c r="I479" s="155" t="e">
        <f t="shared" si="237"/>
        <v>#VALUE!</v>
      </c>
      <c r="J479" s="156">
        <v>0</v>
      </c>
      <c r="K479" s="152" t="str">
        <f>CONCATENATE(D897,D479, " Curncy")</f>
        <v>EURGBp Curncy</v>
      </c>
      <c r="L479" s="152">
        <f>IF(D479 = D897,1,_xll.BDP(K479,$L$12))</f>
        <v>1</v>
      </c>
      <c r="M479" s="394" t="e">
        <f>IF(D479 = D897,1,_xll.BDP(K479,$M$12)*L479)</f>
        <v>#VALUE!</v>
      </c>
      <c r="N479" s="157" t="e">
        <f t="shared" si="238"/>
        <v>#VALUE!</v>
      </c>
      <c r="O479" s="396" t="e">
        <f>N479 / Y897</f>
        <v>#VALUE!</v>
      </c>
      <c r="P479" s="159">
        <f t="shared" si="239"/>
        <v>0</v>
      </c>
      <c r="Q479" s="398">
        <f>P479 / Y897*100</f>
        <v>0</v>
      </c>
      <c r="R479" s="160">
        <f t="shared" si="240"/>
        <v>0</v>
      </c>
      <c r="S479" s="398">
        <f t="shared" si="241"/>
        <v>0</v>
      </c>
      <c r="T479" s="152">
        <f t="shared" si="242"/>
        <v>0.01</v>
      </c>
      <c r="U479" s="152">
        <v>0</v>
      </c>
      <c r="V479" s="152">
        <v>1</v>
      </c>
      <c r="W479" s="158" t="e">
        <f t="shared" si="243"/>
        <v>#VALUE!</v>
      </c>
      <c r="X479" s="158" t="e">
        <f t="shared" si="244"/>
        <v>#VALUE!</v>
      </c>
      <c r="Y479" s="70"/>
      <c r="Z479" s="162">
        <f>_xll.BDH(C479,$Z$12,$D$1,$D$1)</f>
        <v>184.3</v>
      </c>
      <c r="AA479" s="162">
        <f t="shared" si="245"/>
        <v>0</v>
      </c>
      <c r="AB479" s="163">
        <f t="shared" si="246"/>
        <v>0</v>
      </c>
      <c r="AC479" s="164">
        <v>0</v>
      </c>
      <c r="AD479" s="165">
        <f>IF(D479 = D897,1,_xll.BDP(K479,$AD$12)*L479)</f>
        <v>0.86165000000000003</v>
      </c>
      <c r="AE479" s="400">
        <f>AA479*AC479*T479/AD479 / AF897</f>
        <v>0</v>
      </c>
      <c r="AF479" s="73"/>
      <c r="AG479" s="69"/>
      <c r="AH479" s="61"/>
    </row>
    <row r="480" spans="1:34" x14ac:dyDescent="0.2">
      <c r="B480" s="152">
        <v>3548</v>
      </c>
      <c r="C480" s="152" t="s">
        <v>948</v>
      </c>
      <c r="D480" s="152" t="str">
        <f>_xll.BDP(C480,$D$12)</f>
        <v>GBp</v>
      </c>
      <c r="E480" s="152" t="s">
        <v>1040</v>
      </c>
      <c r="F480" s="153">
        <f>_xll.BDP(C480,$F$12)</f>
        <v>213.4</v>
      </c>
      <c r="G480" s="153" t="str">
        <f>_xll.BDP(C480,$G$12)</f>
        <v>#N/A Requesting Data...</v>
      </c>
      <c r="H480" s="154" t="e">
        <f t="shared" si="236"/>
        <v>#VALUE!</v>
      </c>
      <c r="I480" s="155" t="e">
        <f t="shared" si="237"/>
        <v>#VALUE!</v>
      </c>
      <c r="J480" s="156">
        <v>0</v>
      </c>
      <c r="K480" s="152" t="str">
        <f>CONCATENATE(D897,D480, " Curncy")</f>
        <v>EURGBp Curncy</v>
      </c>
      <c r="L480" s="152">
        <f>IF(D480 = D897,1,_xll.BDP(K480,$L$12))</f>
        <v>1</v>
      </c>
      <c r="M480" s="394" t="e">
        <f>IF(D480 = D897,1,_xll.BDP(K480,$M$12)*L480)</f>
        <v>#VALUE!</v>
      </c>
      <c r="N480" s="157" t="e">
        <f t="shared" si="238"/>
        <v>#VALUE!</v>
      </c>
      <c r="O480" s="396" t="e">
        <f>N480 / Y897</f>
        <v>#VALUE!</v>
      </c>
      <c r="P480" s="159">
        <f t="shared" si="239"/>
        <v>0</v>
      </c>
      <c r="Q480" s="398">
        <f>P480 / Y897*100</f>
        <v>0</v>
      </c>
      <c r="R480" s="160">
        <f t="shared" si="240"/>
        <v>0</v>
      </c>
      <c r="S480" s="398">
        <f t="shared" si="241"/>
        <v>0</v>
      </c>
      <c r="T480" s="152">
        <f t="shared" si="242"/>
        <v>0.01</v>
      </c>
      <c r="U480" s="152">
        <v>0</v>
      </c>
      <c r="V480" s="152">
        <v>1</v>
      </c>
      <c r="W480" s="158" t="e">
        <f t="shared" si="243"/>
        <v>#VALUE!</v>
      </c>
      <c r="X480" s="158" t="e">
        <f t="shared" si="244"/>
        <v>#VALUE!</v>
      </c>
      <c r="Y480" s="70"/>
      <c r="Z480" s="162" t="str">
        <f>_xll.BDH(C480,$Z$12,$D$1,$D$1)</f>
        <v>#N/A Requesting Data...</v>
      </c>
      <c r="AA480" s="162" t="e">
        <f t="shared" si="245"/>
        <v>#VALUE!</v>
      </c>
      <c r="AB480" s="163" t="e">
        <f t="shared" si="246"/>
        <v>#VALUE!</v>
      </c>
      <c r="AC480" s="164">
        <v>0</v>
      </c>
      <c r="AD480" s="165">
        <f>IF(D480 = D897,1,_xll.BDP(K480,$AD$12)*L480)</f>
        <v>0.86165000000000003</v>
      </c>
      <c r="AE480" s="400" t="e">
        <f>AA480*AC480*T480/AD480 / AF897</f>
        <v>#VALUE!</v>
      </c>
      <c r="AF480" s="73"/>
      <c r="AG480" s="69"/>
      <c r="AH480" s="61"/>
    </row>
    <row r="481" spans="1:34" x14ac:dyDescent="0.2">
      <c r="B481" s="152">
        <v>24733</v>
      </c>
      <c r="C481" s="152" t="s">
        <v>91</v>
      </c>
      <c r="D481" s="152" t="str">
        <f>_xll.BDP(C481,$D$12)</f>
        <v>GBp</v>
      </c>
      <c r="E481" s="152" t="s">
        <v>362</v>
      </c>
      <c r="F481" s="153">
        <f>_xll.BDP(C481,$F$12)</f>
        <v>86.2</v>
      </c>
      <c r="G481" s="153" t="str">
        <f>_xll.BDP(C481,$G$12)</f>
        <v>#N/A Requesting Data...</v>
      </c>
      <c r="H481" s="154" t="e">
        <f t="shared" si="236"/>
        <v>#VALUE!</v>
      </c>
      <c r="I481" s="155" t="e">
        <f t="shared" si="237"/>
        <v>#VALUE!</v>
      </c>
      <c r="J481" s="156">
        <v>0</v>
      </c>
      <c r="K481" s="152" t="str">
        <f>CONCATENATE(D897,D481, " Curncy")</f>
        <v>EURGBp Curncy</v>
      </c>
      <c r="L481" s="152">
        <f>IF(D481 = D897,1,_xll.BDP(K481,$L$12))</f>
        <v>1</v>
      </c>
      <c r="M481" s="394" t="e">
        <f>IF(D481 = D897,1,_xll.BDP(K481,$M$12)*L481)</f>
        <v>#VALUE!</v>
      </c>
      <c r="N481" s="157" t="e">
        <f t="shared" si="238"/>
        <v>#VALUE!</v>
      </c>
      <c r="O481" s="396" t="e">
        <f>N481 / Y897</f>
        <v>#VALUE!</v>
      </c>
      <c r="P481" s="159">
        <f t="shared" si="239"/>
        <v>0</v>
      </c>
      <c r="Q481" s="398">
        <f>P481 / Y897*100</f>
        <v>0</v>
      </c>
      <c r="R481" s="160">
        <f t="shared" si="240"/>
        <v>0</v>
      </c>
      <c r="S481" s="398">
        <f t="shared" si="241"/>
        <v>0</v>
      </c>
      <c r="T481" s="152">
        <f t="shared" si="242"/>
        <v>0.01</v>
      </c>
      <c r="U481" s="152">
        <v>0</v>
      </c>
      <c r="V481" s="152">
        <v>1</v>
      </c>
      <c r="W481" s="158" t="e">
        <f t="shared" si="243"/>
        <v>#VALUE!</v>
      </c>
      <c r="X481" s="158" t="e">
        <f t="shared" si="244"/>
        <v>#VALUE!</v>
      </c>
      <c r="Y481" s="70"/>
      <c r="Z481" s="162" t="str">
        <f>_xll.BDH(C481,$Z$12,$D$1,$D$1)</f>
        <v>#N/A Requesting Data...</v>
      </c>
      <c r="AA481" s="162" t="e">
        <f t="shared" si="245"/>
        <v>#VALUE!</v>
      </c>
      <c r="AB481" s="163" t="e">
        <f t="shared" si="246"/>
        <v>#VALUE!</v>
      </c>
      <c r="AC481" s="164">
        <v>0</v>
      </c>
      <c r="AD481" s="165">
        <f>IF(D481 = D897,1,_xll.BDP(K481,$AD$12)*L481)</f>
        <v>0.86165000000000003</v>
      </c>
      <c r="AE481" s="400" t="e">
        <f>AA481*AC481*T481/AD481 / AF897</f>
        <v>#VALUE!</v>
      </c>
      <c r="AF481" s="73"/>
      <c r="AG481" s="69"/>
      <c r="AH481" s="61"/>
    </row>
    <row r="482" spans="1:34" x14ac:dyDescent="0.2">
      <c r="B482" s="152">
        <v>6405</v>
      </c>
      <c r="C482" s="152" t="s">
        <v>949</v>
      </c>
      <c r="D482" s="152" t="str">
        <f>_xll.BDP(C482,$D$12)</f>
        <v>GBp</v>
      </c>
      <c r="E482" s="152" t="s">
        <v>1041</v>
      </c>
      <c r="F482" s="153">
        <f>_xll.BDP(C482,$F$12)</f>
        <v>25.6</v>
      </c>
      <c r="G482" s="153" t="str">
        <f>_xll.BDP(C482,$G$12)</f>
        <v>#N/A Requesting Data...</v>
      </c>
      <c r="H482" s="154" t="e">
        <f t="shared" si="236"/>
        <v>#VALUE!</v>
      </c>
      <c r="I482" s="155" t="e">
        <f t="shared" si="237"/>
        <v>#VALUE!</v>
      </c>
      <c r="J482" s="156">
        <v>9376907</v>
      </c>
      <c r="K482" s="152" t="str">
        <f>CONCATENATE(D897,D482, " Curncy")</f>
        <v>EURGBp Curncy</v>
      </c>
      <c r="L482" s="152">
        <f>IF(D482 = D897,1,_xll.BDP(K482,$L$12))</f>
        <v>1</v>
      </c>
      <c r="M482" s="394" t="e">
        <f>IF(D482 = D897,1,_xll.BDP(K482,$M$12)*L482)</f>
        <v>#VALUE!</v>
      </c>
      <c r="N482" s="157" t="e">
        <f t="shared" si="238"/>
        <v>#VALUE!</v>
      </c>
      <c r="O482" s="396" t="e">
        <f>N482 / Y897</f>
        <v>#VALUE!</v>
      </c>
      <c r="P482" s="159" t="e">
        <f t="shared" si="239"/>
        <v>#VALUE!</v>
      </c>
      <c r="Q482" s="398" t="e">
        <f>P482 / Y897*100</f>
        <v>#VALUE!</v>
      </c>
      <c r="R482" s="160" t="e">
        <f t="shared" si="240"/>
        <v>#VALUE!</v>
      </c>
      <c r="S482" s="398" t="e">
        <f t="shared" si="241"/>
        <v>#VALUE!</v>
      </c>
      <c r="T482" s="152">
        <f t="shared" si="242"/>
        <v>0.01</v>
      </c>
      <c r="U482" s="152">
        <v>0</v>
      </c>
      <c r="V482" s="152">
        <v>1</v>
      </c>
      <c r="W482" s="158" t="e">
        <f t="shared" si="243"/>
        <v>#VALUE!</v>
      </c>
      <c r="X482" s="158" t="e">
        <f t="shared" si="244"/>
        <v>#VALUE!</v>
      </c>
      <c r="Y482" s="70"/>
      <c r="Z482" s="162">
        <f>_xll.BDH(C482,$Z$12,$D$1,$D$1)</f>
        <v>25.52</v>
      </c>
      <c r="AA482" s="162">
        <f t="shared" si="245"/>
        <v>8.0000000000001847E-2</v>
      </c>
      <c r="AB482" s="163">
        <f t="shared" si="246"/>
        <v>0.31347962382445865</v>
      </c>
      <c r="AC482" s="164">
        <v>9376907</v>
      </c>
      <c r="AD482" s="165">
        <f>IF(D482 = D897,1,_xll.BDP(K482,$AD$12)*L482)</f>
        <v>0.86165000000000003</v>
      </c>
      <c r="AE482" s="400">
        <f>AA482*AC482*T482/AD482 / AF897</f>
        <v>3.2448034227385152E-5</v>
      </c>
      <c r="AF482" s="73"/>
      <c r="AG482" s="69"/>
      <c r="AH482" s="61"/>
    </row>
    <row r="483" spans="1:34" x14ac:dyDescent="0.2">
      <c r="B483" s="152">
        <v>6364</v>
      </c>
      <c r="C483" s="152" t="s">
        <v>950</v>
      </c>
      <c r="D483" s="152" t="str">
        <f>_xll.BDP(C483,$D$12)</f>
        <v>GBp</v>
      </c>
      <c r="E483" s="152" t="s">
        <v>1042</v>
      </c>
      <c r="F483" s="153">
        <f>_xll.BDP(C483,$F$12)</f>
        <v>656.8</v>
      </c>
      <c r="G483" s="153" t="str">
        <f>_xll.BDP(C483,$G$12)</f>
        <v>#N/A Requesting Data...</v>
      </c>
      <c r="H483" s="154" t="e">
        <f t="shared" si="236"/>
        <v>#VALUE!</v>
      </c>
      <c r="I483" s="155" t="e">
        <f t="shared" si="237"/>
        <v>#VALUE!</v>
      </c>
      <c r="J483" s="156">
        <v>0</v>
      </c>
      <c r="K483" s="152" t="str">
        <f>CONCATENATE(D897,D483, " Curncy")</f>
        <v>EURGBp Curncy</v>
      </c>
      <c r="L483" s="152">
        <f>IF(D483 = D897,1,_xll.BDP(K483,$L$12))</f>
        <v>1</v>
      </c>
      <c r="M483" s="394" t="e">
        <f>IF(D483 = D897,1,_xll.BDP(K483,$M$12)*L483)</f>
        <v>#VALUE!</v>
      </c>
      <c r="N483" s="157" t="e">
        <f t="shared" si="238"/>
        <v>#VALUE!</v>
      </c>
      <c r="O483" s="396" t="e">
        <f>N483 / Y897</f>
        <v>#VALUE!</v>
      </c>
      <c r="P483" s="159">
        <f t="shared" si="239"/>
        <v>0</v>
      </c>
      <c r="Q483" s="398">
        <f>P483 / Y897*100</f>
        <v>0</v>
      </c>
      <c r="R483" s="160">
        <f t="shared" si="240"/>
        <v>0</v>
      </c>
      <c r="S483" s="398">
        <f t="shared" si="241"/>
        <v>0</v>
      </c>
      <c r="T483" s="152">
        <f t="shared" si="242"/>
        <v>0.01</v>
      </c>
      <c r="U483" s="152">
        <v>0</v>
      </c>
      <c r="V483" s="152">
        <v>1</v>
      </c>
      <c r="W483" s="158" t="e">
        <f t="shared" si="243"/>
        <v>#VALUE!</v>
      </c>
      <c r="X483" s="158" t="e">
        <f t="shared" si="244"/>
        <v>#VALUE!</v>
      </c>
      <c r="Y483" s="70"/>
      <c r="Z483" s="162">
        <f>_xll.BDH(C483,$Z$12,$D$1,$D$1)</f>
        <v>619.6</v>
      </c>
      <c r="AA483" s="162">
        <f t="shared" si="245"/>
        <v>37.199999999999932</v>
      </c>
      <c r="AB483" s="163">
        <f t="shared" si="246"/>
        <v>6.003873466752732</v>
      </c>
      <c r="AC483" s="164">
        <v>0</v>
      </c>
      <c r="AD483" s="165">
        <f>IF(D483 = D897,1,_xll.BDP(K483,$AD$12)*L483)</f>
        <v>0.86165000000000003</v>
      </c>
      <c r="AE483" s="400">
        <f>AA483*AC483*T483/AD483 / AF897</f>
        <v>0</v>
      </c>
      <c r="AF483" s="73"/>
      <c r="AG483" s="69"/>
      <c r="AH483" s="61"/>
    </row>
    <row r="484" spans="1:34" x14ac:dyDescent="0.2">
      <c r="B484" s="152">
        <v>3431</v>
      </c>
      <c r="C484" s="152" t="s">
        <v>951</v>
      </c>
      <c r="D484" s="152" t="str">
        <f>_xll.BDP(C484,$D$12)</f>
        <v>GBp</v>
      </c>
      <c r="E484" s="152" t="s">
        <v>1043</v>
      </c>
      <c r="F484" s="153">
        <f>_xll.BDP(C484,$F$12)</f>
        <v>81.400000000000006</v>
      </c>
      <c r="G484" s="153" t="str">
        <f>_xll.BDP(C484,$G$12)</f>
        <v>#N/A Requesting Data...</v>
      </c>
      <c r="H484" s="154" t="e">
        <f t="shared" si="236"/>
        <v>#VALUE!</v>
      </c>
      <c r="I484" s="155" t="e">
        <f t="shared" si="237"/>
        <v>#VALUE!</v>
      </c>
      <c r="J484" s="156">
        <v>0</v>
      </c>
      <c r="K484" s="152" t="str">
        <f>CONCATENATE(D897,D484, " Curncy")</f>
        <v>EURGBp Curncy</v>
      </c>
      <c r="L484" s="152">
        <f>IF(D484 = D897,1,_xll.BDP(K484,$L$12))</f>
        <v>1</v>
      </c>
      <c r="M484" s="394" t="e">
        <f>IF(D484 = D897,1,_xll.BDP(K484,$M$12)*L484)</f>
        <v>#VALUE!</v>
      </c>
      <c r="N484" s="157" t="e">
        <f t="shared" si="238"/>
        <v>#VALUE!</v>
      </c>
      <c r="O484" s="396" t="e">
        <f>N484 / Y897</f>
        <v>#VALUE!</v>
      </c>
      <c r="P484" s="159">
        <f t="shared" si="239"/>
        <v>0</v>
      </c>
      <c r="Q484" s="398">
        <f>P484 / Y897*100</f>
        <v>0</v>
      </c>
      <c r="R484" s="160">
        <f t="shared" si="240"/>
        <v>0</v>
      </c>
      <c r="S484" s="398">
        <f t="shared" si="241"/>
        <v>0</v>
      </c>
      <c r="T484" s="152">
        <f t="shared" si="242"/>
        <v>0.01</v>
      </c>
      <c r="U484" s="152">
        <v>0</v>
      </c>
      <c r="V484" s="152">
        <v>1</v>
      </c>
      <c r="W484" s="158" t="e">
        <f t="shared" si="243"/>
        <v>#VALUE!</v>
      </c>
      <c r="X484" s="158" t="e">
        <f t="shared" si="244"/>
        <v>#VALUE!</v>
      </c>
      <c r="Y484" s="70"/>
      <c r="Z484" s="162">
        <f>_xll.BDH(C484,$Z$12,$D$1,$D$1)</f>
        <v>80</v>
      </c>
      <c r="AA484" s="162">
        <f t="shared" si="245"/>
        <v>1.4000000000000057</v>
      </c>
      <c r="AB484" s="163">
        <f t="shared" si="246"/>
        <v>1.7500000000000071</v>
      </c>
      <c r="AC484" s="164">
        <v>0</v>
      </c>
      <c r="AD484" s="165">
        <f>IF(D484 = D897,1,_xll.BDP(K484,$AD$12)*L484)</f>
        <v>0.86165000000000003</v>
      </c>
      <c r="AE484" s="400">
        <f>AA484*AC484*T484/AD484 / AF897</f>
        <v>0</v>
      </c>
      <c r="AF484" s="73"/>
      <c r="AG484" s="69"/>
      <c r="AH484" s="61"/>
    </row>
    <row r="485" spans="1:34" x14ac:dyDescent="0.2">
      <c r="B485" s="152">
        <v>19718</v>
      </c>
      <c r="C485" s="152"/>
      <c r="D485" s="152" t="s">
        <v>67</v>
      </c>
      <c r="E485" s="152" t="s">
        <v>90</v>
      </c>
      <c r="F485" s="153">
        <v>0</v>
      </c>
      <c r="G485" s="153">
        <v>0</v>
      </c>
      <c r="H485" s="154">
        <f t="shared" si="236"/>
        <v>0</v>
      </c>
      <c r="I485" s="155">
        <f t="shared" si="237"/>
        <v>0</v>
      </c>
      <c r="J485" s="156">
        <v>1587644</v>
      </c>
      <c r="K485" s="152" t="str">
        <f>CONCATENATE(D897,D485, " Curncy")</f>
        <v>EURGBP Curncy</v>
      </c>
      <c r="L485" s="152">
        <f>IF(D485 = D897,1,_xll.BDP(K485,$L$12))</f>
        <v>1</v>
      </c>
      <c r="M485" s="394" t="e">
        <f>IF(D485 = D897,1,_xll.BDP(K485,$M$12)*L485)</f>
        <v>#VALUE!</v>
      </c>
      <c r="N485" s="157" t="e">
        <f t="shared" si="238"/>
        <v>#VALUE!</v>
      </c>
      <c r="O485" s="396" t="e">
        <f>N485 / Y897</f>
        <v>#VALUE!</v>
      </c>
      <c r="P485" s="159" t="e">
        <f t="shared" si="239"/>
        <v>#VALUE!</v>
      </c>
      <c r="Q485" s="398" t="e">
        <f>P485 / Y897*100</f>
        <v>#VALUE!</v>
      </c>
      <c r="R485" s="160" t="e">
        <f t="shared" si="240"/>
        <v>#VALUE!</v>
      </c>
      <c r="S485" s="398" t="e">
        <f t="shared" si="241"/>
        <v>#VALUE!</v>
      </c>
      <c r="T485" s="152">
        <f t="shared" si="242"/>
        <v>1</v>
      </c>
      <c r="U485" s="152">
        <v>1</v>
      </c>
      <c r="V485" s="152">
        <v>1</v>
      </c>
      <c r="W485" s="158" t="e">
        <f t="shared" si="243"/>
        <v>#VALUE!</v>
      </c>
      <c r="X485" s="158" t="e">
        <f t="shared" si="244"/>
        <v>#VALUE!</v>
      </c>
      <c r="Y485" s="70"/>
      <c r="Z485" s="162">
        <v>0</v>
      </c>
      <c r="AA485" s="162">
        <f t="shared" si="245"/>
        <v>0</v>
      </c>
      <c r="AB485" s="163">
        <f t="shared" si="246"/>
        <v>0</v>
      </c>
      <c r="AC485" s="164">
        <v>1587644</v>
      </c>
      <c r="AD485" s="165">
        <f>IF(D485 = D897,1,_xll.BDP(K485,$AD$12)*L485)</f>
        <v>0.86165000000000003</v>
      </c>
      <c r="AE485" s="400">
        <f>AA485*AC485*T485/AD485 / AF897</f>
        <v>0</v>
      </c>
      <c r="AF485" s="73"/>
      <c r="AG485" s="69"/>
      <c r="AH485" s="61"/>
    </row>
    <row r="486" spans="1:34" x14ac:dyDescent="0.2">
      <c r="B486" s="152">
        <v>20010</v>
      </c>
      <c r="C486" s="152" t="s">
        <v>952</v>
      </c>
      <c r="D486" s="152" t="str">
        <f>_xll.BDP(C486,$D$12)</f>
        <v>GBp</v>
      </c>
      <c r="E486" s="152" t="s">
        <v>1044</v>
      </c>
      <c r="F486" s="153">
        <f>_xll.BDP(C486,$F$12)</f>
        <v>33.5</v>
      </c>
      <c r="G486" s="153" t="str">
        <f>_xll.BDP(C486,$G$12)</f>
        <v>#N/A Requesting Data...</v>
      </c>
      <c r="H486" s="154" t="e">
        <f t="shared" si="236"/>
        <v>#VALUE!</v>
      </c>
      <c r="I486" s="155" t="e">
        <f t="shared" si="237"/>
        <v>#VALUE!</v>
      </c>
      <c r="J486" s="156">
        <v>0</v>
      </c>
      <c r="K486" s="152" t="str">
        <f>CONCATENATE(D897,D486, " Curncy")</f>
        <v>EURGBp Curncy</v>
      </c>
      <c r="L486" s="152">
        <f>IF(D486 = D897,1,_xll.BDP(K486,$L$12))</f>
        <v>1</v>
      </c>
      <c r="M486" s="394" t="e">
        <f>IF(D486 = D897,1,_xll.BDP(K486,$M$12)*L486)</f>
        <v>#VALUE!</v>
      </c>
      <c r="N486" s="157" t="e">
        <f t="shared" si="238"/>
        <v>#VALUE!</v>
      </c>
      <c r="O486" s="396" t="e">
        <f>N486 / Y897</f>
        <v>#VALUE!</v>
      </c>
      <c r="P486" s="159">
        <f t="shared" si="239"/>
        <v>0</v>
      </c>
      <c r="Q486" s="398">
        <f>P486 / Y897*100</f>
        <v>0</v>
      </c>
      <c r="R486" s="160">
        <f t="shared" si="240"/>
        <v>0</v>
      </c>
      <c r="S486" s="398">
        <f t="shared" si="241"/>
        <v>0</v>
      </c>
      <c r="T486" s="152">
        <f t="shared" si="242"/>
        <v>0.01</v>
      </c>
      <c r="U486" s="152">
        <v>0</v>
      </c>
      <c r="V486" s="152">
        <v>1</v>
      </c>
      <c r="W486" s="158" t="e">
        <f t="shared" si="243"/>
        <v>#VALUE!</v>
      </c>
      <c r="X486" s="158" t="e">
        <f t="shared" si="244"/>
        <v>#VALUE!</v>
      </c>
      <c r="Y486" s="70"/>
      <c r="Z486" s="162">
        <f>_xll.BDH(C486,$Z$12,$D$1,$D$1)</f>
        <v>34.5</v>
      </c>
      <c r="AA486" s="162">
        <f t="shared" si="245"/>
        <v>-1</v>
      </c>
      <c r="AB486" s="163">
        <f t="shared" si="246"/>
        <v>-2.8985507246376812</v>
      </c>
      <c r="AC486" s="164">
        <v>0</v>
      </c>
      <c r="AD486" s="165">
        <f>IF(D486 = D897,1,_xll.BDP(K486,$AD$12)*L486)</f>
        <v>0.86165000000000003</v>
      </c>
      <c r="AE486" s="400">
        <f>AA486*AC486*T486/AD486 / AF897</f>
        <v>0</v>
      </c>
      <c r="AF486" s="73"/>
      <c r="AG486" s="69"/>
      <c r="AH486" s="61"/>
    </row>
    <row r="487" spans="1:34" x14ac:dyDescent="0.2">
      <c r="B487" s="152">
        <v>19653</v>
      </c>
      <c r="C487" s="152" t="s">
        <v>1578</v>
      </c>
      <c r="D487" s="152" t="str">
        <f>_xll.BDP(C487,$D$12)</f>
        <v>GBp</v>
      </c>
      <c r="E487" s="152" t="s">
        <v>1045</v>
      </c>
      <c r="F487" s="153">
        <f>_xll.BDP(C487,$F$12)</f>
        <v>2.6</v>
      </c>
      <c r="G487" s="153" t="str">
        <f>_xll.BDP(C487,$G$12)</f>
        <v>#N/A Requesting Data...</v>
      </c>
      <c r="H487" s="154" t="e">
        <f t="shared" si="236"/>
        <v>#VALUE!</v>
      </c>
      <c r="I487" s="155" t="e">
        <f t="shared" si="237"/>
        <v>#VALUE!</v>
      </c>
      <c r="J487" s="156">
        <v>0</v>
      </c>
      <c r="K487" s="152" t="str">
        <f>CONCATENATE(D897,D487, " Curncy")</f>
        <v>EURGBp Curncy</v>
      </c>
      <c r="L487" s="152">
        <f>IF(D487 = D897,1,_xll.BDP(K487,$L$12))</f>
        <v>1</v>
      </c>
      <c r="M487" s="394" t="e">
        <f>IF(D487 = D897,1,_xll.BDP(K487,$M$12)*L487)</f>
        <v>#VALUE!</v>
      </c>
      <c r="N487" s="157" t="e">
        <f t="shared" si="238"/>
        <v>#VALUE!</v>
      </c>
      <c r="O487" s="396" t="e">
        <f>N487 / Y897</f>
        <v>#VALUE!</v>
      </c>
      <c r="P487" s="159">
        <f t="shared" si="239"/>
        <v>0</v>
      </c>
      <c r="Q487" s="398">
        <f>P487 / Y897*100</f>
        <v>0</v>
      </c>
      <c r="R487" s="160">
        <f t="shared" si="240"/>
        <v>0</v>
      </c>
      <c r="S487" s="398">
        <f t="shared" si="241"/>
        <v>0</v>
      </c>
      <c r="T487" s="152">
        <f t="shared" si="242"/>
        <v>0.01</v>
      </c>
      <c r="U487" s="152">
        <v>0</v>
      </c>
      <c r="V487" s="152">
        <v>1</v>
      </c>
      <c r="W487" s="158" t="e">
        <f t="shared" si="243"/>
        <v>#VALUE!</v>
      </c>
      <c r="X487" s="158" t="e">
        <f t="shared" si="244"/>
        <v>#VALUE!</v>
      </c>
      <c r="Y487" s="70"/>
      <c r="Z487" s="162" t="str">
        <f>_xll.BDH(C487,$Z$12,$D$1,$D$1)</f>
        <v>#N/A Requesting Data...</v>
      </c>
      <c r="AA487" s="162" t="e">
        <f t="shared" si="245"/>
        <v>#VALUE!</v>
      </c>
      <c r="AB487" s="163" t="e">
        <f t="shared" si="246"/>
        <v>#VALUE!</v>
      </c>
      <c r="AC487" s="164">
        <v>0</v>
      </c>
      <c r="AD487" s="165">
        <f>IF(D487 = D897,1,_xll.BDP(K487,$AD$12)*L487)</f>
        <v>0.86165000000000003</v>
      </c>
      <c r="AE487" s="400" t="e">
        <f>AA487*AC487*T487/AD487 / AF897</f>
        <v>#VALUE!</v>
      </c>
      <c r="AF487" s="73"/>
      <c r="AG487" s="69"/>
      <c r="AH487" s="61"/>
    </row>
    <row r="488" spans="1:34" x14ac:dyDescent="0.2">
      <c r="B488" s="152">
        <v>19500</v>
      </c>
      <c r="C488" s="152" t="s">
        <v>89</v>
      </c>
      <c r="D488" s="152" t="str">
        <f>_xll.BDP(C488,$D$12)</f>
        <v>GBp</v>
      </c>
      <c r="E488" s="152" t="s">
        <v>363</v>
      </c>
      <c r="F488" s="153">
        <f>_xll.BDP(C488,$F$12)</f>
        <v>1864.5</v>
      </c>
      <c r="G488" s="153" t="str">
        <f>_xll.BDP(C488,$G$12)</f>
        <v>#N/A Requesting Data...</v>
      </c>
      <c r="H488" s="154" t="e">
        <f t="shared" si="236"/>
        <v>#VALUE!</v>
      </c>
      <c r="I488" s="155" t="e">
        <f t="shared" si="237"/>
        <v>#VALUE!</v>
      </c>
      <c r="J488" s="156">
        <v>0</v>
      </c>
      <c r="K488" s="152" t="str">
        <f>CONCATENATE(D897,D488, " Curncy")</f>
        <v>EURGBp Curncy</v>
      </c>
      <c r="L488" s="152">
        <f>IF(D488 = D897,1,_xll.BDP(K488,$L$12))</f>
        <v>1</v>
      </c>
      <c r="M488" s="394" t="e">
        <f>IF(D488 = D897,1,_xll.BDP(K488,$M$12)*L488)</f>
        <v>#VALUE!</v>
      </c>
      <c r="N488" s="157" t="e">
        <f t="shared" si="238"/>
        <v>#VALUE!</v>
      </c>
      <c r="O488" s="396" t="e">
        <f>N488 / Y897</f>
        <v>#VALUE!</v>
      </c>
      <c r="P488" s="159">
        <f t="shared" si="239"/>
        <v>0</v>
      </c>
      <c r="Q488" s="398">
        <f>P488 / Y897*100</f>
        <v>0</v>
      </c>
      <c r="R488" s="160">
        <f t="shared" si="240"/>
        <v>0</v>
      </c>
      <c r="S488" s="398">
        <f t="shared" si="241"/>
        <v>0</v>
      </c>
      <c r="T488" s="152">
        <f t="shared" si="242"/>
        <v>0.01</v>
      </c>
      <c r="U488" s="152">
        <v>0</v>
      </c>
      <c r="V488" s="152">
        <v>1</v>
      </c>
      <c r="W488" s="158" t="e">
        <f t="shared" si="243"/>
        <v>#VALUE!</v>
      </c>
      <c r="X488" s="158" t="e">
        <f t="shared" si="244"/>
        <v>#VALUE!</v>
      </c>
      <c r="Y488" s="70"/>
      <c r="Z488" s="162">
        <f>_xll.BDH(C488,$Z$12,$D$1,$D$1)</f>
        <v>1822</v>
      </c>
      <c r="AA488" s="162">
        <f t="shared" si="245"/>
        <v>42.5</v>
      </c>
      <c r="AB488" s="163">
        <f t="shared" si="246"/>
        <v>2.3326015367727768</v>
      </c>
      <c r="AC488" s="164">
        <v>0</v>
      </c>
      <c r="AD488" s="165">
        <f>IF(D488 = D897,1,_xll.BDP(K488,$AD$12)*L488)</f>
        <v>0.86165000000000003</v>
      </c>
      <c r="AE488" s="400">
        <f>AA488*AC488*T488/AD488 / AF897</f>
        <v>0</v>
      </c>
      <c r="AF488" s="73"/>
      <c r="AG488" s="69"/>
      <c r="AH488" s="61"/>
    </row>
    <row r="489" spans="1:34" x14ac:dyDescent="0.2">
      <c r="B489" s="152">
        <v>6152</v>
      </c>
      <c r="C489" s="152" t="s">
        <v>953</v>
      </c>
      <c r="D489" s="152" t="str">
        <f>_xll.BDP(C489,$D$12)</f>
        <v>GBp</v>
      </c>
      <c r="E489" s="152" t="s">
        <v>1046</v>
      </c>
      <c r="F489" s="153">
        <f>_xll.BDP(C489,$F$12)</f>
        <v>1728</v>
      </c>
      <c r="G489" s="153" t="str">
        <f>_xll.BDP(C489,$G$12)</f>
        <v>#N/A Requesting Data...</v>
      </c>
      <c r="H489" s="154" t="e">
        <f t="shared" si="236"/>
        <v>#VALUE!</v>
      </c>
      <c r="I489" s="155" t="e">
        <f t="shared" si="237"/>
        <v>#VALUE!</v>
      </c>
      <c r="J489" s="156">
        <v>-144217</v>
      </c>
      <c r="K489" s="152" t="str">
        <f>CONCATENATE(D897,D489, " Curncy")</f>
        <v>EURGBp Curncy</v>
      </c>
      <c r="L489" s="152">
        <f>IF(D489 = D897,1,_xll.BDP(K489,$L$12))</f>
        <v>1</v>
      </c>
      <c r="M489" s="394" t="e">
        <f>IF(D489 = D897,1,_xll.BDP(K489,$M$12)*L489)</f>
        <v>#VALUE!</v>
      </c>
      <c r="N489" s="157" t="e">
        <f t="shared" si="238"/>
        <v>#VALUE!</v>
      </c>
      <c r="O489" s="396" t="e">
        <f>N489 / Y897</f>
        <v>#VALUE!</v>
      </c>
      <c r="P489" s="159" t="e">
        <f t="shared" si="239"/>
        <v>#VALUE!</v>
      </c>
      <c r="Q489" s="398" t="e">
        <f>P489 / Y897*100</f>
        <v>#VALUE!</v>
      </c>
      <c r="R489" s="160" t="e">
        <f t="shared" si="240"/>
        <v>#VALUE!</v>
      </c>
      <c r="S489" s="398" t="e">
        <f t="shared" si="241"/>
        <v>#VALUE!</v>
      </c>
      <c r="T489" s="152">
        <f t="shared" si="242"/>
        <v>0.01</v>
      </c>
      <c r="U489" s="152">
        <v>0</v>
      </c>
      <c r="V489" s="152">
        <v>1</v>
      </c>
      <c r="W489" s="158" t="e">
        <f t="shared" si="243"/>
        <v>#VALUE!</v>
      </c>
      <c r="X489" s="158" t="e">
        <f t="shared" si="244"/>
        <v>#VALUE!</v>
      </c>
      <c r="Y489" s="70"/>
      <c r="Z489" s="162" t="str">
        <f>_xll.BDH(C489,$Z$12,$D$1,$D$1)</f>
        <v>#N/A Requesting Data...</v>
      </c>
      <c r="AA489" s="162" t="e">
        <f t="shared" si="245"/>
        <v>#VALUE!</v>
      </c>
      <c r="AB489" s="163" t="e">
        <f t="shared" si="246"/>
        <v>#VALUE!</v>
      </c>
      <c r="AC489" s="164">
        <v>-144217</v>
      </c>
      <c r="AD489" s="165">
        <f>IF(D489 = D897,1,_xll.BDP(K489,$AD$12)*L489)</f>
        <v>0.86165000000000003</v>
      </c>
      <c r="AE489" s="400" t="e">
        <f>AA489*AC489*T489/AD489 / AF897</f>
        <v>#VALUE!</v>
      </c>
      <c r="AF489" s="73"/>
      <c r="AG489" s="69"/>
      <c r="AH489" s="61"/>
    </row>
    <row r="490" spans="1:34" x14ac:dyDescent="0.2">
      <c r="B490" s="152">
        <v>11455</v>
      </c>
      <c r="C490" s="152" t="s">
        <v>954</v>
      </c>
      <c r="D490" s="152" t="str">
        <f>_xll.BDP(C490,$D$12)</f>
        <v>GBp</v>
      </c>
      <c r="E490" s="152" t="s">
        <v>1474</v>
      </c>
      <c r="F490" s="153">
        <f>_xll.BDP(C490,$F$12)</f>
        <v>2849</v>
      </c>
      <c r="G490" s="153" t="str">
        <f>_xll.BDP(C490,$G$12)</f>
        <v>#N/A Requesting Data...</v>
      </c>
      <c r="H490" s="154" t="e">
        <f t="shared" si="236"/>
        <v>#VALUE!</v>
      </c>
      <c r="I490" s="155" t="e">
        <f t="shared" si="237"/>
        <v>#VALUE!</v>
      </c>
      <c r="J490" s="156">
        <v>0</v>
      </c>
      <c r="K490" s="152" t="str">
        <f>CONCATENATE(D897,D490, " Curncy")</f>
        <v>EURGBp Curncy</v>
      </c>
      <c r="L490" s="152">
        <f>IF(D490 = D897,1,_xll.BDP(K490,$L$12))</f>
        <v>1</v>
      </c>
      <c r="M490" s="394" t="e">
        <f>IF(D490 = D897,1,_xll.BDP(K490,$M$12)*L490)</f>
        <v>#VALUE!</v>
      </c>
      <c r="N490" s="157" t="e">
        <f t="shared" si="238"/>
        <v>#VALUE!</v>
      </c>
      <c r="O490" s="396" t="e">
        <f>N490 / Y897</f>
        <v>#VALUE!</v>
      </c>
      <c r="P490" s="159">
        <f t="shared" si="239"/>
        <v>0</v>
      </c>
      <c r="Q490" s="398">
        <f>P490 / Y897*100</f>
        <v>0</v>
      </c>
      <c r="R490" s="160">
        <f t="shared" si="240"/>
        <v>0</v>
      </c>
      <c r="S490" s="398">
        <f t="shared" si="241"/>
        <v>0</v>
      </c>
      <c r="T490" s="152">
        <f t="shared" si="242"/>
        <v>0.01</v>
      </c>
      <c r="U490" s="152">
        <v>0</v>
      </c>
      <c r="V490" s="152">
        <v>1</v>
      </c>
      <c r="W490" s="158" t="e">
        <f t="shared" si="243"/>
        <v>#VALUE!</v>
      </c>
      <c r="X490" s="158" t="e">
        <f t="shared" si="244"/>
        <v>#VALUE!</v>
      </c>
      <c r="Y490" s="70"/>
      <c r="Z490" s="162">
        <f>_xll.BDH(C490,$Z$12,$D$1,$D$1)</f>
        <v>2824</v>
      </c>
      <c r="AA490" s="162">
        <f t="shared" si="245"/>
        <v>25</v>
      </c>
      <c r="AB490" s="163">
        <f t="shared" si="246"/>
        <v>0.88526912181303119</v>
      </c>
      <c r="AC490" s="164">
        <v>0</v>
      </c>
      <c r="AD490" s="165">
        <f>IF(D490 = D897,1,_xll.BDP(K490,$AD$12)*L490)</f>
        <v>0.86165000000000003</v>
      </c>
      <c r="AE490" s="400">
        <f>AA490*AC490*T490/AD490 / AF897</f>
        <v>0</v>
      </c>
      <c r="AF490" s="73"/>
      <c r="AG490" s="69"/>
      <c r="AH490" s="61"/>
    </row>
    <row r="491" spans="1:34" x14ac:dyDescent="0.2">
      <c r="A491" s="152"/>
      <c r="B491" s="152">
        <v>6514</v>
      </c>
      <c r="C491" s="152" t="s">
        <v>1361</v>
      </c>
      <c r="D491" s="152" t="str">
        <f>_xll.BDP(C491,$D$12)</f>
        <v>GBp</v>
      </c>
      <c r="E491" s="152" t="s">
        <v>1362</v>
      </c>
      <c r="F491" s="153">
        <f>_xll.BDP(C491,$F$12)</f>
        <v>6508</v>
      </c>
      <c r="G491" s="153" t="str">
        <f>_xll.BDP(C491,$G$12)</f>
        <v>#N/A Requesting Data...</v>
      </c>
      <c r="H491" s="154" t="e">
        <f t="shared" si="236"/>
        <v>#VALUE!</v>
      </c>
      <c r="I491" s="155" t="e">
        <f t="shared" si="237"/>
        <v>#VALUE!</v>
      </c>
      <c r="J491" s="156">
        <v>0</v>
      </c>
      <c r="K491" s="152" t="str">
        <f>CONCATENATE(D897,D491, " Curncy")</f>
        <v>EURGBp Curncy</v>
      </c>
      <c r="L491" s="152">
        <f>IF(D491 = D897,1,_xll.BDP(K491,$L$12))</f>
        <v>1</v>
      </c>
      <c r="M491" s="394" t="e">
        <f>IF(D491 = D897,1,_xll.BDP(K491,$M$12)*L491)</f>
        <v>#VALUE!</v>
      </c>
      <c r="N491" s="157" t="e">
        <f t="shared" si="238"/>
        <v>#VALUE!</v>
      </c>
      <c r="O491" s="396" t="e">
        <f>N491 / Y897</f>
        <v>#VALUE!</v>
      </c>
      <c r="P491" s="159">
        <f t="shared" si="239"/>
        <v>0</v>
      </c>
      <c r="Q491" s="398">
        <f>P491 / Y897*100</f>
        <v>0</v>
      </c>
      <c r="R491" s="160">
        <f t="shared" si="240"/>
        <v>0</v>
      </c>
      <c r="S491" s="398">
        <f t="shared" si="241"/>
        <v>0</v>
      </c>
      <c r="T491" s="152">
        <f t="shared" si="242"/>
        <v>0.01</v>
      </c>
      <c r="U491" s="152">
        <v>0</v>
      </c>
      <c r="V491" s="152">
        <v>1</v>
      </c>
      <c r="W491" s="158" t="e">
        <f t="shared" si="243"/>
        <v>#VALUE!</v>
      </c>
      <c r="X491" s="158" t="e">
        <f t="shared" si="244"/>
        <v>#VALUE!</v>
      </c>
      <c r="Y491" s="161"/>
      <c r="Z491" s="162">
        <f>_xll.BDH(C491,$Z$12,$D$1,$D$1)</f>
        <v>6472</v>
      </c>
      <c r="AA491" s="162">
        <f t="shared" si="245"/>
        <v>36</v>
      </c>
      <c r="AB491" s="163">
        <f t="shared" si="246"/>
        <v>0.55624227441285534</v>
      </c>
      <c r="AC491" s="164">
        <v>0</v>
      </c>
      <c r="AD491" s="165">
        <f>IF(D491 = D897,1,_xll.BDP(K491,$AD$12)*L491)</f>
        <v>0.86165000000000003</v>
      </c>
      <c r="AE491" s="400">
        <f>AA491*AC491*T491/AD491 / AF897</f>
        <v>0</v>
      </c>
      <c r="AF491" s="166"/>
      <c r="AG491" s="69"/>
      <c r="AH491" s="61"/>
    </row>
    <row r="492" spans="1:34" x14ac:dyDescent="0.2">
      <c r="A492" s="152"/>
      <c r="B492" s="152">
        <v>26826</v>
      </c>
      <c r="C492" s="152" t="s">
        <v>1479</v>
      </c>
      <c r="D492" s="152" t="str">
        <f>_xll.BDP(C492,$D$12)</f>
        <v>GBp</v>
      </c>
      <c r="E492" s="152" t="s">
        <v>1480</v>
      </c>
      <c r="F492" s="153">
        <f>_xll.BDP(C492,$F$12)</f>
        <v>918</v>
      </c>
      <c r="G492" s="153" t="str">
        <f>_xll.BDP(C492,$G$12)</f>
        <v>#N/A Requesting Data...</v>
      </c>
      <c r="H492" s="154" t="e">
        <f t="shared" si="236"/>
        <v>#VALUE!</v>
      </c>
      <c r="I492" s="155" t="e">
        <f t="shared" si="237"/>
        <v>#VALUE!</v>
      </c>
      <c r="J492" s="156">
        <v>0</v>
      </c>
      <c r="K492" s="152" t="str">
        <f>CONCATENATE(D897,D492, " Curncy")</f>
        <v>EURGBp Curncy</v>
      </c>
      <c r="L492" s="152">
        <f>IF(D492 = D897,1,_xll.BDP(K492,$L$12))</f>
        <v>1</v>
      </c>
      <c r="M492" s="394" t="e">
        <f>IF(D492 = D897,1,_xll.BDP(K492,$M$12)*L492)</f>
        <v>#VALUE!</v>
      </c>
      <c r="N492" s="157" t="e">
        <f t="shared" si="238"/>
        <v>#VALUE!</v>
      </c>
      <c r="O492" s="396" t="e">
        <f>N492 / Y897</f>
        <v>#VALUE!</v>
      </c>
      <c r="P492" s="159">
        <f t="shared" si="239"/>
        <v>0</v>
      </c>
      <c r="Q492" s="398">
        <f>P492 / Y897*100</f>
        <v>0</v>
      </c>
      <c r="R492" s="160">
        <f t="shared" si="240"/>
        <v>0</v>
      </c>
      <c r="S492" s="398">
        <f t="shared" si="241"/>
        <v>0</v>
      </c>
      <c r="T492" s="152">
        <f t="shared" si="242"/>
        <v>0.01</v>
      </c>
      <c r="U492" s="152">
        <v>0</v>
      </c>
      <c r="V492" s="152">
        <v>1</v>
      </c>
      <c r="W492" s="158" t="e">
        <f t="shared" si="243"/>
        <v>#VALUE!</v>
      </c>
      <c r="X492" s="158" t="e">
        <f t="shared" si="244"/>
        <v>#VALUE!</v>
      </c>
      <c r="Y492" s="161"/>
      <c r="Z492" s="162">
        <f>_xll.BDH(C492,$Z$12,$D$1,$D$1)</f>
        <v>905.8</v>
      </c>
      <c r="AA492" s="162">
        <f t="shared" si="245"/>
        <v>12.200000000000045</v>
      </c>
      <c r="AB492" s="163">
        <f t="shared" si="246"/>
        <v>1.3468756899977972</v>
      </c>
      <c r="AC492" s="164">
        <v>0</v>
      </c>
      <c r="AD492" s="165">
        <f>IF(D492 = D897,1,_xll.BDP(K492,$AD$12)*L492)</f>
        <v>0.86165000000000003</v>
      </c>
      <c r="AE492" s="400">
        <f>AA492*AC492*T492/AD492 / AF897</f>
        <v>0</v>
      </c>
      <c r="AF492" s="166"/>
      <c r="AG492" s="69"/>
      <c r="AH492" s="61"/>
    </row>
    <row r="493" spans="1:34" x14ac:dyDescent="0.2">
      <c r="B493" s="152">
        <v>18875</v>
      </c>
      <c r="C493" s="152" t="s">
        <v>955</v>
      </c>
      <c r="D493" s="152" t="str">
        <f>_xll.BDP(C493,$D$12)</f>
        <v>GBp</v>
      </c>
      <c r="E493" s="152" t="s">
        <v>1047</v>
      </c>
      <c r="F493" s="153">
        <f>_xll.BDP(C493,$F$12)</f>
        <v>5080</v>
      </c>
      <c r="G493" s="153" t="str">
        <f>_xll.BDP(C493,$G$12)</f>
        <v>#N/A Requesting Data...</v>
      </c>
      <c r="H493" s="154" t="e">
        <f t="shared" si="236"/>
        <v>#VALUE!</v>
      </c>
      <c r="I493" s="155" t="e">
        <f t="shared" si="237"/>
        <v>#VALUE!</v>
      </c>
      <c r="J493" s="156">
        <v>0</v>
      </c>
      <c r="K493" s="152" t="str">
        <f>CONCATENATE(D897,D493, " Curncy")</f>
        <v>EURGBp Curncy</v>
      </c>
      <c r="L493" s="152">
        <f>IF(D493 = D897,1,_xll.BDP(K493,$L$12))</f>
        <v>1</v>
      </c>
      <c r="M493" s="394" t="e">
        <f>IF(D493 = D897,1,_xll.BDP(K493,$M$12)*L493)</f>
        <v>#VALUE!</v>
      </c>
      <c r="N493" s="157" t="e">
        <f t="shared" si="238"/>
        <v>#VALUE!</v>
      </c>
      <c r="O493" s="396" t="e">
        <f>N493 / Y897</f>
        <v>#VALUE!</v>
      </c>
      <c r="P493" s="159">
        <f t="shared" si="239"/>
        <v>0</v>
      </c>
      <c r="Q493" s="398">
        <f>P493 / Y897*100</f>
        <v>0</v>
      </c>
      <c r="R493" s="160">
        <f t="shared" si="240"/>
        <v>0</v>
      </c>
      <c r="S493" s="398">
        <f t="shared" si="241"/>
        <v>0</v>
      </c>
      <c r="T493" s="152">
        <f t="shared" si="242"/>
        <v>0.01</v>
      </c>
      <c r="U493" s="152">
        <v>0</v>
      </c>
      <c r="V493" s="152">
        <v>1</v>
      </c>
      <c r="W493" s="158" t="e">
        <f t="shared" si="243"/>
        <v>#VALUE!</v>
      </c>
      <c r="X493" s="158" t="e">
        <f t="shared" si="244"/>
        <v>#VALUE!</v>
      </c>
      <c r="Y493" s="70"/>
      <c r="Z493" s="162">
        <f>_xll.BDH(C493,$Z$12,$D$1,$D$1)</f>
        <v>5098</v>
      </c>
      <c r="AA493" s="162">
        <f t="shared" si="245"/>
        <v>-18</v>
      </c>
      <c r="AB493" s="163">
        <f t="shared" si="246"/>
        <v>-0.35307963907414669</v>
      </c>
      <c r="AC493" s="164">
        <v>0</v>
      </c>
      <c r="AD493" s="165">
        <f>IF(D493 = D897,1,_xll.BDP(K493,$AD$12)*L493)</f>
        <v>0.86165000000000003</v>
      </c>
      <c r="AE493" s="400">
        <f>AA493*AC493*T493/AD493 / AF897</f>
        <v>0</v>
      </c>
      <c r="AF493" s="73"/>
      <c r="AG493" s="69"/>
      <c r="AH493" s="61"/>
    </row>
    <row r="494" spans="1:34" x14ac:dyDescent="0.2">
      <c r="A494" s="110"/>
      <c r="B494" s="110">
        <v>6404</v>
      </c>
      <c r="C494" s="110" t="s">
        <v>1698</v>
      </c>
      <c r="D494" s="110" t="str">
        <f>_xll.BDP(C494,$D$12)</f>
        <v>GBp</v>
      </c>
      <c r="E494" s="110" t="s">
        <v>1699</v>
      </c>
      <c r="F494" s="111">
        <f>_xll.BDP(C494,$F$12)</f>
        <v>79</v>
      </c>
      <c r="G494" s="111" t="str">
        <f>_xll.BDP(C494,$G$12)</f>
        <v>#N/A Requesting Data...</v>
      </c>
      <c r="H494" s="112" t="e">
        <f>IF(OR(OR(G494="#N/A N/A",G494="#N/A Real Time"),OR(F494="#N/A N/A",F494="#N/A Real Time")),0,  G494 - F494)</f>
        <v>#VALUE!</v>
      </c>
      <c r="I494" s="113" t="e">
        <f>IF(OR(F494=0,F494="#N/A N/A"),0,H494 / F494*100)</f>
        <v>#VALUE!</v>
      </c>
      <c r="J494" s="114">
        <v>2349299</v>
      </c>
      <c r="K494" s="110" t="str">
        <f>CONCATENATE(D897,D494, " Curncy")</f>
        <v>EURGBp Curncy</v>
      </c>
      <c r="L494" s="110">
        <f>IF(D494 = D897,1,_xll.BDP(K494,$L$12))</f>
        <v>1</v>
      </c>
      <c r="M494" s="372" t="e">
        <f>IF(D494 = D897,1,_xll.BDP(K494,$M$12)*L494)</f>
        <v>#VALUE!</v>
      </c>
      <c r="N494" s="116" t="e">
        <f>H494*J494*T494/M494</f>
        <v>#VALUE!</v>
      </c>
      <c r="O494" s="379" t="e">
        <f>N494 / Y897</f>
        <v>#VALUE!</v>
      </c>
      <c r="P494" s="286" t="e">
        <f>IF(OR(OR(J494=0,G494 = "#N/A N/A"),G494="#N/A Real Time"),0,G494*J494*T494/M494)</f>
        <v>#VALUE!</v>
      </c>
      <c r="Q494" s="384" t="e">
        <f>P494 / Y897*100</f>
        <v>#VALUE!</v>
      </c>
      <c r="R494" s="118" t="e">
        <f>IF(Q494&lt;0,Q494,0)</f>
        <v>#VALUE!</v>
      </c>
      <c r="S494" s="384" t="e">
        <f>IF(Q494&gt;0,Q494,0)</f>
        <v>#VALUE!</v>
      </c>
      <c r="T494" s="110">
        <f>IF(EXACT(D494,UPPER(D494)),1,0.01)/V494</f>
        <v>0.01</v>
      </c>
      <c r="U494" s="110">
        <v>0</v>
      </c>
      <c r="V494" s="110">
        <v>1</v>
      </c>
      <c r="W494" s="117" t="e">
        <f>IF(AND(Q494&lt;0,O494&gt;0),O494,0)</f>
        <v>#VALUE!</v>
      </c>
      <c r="X494" s="117" t="e">
        <f>IF(AND(Q494&gt;0,O494&gt;0),O494,0)</f>
        <v>#VALUE!</v>
      </c>
      <c r="Y494" s="110"/>
      <c r="Z494" s="119">
        <f>_xll.BDH(C494,$Z$12,$D$1,$D$1)</f>
        <v>77.8</v>
      </c>
      <c r="AA494" s="119">
        <f>IF(OR(OR(F494="#N/A N/A",F494="#N/A Real Time"),OR(Z494="#N/A N/A",Z494="#N/A Real Time")),0,  F494 - Z494)</f>
        <v>1.2000000000000028</v>
      </c>
      <c r="AB494" s="129">
        <f>IF(OR(Z494=0,Z494="#N/A N/A"),0,AA494 / Z494*100)</f>
        <v>1.5424164524421631</v>
      </c>
      <c r="AC494" s="121">
        <v>2349299</v>
      </c>
      <c r="AD494" s="122">
        <f>IF(D494 = D897,1,_xll.BDP(K494,$AD$12)*L494)</f>
        <v>0.86165000000000003</v>
      </c>
      <c r="AE494" s="389">
        <f>AA494*AC494*T494/AD494 / AF897</f>
        <v>1.2194341006425701E-4</v>
      </c>
      <c r="AF494" s="123"/>
      <c r="AG494" s="69"/>
      <c r="AH494" s="61"/>
    </row>
    <row r="495" spans="1:34" x14ac:dyDescent="0.2">
      <c r="A495" s="152"/>
      <c r="B495" s="152">
        <v>28289</v>
      </c>
      <c r="C495" s="152" t="s">
        <v>1255</v>
      </c>
      <c r="D495" s="152" t="str">
        <f>_xll.BDP(C495,$D$12)</f>
        <v>GBp</v>
      </c>
      <c r="E495" s="152" t="s">
        <v>1270</v>
      </c>
      <c r="F495" s="153">
        <f>_xll.BDP(C495,$F$12)</f>
        <v>233</v>
      </c>
      <c r="G495" s="153" t="str">
        <f>_xll.BDP(C495,$G$12)</f>
        <v>#N/A Requesting Data...</v>
      </c>
      <c r="H495" s="154" t="e">
        <f t="shared" si="236"/>
        <v>#VALUE!</v>
      </c>
      <c r="I495" s="155" t="e">
        <f t="shared" si="237"/>
        <v>#VALUE!</v>
      </c>
      <c r="J495" s="156">
        <v>0</v>
      </c>
      <c r="K495" s="152" t="str">
        <f>CONCATENATE(D897,D495, " Curncy")</f>
        <v>EURGBp Curncy</v>
      </c>
      <c r="L495" s="152">
        <f>IF(D495 = D897,1,_xll.BDP(K495,$L$12))</f>
        <v>1</v>
      </c>
      <c r="M495" s="394" t="e">
        <f>IF(D495 = D897,1,_xll.BDP(K495,$M$12)*L495)</f>
        <v>#VALUE!</v>
      </c>
      <c r="N495" s="157" t="e">
        <f t="shared" si="238"/>
        <v>#VALUE!</v>
      </c>
      <c r="O495" s="396" t="e">
        <f>N495 / Y897</f>
        <v>#VALUE!</v>
      </c>
      <c r="P495" s="159">
        <f t="shared" si="239"/>
        <v>0</v>
      </c>
      <c r="Q495" s="398">
        <f>P495 / Y897*100</f>
        <v>0</v>
      </c>
      <c r="R495" s="160">
        <f t="shared" si="240"/>
        <v>0</v>
      </c>
      <c r="S495" s="398">
        <f t="shared" si="241"/>
        <v>0</v>
      </c>
      <c r="T495" s="152">
        <f t="shared" si="242"/>
        <v>0.01</v>
      </c>
      <c r="U495" s="152">
        <v>0</v>
      </c>
      <c r="V495" s="152">
        <v>1</v>
      </c>
      <c r="W495" s="158" t="e">
        <f t="shared" si="243"/>
        <v>#VALUE!</v>
      </c>
      <c r="X495" s="158" t="e">
        <f t="shared" si="244"/>
        <v>#VALUE!</v>
      </c>
      <c r="Y495" s="161"/>
      <c r="Z495" s="162" t="str">
        <f>_xll.BDH(C495,$Z$12,$D$1,$D$1)</f>
        <v>#N/A Requesting Data...</v>
      </c>
      <c r="AA495" s="162" t="e">
        <f t="shared" si="245"/>
        <v>#VALUE!</v>
      </c>
      <c r="AB495" s="163" t="e">
        <f t="shared" si="246"/>
        <v>#VALUE!</v>
      </c>
      <c r="AC495" s="164">
        <v>0</v>
      </c>
      <c r="AD495" s="165">
        <f>IF(D495 = D897,1,_xll.BDP(K495,$AD$12)*L495)</f>
        <v>0.86165000000000003</v>
      </c>
      <c r="AE495" s="400" t="e">
        <f>AA495*AC495*T495/AD495 / AF897</f>
        <v>#VALUE!</v>
      </c>
      <c r="AF495" s="166"/>
      <c r="AG495" s="69"/>
      <c r="AH495" s="61"/>
    </row>
    <row r="496" spans="1:34" x14ac:dyDescent="0.2">
      <c r="B496" s="152">
        <v>6004</v>
      </c>
      <c r="C496" s="152" t="s">
        <v>956</v>
      </c>
      <c r="D496" s="152" t="str">
        <f>_xll.BDP(C496,$D$12)</f>
        <v>GBp</v>
      </c>
      <c r="E496" s="152" t="s">
        <v>1048</v>
      </c>
      <c r="F496" s="153">
        <f>_xll.BDP(C496,$F$12)</f>
        <v>3507.5</v>
      </c>
      <c r="G496" s="153" t="str">
        <f>_xll.BDP(C496,$G$12)</f>
        <v>#N/A Requesting Data...</v>
      </c>
      <c r="H496" s="154" t="e">
        <f t="shared" si="236"/>
        <v>#VALUE!</v>
      </c>
      <c r="I496" s="155" t="e">
        <f t="shared" si="237"/>
        <v>#VALUE!</v>
      </c>
      <c r="J496" s="156">
        <v>0</v>
      </c>
      <c r="K496" s="152" t="str">
        <f>CONCATENATE(D897,D496, " Curncy")</f>
        <v>EURGBp Curncy</v>
      </c>
      <c r="L496" s="152">
        <f>IF(D496 = D897,1,_xll.BDP(K496,$L$12))</f>
        <v>1</v>
      </c>
      <c r="M496" s="394" t="e">
        <f>IF(D496 = D897,1,_xll.BDP(K496,$M$12)*L496)</f>
        <v>#VALUE!</v>
      </c>
      <c r="N496" s="157" t="e">
        <f t="shared" si="238"/>
        <v>#VALUE!</v>
      </c>
      <c r="O496" s="396" t="e">
        <f>N496 / Y897</f>
        <v>#VALUE!</v>
      </c>
      <c r="P496" s="159">
        <f t="shared" si="239"/>
        <v>0</v>
      </c>
      <c r="Q496" s="398">
        <f>P496 / Y897*100</f>
        <v>0</v>
      </c>
      <c r="R496" s="160">
        <f t="shared" si="240"/>
        <v>0</v>
      </c>
      <c r="S496" s="398">
        <f t="shared" si="241"/>
        <v>0</v>
      </c>
      <c r="T496" s="152">
        <f t="shared" si="242"/>
        <v>0.01</v>
      </c>
      <c r="U496" s="152">
        <v>0</v>
      </c>
      <c r="V496" s="152">
        <v>1</v>
      </c>
      <c r="W496" s="158" t="e">
        <f t="shared" si="243"/>
        <v>#VALUE!</v>
      </c>
      <c r="X496" s="158" t="e">
        <f t="shared" si="244"/>
        <v>#VALUE!</v>
      </c>
      <c r="Y496" s="70"/>
      <c r="Z496" s="162">
        <f>_xll.BDH(C496,$Z$12,$D$1,$D$1)</f>
        <v>3530.5</v>
      </c>
      <c r="AA496" s="162">
        <f t="shared" si="245"/>
        <v>-23</v>
      </c>
      <c r="AB496" s="163">
        <f t="shared" si="246"/>
        <v>-0.65146579804560267</v>
      </c>
      <c r="AC496" s="164">
        <v>0</v>
      </c>
      <c r="AD496" s="165">
        <f>IF(D496 = D897,1,_xll.BDP(K496,$AD$12)*L496)</f>
        <v>0.86165000000000003</v>
      </c>
      <c r="AE496" s="400">
        <f>AA496*AC496*T496/AD496 / AF897</f>
        <v>0</v>
      </c>
      <c r="AF496" s="73"/>
      <c r="AG496" s="69"/>
      <c r="AH496" s="61"/>
    </row>
    <row r="497" spans="1:34" s="107" customFormat="1" ht="12" customHeight="1" x14ac:dyDescent="0.2">
      <c r="A497"/>
      <c r="B497" s="152">
        <v>3746</v>
      </c>
      <c r="C497" s="152" t="s">
        <v>1650</v>
      </c>
      <c r="D497" s="152" t="str">
        <f>_xll.BDP(C497,$D$12)</f>
        <v>GBp</v>
      </c>
      <c r="E497" s="152" t="s">
        <v>1651</v>
      </c>
      <c r="F497" s="153">
        <f>_xll.BDP(C497,$F$12)</f>
        <v>69.3</v>
      </c>
      <c r="G497" s="153" t="str">
        <f>_xll.BDP(C497,$G$12)</f>
        <v>#N/A Requesting Data...</v>
      </c>
      <c r="H497" s="154" t="e">
        <f t="shared" si="236"/>
        <v>#VALUE!</v>
      </c>
      <c r="I497" s="155" t="e">
        <f t="shared" si="237"/>
        <v>#VALUE!</v>
      </c>
      <c r="J497" s="156">
        <v>5812060</v>
      </c>
      <c r="K497" s="152" t="str">
        <f>CONCATENATE(D897,D497, " Curncy")</f>
        <v>EURGBp Curncy</v>
      </c>
      <c r="L497" s="152">
        <f>IF(D497 = D897,1,_xll.BDP(K497,$L$12))</f>
        <v>1</v>
      </c>
      <c r="M497" s="394" t="e">
        <f>IF(D497 = D897,1,_xll.BDP(K497,$M$12)*L497)</f>
        <v>#VALUE!</v>
      </c>
      <c r="N497" s="157" t="e">
        <f t="shared" si="238"/>
        <v>#VALUE!</v>
      </c>
      <c r="O497" s="396" t="e">
        <f>N497 / Y897</f>
        <v>#VALUE!</v>
      </c>
      <c r="P497" s="159" t="e">
        <f t="shared" si="239"/>
        <v>#VALUE!</v>
      </c>
      <c r="Q497" s="398" t="e">
        <f>P497 / Y897*100</f>
        <v>#VALUE!</v>
      </c>
      <c r="R497" s="160" t="e">
        <f t="shared" si="240"/>
        <v>#VALUE!</v>
      </c>
      <c r="S497" s="398" t="e">
        <f t="shared" si="241"/>
        <v>#VALUE!</v>
      </c>
      <c r="T497" s="152">
        <f t="shared" si="242"/>
        <v>0.01</v>
      </c>
      <c r="U497" s="152">
        <v>0</v>
      </c>
      <c r="V497" s="152">
        <v>1</v>
      </c>
      <c r="W497" s="158" t="e">
        <f t="shared" si="243"/>
        <v>#VALUE!</v>
      </c>
      <c r="X497" s="158" t="e">
        <f t="shared" si="244"/>
        <v>#VALUE!</v>
      </c>
      <c r="Y497" s="70"/>
      <c r="Z497" s="162">
        <f>_xll.BDH(C497,$Z$12,$D$1,$D$1)</f>
        <v>68.099999999999994</v>
      </c>
      <c r="AA497" s="162">
        <f t="shared" si="245"/>
        <v>1.2000000000000028</v>
      </c>
      <c r="AB497" s="163">
        <f t="shared" si="246"/>
        <v>1.7621145374449383</v>
      </c>
      <c r="AC497" s="164">
        <v>5812060</v>
      </c>
      <c r="AD497" s="165">
        <f>IF(D497 = D897,1,_xll.BDP(K497,$AD$12)*L497)</f>
        <v>0.86165000000000003</v>
      </c>
      <c r="AE497" s="400">
        <f>AA497*AC497*T497/AD497 / AF897</f>
        <v>3.01682508653886E-4</v>
      </c>
      <c r="AF497" s="73"/>
      <c r="AG497" s="69"/>
      <c r="AH497" s="61"/>
    </row>
    <row r="498" spans="1:34" x14ac:dyDescent="0.2">
      <c r="B498" s="152">
        <v>26482</v>
      </c>
      <c r="C498" s="152" t="s">
        <v>88</v>
      </c>
      <c r="D498" s="152" t="str">
        <f>_xll.BDP(C498,$D$12)</f>
        <v>GBp</v>
      </c>
      <c r="E498" s="152" t="s">
        <v>364</v>
      </c>
      <c r="F498" s="153">
        <f>_xll.BDP(C498,$F$12)</f>
        <v>277.39999999999998</v>
      </c>
      <c r="G498" s="153" t="str">
        <f>_xll.BDP(C498,$G$12)</f>
        <v>#N/A Requesting Data...</v>
      </c>
      <c r="H498" s="154" t="e">
        <f t="shared" si="236"/>
        <v>#VALUE!</v>
      </c>
      <c r="I498" s="155" t="e">
        <f t="shared" si="237"/>
        <v>#VALUE!</v>
      </c>
      <c r="J498" s="156">
        <v>0</v>
      </c>
      <c r="K498" s="152" t="str">
        <f>CONCATENATE(D897,D498, " Curncy")</f>
        <v>EURGBp Curncy</v>
      </c>
      <c r="L498" s="152">
        <f>IF(D498 = D897,1,_xll.BDP(K498,$L$12))</f>
        <v>1</v>
      </c>
      <c r="M498" s="394" t="e">
        <f>IF(D498 = D897,1,_xll.BDP(K498,$M$12)*L498)</f>
        <v>#VALUE!</v>
      </c>
      <c r="N498" s="157" t="e">
        <f t="shared" si="238"/>
        <v>#VALUE!</v>
      </c>
      <c r="O498" s="396" t="e">
        <f>N498 / Y897</f>
        <v>#VALUE!</v>
      </c>
      <c r="P498" s="159">
        <f t="shared" si="239"/>
        <v>0</v>
      </c>
      <c r="Q498" s="398">
        <f>P498 / Y897*100</f>
        <v>0</v>
      </c>
      <c r="R498" s="160">
        <f t="shared" si="240"/>
        <v>0</v>
      </c>
      <c r="S498" s="398">
        <f t="shared" si="241"/>
        <v>0</v>
      </c>
      <c r="T498" s="152">
        <f t="shared" si="242"/>
        <v>0.01</v>
      </c>
      <c r="U498" s="152">
        <v>0</v>
      </c>
      <c r="V498" s="152">
        <v>1</v>
      </c>
      <c r="W498" s="158" t="e">
        <f t="shared" si="243"/>
        <v>#VALUE!</v>
      </c>
      <c r="X498" s="158" t="e">
        <f t="shared" si="244"/>
        <v>#VALUE!</v>
      </c>
      <c r="Y498" s="70"/>
      <c r="Z498" s="162" t="str">
        <f>_xll.BDH(C498,$Z$12,$D$1,$D$1)</f>
        <v>#N/A Requesting Data...</v>
      </c>
      <c r="AA498" s="162" t="e">
        <f t="shared" si="245"/>
        <v>#VALUE!</v>
      </c>
      <c r="AB498" s="163" t="e">
        <f t="shared" si="246"/>
        <v>#VALUE!</v>
      </c>
      <c r="AC498" s="164">
        <v>0</v>
      </c>
      <c r="AD498" s="165">
        <f>IF(D498 = D897,1,_xll.BDP(K498,$AD$12)*L498)</f>
        <v>0.86165000000000003</v>
      </c>
      <c r="AE498" s="400" t="e">
        <f>AA498*AC498*T498/AD498 / AF897</f>
        <v>#VALUE!</v>
      </c>
      <c r="AF498" s="73"/>
      <c r="AG498" s="69"/>
      <c r="AH498" s="61"/>
    </row>
    <row r="499" spans="1:34" x14ac:dyDescent="0.2">
      <c r="B499" s="152">
        <v>6331</v>
      </c>
      <c r="C499" s="152" t="s">
        <v>958</v>
      </c>
      <c r="D499" s="152" t="str">
        <f>_xll.BDP(C499,$D$12)</f>
        <v>GBp</v>
      </c>
      <c r="E499" s="152" t="s">
        <v>1050</v>
      </c>
      <c r="F499" s="153">
        <f>_xll.BDP(C499,$F$12)</f>
        <v>659.5</v>
      </c>
      <c r="G499" s="153" t="str">
        <f>_xll.BDP(C499,$G$12)</f>
        <v>#N/A Requesting Data...</v>
      </c>
      <c r="H499" s="154" t="e">
        <f t="shared" si="236"/>
        <v>#VALUE!</v>
      </c>
      <c r="I499" s="155" t="e">
        <f t="shared" si="237"/>
        <v>#VALUE!</v>
      </c>
      <c r="J499" s="156">
        <v>0</v>
      </c>
      <c r="K499" s="152" t="str">
        <f>CONCATENATE(D897,D499, " Curncy")</f>
        <v>EURGBp Curncy</v>
      </c>
      <c r="L499" s="152">
        <f>IF(D499 = D897,1,_xll.BDP(K499,$L$12))</f>
        <v>1</v>
      </c>
      <c r="M499" s="394" t="e">
        <f>IF(D499 = D897,1,_xll.BDP(K499,$M$12)*L499)</f>
        <v>#VALUE!</v>
      </c>
      <c r="N499" s="157" t="e">
        <f t="shared" si="238"/>
        <v>#VALUE!</v>
      </c>
      <c r="O499" s="396" t="e">
        <f>N499 / Y897</f>
        <v>#VALUE!</v>
      </c>
      <c r="P499" s="159">
        <f t="shared" si="239"/>
        <v>0</v>
      </c>
      <c r="Q499" s="398">
        <f>P499 / Y897*100</f>
        <v>0</v>
      </c>
      <c r="R499" s="160">
        <f t="shared" si="240"/>
        <v>0</v>
      </c>
      <c r="S499" s="398">
        <f t="shared" si="241"/>
        <v>0</v>
      </c>
      <c r="T499" s="152">
        <f t="shared" si="242"/>
        <v>0.01</v>
      </c>
      <c r="U499" s="152">
        <v>0</v>
      </c>
      <c r="V499" s="152">
        <v>1</v>
      </c>
      <c r="W499" s="158" t="e">
        <f t="shared" si="243"/>
        <v>#VALUE!</v>
      </c>
      <c r="X499" s="158" t="e">
        <f t="shared" si="244"/>
        <v>#VALUE!</v>
      </c>
      <c r="Y499" s="70"/>
      <c r="Z499" s="162" t="str">
        <f>_xll.BDH(C499,$Z$12,$D$1,$D$1)</f>
        <v>#N/A Requesting Data...</v>
      </c>
      <c r="AA499" s="162" t="e">
        <f t="shared" si="245"/>
        <v>#VALUE!</v>
      </c>
      <c r="AB499" s="163" t="e">
        <f t="shared" si="246"/>
        <v>#VALUE!</v>
      </c>
      <c r="AC499" s="164">
        <v>0</v>
      </c>
      <c r="AD499" s="165">
        <f>IF(D499 = D897,1,_xll.BDP(K499,$AD$12)*L499)</f>
        <v>0.86165000000000003</v>
      </c>
      <c r="AE499" s="400" t="e">
        <f>AA499*AC499*T499/AD499 / AF897</f>
        <v>#VALUE!</v>
      </c>
      <c r="AF499" s="73"/>
      <c r="AG499" s="69"/>
      <c r="AH499" s="61"/>
    </row>
    <row r="500" spans="1:34" x14ac:dyDescent="0.2">
      <c r="A500" s="152"/>
      <c r="B500" s="152">
        <v>12314</v>
      </c>
      <c r="C500" s="152" t="s">
        <v>1268</v>
      </c>
      <c r="D500" s="152" t="str">
        <f>_xll.BDP(C500,$D$12)</f>
        <v>GBp</v>
      </c>
      <c r="E500" s="152" t="s">
        <v>1269</v>
      </c>
      <c r="F500" s="153">
        <f>_xll.BDP(C500,$F$12)</f>
        <v>273.8</v>
      </c>
      <c r="G500" s="153" t="str">
        <f>_xll.BDP(C500,$G$12)</f>
        <v>#N/A Requesting Data...</v>
      </c>
      <c r="H500" s="154" t="e">
        <f t="shared" si="236"/>
        <v>#VALUE!</v>
      </c>
      <c r="I500" s="155" t="e">
        <f t="shared" si="237"/>
        <v>#VALUE!</v>
      </c>
      <c r="J500" s="156">
        <v>0</v>
      </c>
      <c r="K500" s="152" t="str">
        <f>CONCATENATE(D897,D500, " Curncy")</f>
        <v>EURGBp Curncy</v>
      </c>
      <c r="L500" s="152">
        <f>IF(D500 = D897,1,_xll.BDP(K500,$L$12))</f>
        <v>1</v>
      </c>
      <c r="M500" s="394" t="e">
        <f>IF(D500 = D897,1,_xll.BDP(K500,$M$12)*L500)</f>
        <v>#VALUE!</v>
      </c>
      <c r="N500" s="157" t="e">
        <f t="shared" si="238"/>
        <v>#VALUE!</v>
      </c>
      <c r="O500" s="396" t="e">
        <f>N500 / Y897</f>
        <v>#VALUE!</v>
      </c>
      <c r="P500" s="159">
        <f t="shared" si="239"/>
        <v>0</v>
      </c>
      <c r="Q500" s="398">
        <f>P500 / Y897*100</f>
        <v>0</v>
      </c>
      <c r="R500" s="160">
        <f t="shared" si="240"/>
        <v>0</v>
      </c>
      <c r="S500" s="398">
        <f t="shared" si="241"/>
        <v>0</v>
      </c>
      <c r="T500" s="152">
        <f t="shared" si="242"/>
        <v>0.01</v>
      </c>
      <c r="U500" s="152">
        <v>0</v>
      </c>
      <c r="V500" s="152">
        <v>1</v>
      </c>
      <c r="W500" s="158" t="e">
        <f t="shared" si="243"/>
        <v>#VALUE!</v>
      </c>
      <c r="X500" s="158" t="e">
        <f t="shared" si="244"/>
        <v>#VALUE!</v>
      </c>
      <c r="Y500" s="161"/>
      <c r="Z500" s="162">
        <f>_xll.BDH(C500,$Z$12,$D$1,$D$1)</f>
        <v>277.3</v>
      </c>
      <c r="AA500" s="162">
        <f t="shared" si="245"/>
        <v>-3.5</v>
      </c>
      <c r="AB500" s="163">
        <f t="shared" si="246"/>
        <v>-1.2621709340064911</v>
      </c>
      <c r="AC500" s="164">
        <v>0</v>
      </c>
      <c r="AD500" s="165">
        <f>IF(D500 = D897,1,_xll.BDP(K500,$AD$12)*L500)</f>
        <v>0.86165000000000003</v>
      </c>
      <c r="AE500" s="400">
        <f>AA500*AC500*T500/AD500 / AF897</f>
        <v>0</v>
      </c>
      <c r="AF500" s="166"/>
      <c r="AG500" s="69"/>
      <c r="AH500" s="61"/>
    </row>
    <row r="501" spans="1:34" x14ac:dyDescent="0.2">
      <c r="B501" s="152">
        <v>6380</v>
      </c>
      <c r="C501" s="152" t="s">
        <v>959</v>
      </c>
      <c r="D501" s="152" t="str">
        <f>_xll.BDP(C501,$D$12)</f>
        <v>GBp</v>
      </c>
      <c r="E501" s="152" t="s">
        <v>1051</v>
      </c>
      <c r="F501" s="153">
        <f>_xll.BDP(C501,$F$12)</f>
        <v>376.9</v>
      </c>
      <c r="G501" s="153" t="str">
        <f>_xll.BDP(C501,$G$12)</f>
        <v>#N/A Requesting Data...</v>
      </c>
      <c r="H501" s="154" t="e">
        <f t="shared" si="236"/>
        <v>#VALUE!</v>
      </c>
      <c r="I501" s="155" t="e">
        <f t="shared" si="237"/>
        <v>#VALUE!</v>
      </c>
      <c r="J501" s="156">
        <v>0</v>
      </c>
      <c r="K501" s="152" t="str">
        <f>CONCATENATE(D897,D501, " Curncy")</f>
        <v>EURGBp Curncy</v>
      </c>
      <c r="L501" s="152">
        <f>IF(D501 = D897,1,_xll.BDP(K501,$L$12))</f>
        <v>1</v>
      </c>
      <c r="M501" s="394" t="e">
        <f>IF(D501 = D897,1,_xll.BDP(K501,$M$12)*L501)</f>
        <v>#VALUE!</v>
      </c>
      <c r="N501" s="157" t="e">
        <f t="shared" si="238"/>
        <v>#VALUE!</v>
      </c>
      <c r="O501" s="396" t="e">
        <f>N501 / Y897</f>
        <v>#VALUE!</v>
      </c>
      <c r="P501" s="159">
        <f t="shared" si="239"/>
        <v>0</v>
      </c>
      <c r="Q501" s="398">
        <f>P501 / Y897*100</f>
        <v>0</v>
      </c>
      <c r="R501" s="160">
        <f t="shared" si="240"/>
        <v>0</v>
      </c>
      <c r="S501" s="398">
        <f t="shared" si="241"/>
        <v>0</v>
      </c>
      <c r="T501" s="152">
        <f t="shared" si="242"/>
        <v>0.01</v>
      </c>
      <c r="U501" s="152">
        <v>0</v>
      </c>
      <c r="V501" s="152">
        <v>1</v>
      </c>
      <c r="W501" s="158" t="e">
        <f t="shared" si="243"/>
        <v>#VALUE!</v>
      </c>
      <c r="X501" s="158" t="e">
        <f t="shared" si="244"/>
        <v>#VALUE!</v>
      </c>
      <c r="Y501" s="70"/>
      <c r="Z501" s="162">
        <f>_xll.BDH(C501,$Z$12,$D$1,$D$1)</f>
        <v>366.6</v>
      </c>
      <c r="AA501" s="162">
        <f t="shared" si="245"/>
        <v>10.299999999999955</v>
      </c>
      <c r="AB501" s="163">
        <f t="shared" si="246"/>
        <v>2.8096017457719462</v>
      </c>
      <c r="AC501" s="164">
        <v>0</v>
      </c>
      <c r="AD501" s="165">
        <f>IF(D501 = D897,1,_xll.BDP(K501,$AD$12)*L501)</f>
        <v>0.86165000000000003</v>
      </c>
      <c r="AE501" s="400">
        <f>AA501*AC501*T501/AD501 / AF897</f>
        <v>0</v>
      </c>
      <c r="AF501" s="73"/>
      <c r="AG501" s="69"/>
      <c r="AH501" s="61"/>
    </row>
    <row r="502" spans="1:34" x14ac:dyDescent="0.2">
      <c r="B502" s="152">
        <v>8631</v>
      </c>
      <c r="C502" s="152" t="s">
        <v>960</v>
      </c>
      <c r="D502" s="152" t="str">
        <f>_xll.BDP(C502,$D$12)</f>
        <v>GBp</v>
      </c>
      <c r="E502" s="152" t="s">
        <v>1052</v>
      </c>
      <c r="F502" s="153">
        <f>_xll.BDP(C502,$F$12)</f>
        <v>4.5999999999999996</v>
      </c>
      <c r="G502" s="153" t="str">
        <f>_xll.BDP(C502,$G$12)</f>
        <v>#N/A Requesting Data...</v>
      </c>
      <c r="H502" s="154" t="e">
        <f t="shared" si="236"/>
        <v>#VALUE!</v>
      </c>
      <c r="I502" s="155" t="e">
        <f t="shared" si="237"/>
        <v>#VALUE!</v>
      </c>
      <c r="J502" s="156">
        <v>0</v>
      </c>
      <c r="K502" s="152" t="str">
        <f>CONCATENATE(D897,D502, " Curncy")</f>
        <v>EURGBp Curncy</v>
      </c>
      <c r="L502" s="152">
        <f>IF(D502 = D897,1,_xll.BDP(K502,$L$12))</f>
        <v>1</v>
      </c>
      <c r="M502" s="394" t="e">
        <f>IF(D502 = D897,1,_xll.BDP(K502,$M$12)*L502)</f>
        <v>#VALUE!</v>
      </c>
      <c r="N502" s="157" t="e">
        <f t="shared" si="238"/>
        <v>#VALUE!</v>
      </c>
      <c r="O502" s="396" t="e">
        <f>N502 / Y897</f>
        <v>#VALUE!</v>
      </c>
      <c r="P502" s="159">
        <f t="shared" si="239"/>
        <v>0</v>
      </c>
      <c r="Q502" s="398">
        <f>P502 / Y897*100</f>
        <v>0</v>
      </c>
      <c r="R502" s="160">
        <f t="shared" si="240"/>
        <v>0</v>
      </c>
      <c r="S502" s="398">
        <f t="shared" si="241"/>
        <v>0</v>
      </c>
      <c r="T502" s="152">
        <f t="shared" si="242"/>
        <v>0.01</v>
      </c>
      <c r="U502" s="152">
        <v>0</v>
      </c>
      <c r="V502" s="152">
        <v>1</v>
      </c>
      <c r="W502" s="158" t="e">
        <f t="shared" si="243"/>
        <v>#VALUE!</v>
      </c>
      <c r="X502" s="158" t="e">
        <f t="shared" si="244"/>
        <v>#VALUE!</v>
      </c>
      <c r="Y502" s="70"/>
      <c r="Z502" s="162">
        <f>_xll.BDH(C502,$Z$12,$D$1,$D$1)</f>
        <v>4.3</v>
      </c>
      <c r="AA502" s="162">
        <f t="shared" si="245"/>
        <v>0.29999999999999982</v>
      </c>
      <c r="AB502" s="163">
        <f t="shared" si="246"/>
        <v>6.9767441860465071</v>
      </c>
      <c r="AC502" s="164">
        <v>0</v>
      </c>
      <c r="AD502" s="165">
        <f>IF(D502 = D897,1,_xll.BDP(K502,$AD$12)*L502)</f>
        <v>0.86165000000000003</v>
      </c>
      <c r="AE502" s="400">
        <f>AA502*AC502*T502/AD502 / AF897</f>
        <v>0</v>
      </c>
      <c r="AF502" s="73"/>
      <c r="AG502" s="69"/>
      <c r="AH502" s="61"/>
    </row>
    <row r="503" spans="1:34" x14ac:dyDescent="0.2">
      <c r="A503" s="110"/>
      <c r="B503" s="152">
        <v>29069</v>
      </c>
      <c r="C503" s="152" t="s">
        <v>1336</v>
      </c>
      <c r="D503" s="152" t="str">
        <f>_xll.BDP(C503,$D$12)</f>
        <v>GBp</v>
      </c>
      <c r="E503" s="152" t="s">
        <v>1337</v>
      </c>
      <c r="F503" s="153">
        <f>_xll.BDP(C503,$F$12)</f>
        <v>1314</v>
      </c>
      <c r="G503" s="153" t="str">
        <f>_xll.BDP(C503,$G$12)</f>
        <v>#N/A Requesting Data...</v>
      </c>
      <c r="H503" s="154" t="e">
        <f t="shared" si="236"/>
        <v>#VALUE!</v>
      </c>
      <c r="I503" s="155" t="e">
        <f t="shared" si="237"/>
        <v>#VALUE!</v>
      </c>
      <c r="J503" s="156">
        <v>0</v>
      </c>
      <c r="K503" s="152" t="str">
        <f>CONCATENATE(D897,D503, " Curncy")</f>
        <v>EURGBp Curncy</v>
      </c>
      <c r="L503" s="152">
        <f>IF(D503 = D897,1,_xll.BDP(K503,$L$12))</f>
        <v>1</v>
      </c>
      <c r="M503" s="394" t="e">
        <f>IF(D503 = D897,1,_xll.BDP(K503,$M$12)*L503)</f>
        <v>#VALUE!</v>
      </c>
      <c r="N503" s="157" t="e">
        <f t="shared" si="238"/>
        <v>#VALUE!</v>
      </c>
      <c r="O503" s="396" t="e">
        <f>N503 / Y897</f>
        <v>#VALUE!</v>
      </c>
      <c r="P503" s="159">
        <f t="shared" si="239"/>
        <v>0</v>
      </c>
      <c r="Q503" s="398">
        <f>P503 / Y897*100</f>
        <v>0</v>
      </c>
      <c r="R503" s="160">
        <f t="shared" si="240"/>
        <v>0</v>
      </c>
      <c r="S503" s="398">
        <f t="shared" si="241"/>
        <v>0</v>
      </c>
      <c r="T503" s="152">
        <f t="shared" si="242"/>
        <v>0.01</v>
      </c>
      <c r="U503" s="152">
        <v>0</v>
      </c>
      <c r="V503" s="152">
        <v>1</v>
      </c>
      <c r="W503" s="158" t="e">
        <f t="shared" si="243"/>
        <v>#VALUE!</v>
      </c>
      <c r="X503" s="158" t="e">
        <f t="shared" si="244"/>
        <v>#VALUE!</v>
      </c>
      <c r="Y503" s="110"/>
      <c r="Z503" s="162" t="str">
        <f>_xll.BDH(C503,$Z$12,$D$1,$D$1)</f>
        <v>#N/A Requesting Data...</v>
      </c>
      <c r="AA503" s="162" t="e">
        <f t="shared" si="245"/>
        <v>#VALUE!</v>
      </c>
      <c r="AB503" s="163" t="e">
        <f t="shared" si="246"/>
        <v>#VALUE!</v>
      </c>
      <c r="AC503" s="164">
        <v>0</v>
      </c>
      <c r="AD503" s="165">
        <f>IF(D503 = D897,1,_xll.BDP(K503,$AD$12)*L503)</f>
        <v>0.86165000000000003</v>
      </c>
      <c r="AE503" s="400" t="e">
        <f>AA503*AC503*T503/AD503 / AF897</f>
        <v>#VALUE!</v>
      </c>
      <c r="AF503" s="123"/>
      <c r="AG503" s="69"/>
      <c r="AH503" s="61"/>
    </row>
    <row r="504" spans="1:34" x14ac:dyDescent="0.2">
      <c r="B504" s="152">
        <v>10260</v>
      </c>
      <c r="C504" s="152" t="s">
        <v>961</v>
      </c>
      <c r="D504" s="152" t="str">
        <f>_xll.BDP(C504,$D$12)</f>
        <v>GBp</v>
      </c>
      <c r="E504" s="152" t="s">
        <v>1053</v>
      </c>
      <c r="F504" s="153" t="str">
        <f>_xll.BDP(C504,$F$12)</f>
        <v>#N/A N/A</v>
      </c>
      <c r="G504" s="153" t="str">
        <f>_xll.BDP(C504,$G$12)</f>
        <v>#N/A Requesting Data...</v>
      </c>
      <c r="H504" s="154">
        <f t="shared" si="236"/>
        <v>0</v>
      </c>
      <c r="I504" s="155">
        <f t="shared" si="237"/>
        <v>0</v>
      </c>
      <c r="J504" s="156">
        <v>0</v>
      </c>
      <c r="K504" s="152" t="str">
        <f>CONCATENATE(D897,D504, " Curncy")</f>
        <v>EURGBp Curncy</v>
      </c>
      <c r="L504" s="152">
        <f>IF(D504 = D897,1,_xll.BDP(K504,$L$12))</f>
        <v>1</v>
      </c>
      <c r="M504" s="394" t="e">
        <f>IF(D504 = D897,1,_xll.BDP(K504,$M$12)*L504)</f>
        <v>#VALUE!</v>
      </c>
      <c r="N504" s="157" t="e">
        <f t="shared" si="238"/>
        <v>#VALUE!</v>
      </c>
      <c r="O504" s="396" t="e">
        <f>N504 / Y897</f>
        <v>#VALUE!</v>
      </c>
      <c r="P504" s="159">
        <f t="shared" si="239"/>
        <v>0</v>
      </c>
      <c r="Q504" s="398">
        <f>P504 / Y897*100</f>
        <v>0</v>
      </c>
      <c r="R504" s="160">
        <f t="shared" si="240"/>
        <v>0</v>
      </c>
      <c r="S504" s="398">
        <f t="shared" si="241"/>
        <v>0</v>
      </c>
      <c r="T504" s="152">
        <f t="shared" si="242"/>
        <v>0.01</v>
      </c>
      <c r="U504" s="152">
        <v>0</v>
      </c>
      <c r="V504" s="152">
        <v>1</v>
      </c>
      <c r="W504" s="158" t="e">
        <f t="shared" si="243"/>
        <v>#VALUE!</v>
      </c>
      <c r="X504" s="158" t="e">
        <f t="shared" si="244"/>
        <v>#VALUE!</v>
      </c>
      <c r="Y504" s="70"/>
      <c r="Z504" s="162" t="str">
        <f>_xll.BDH(C504,$Z$12,$D$1,$D$1)</f>
        <v>#N/A N/A</v>
      </c>
      <c r="AA504" s="162">
        <f t="shared" si="245"/>
        <v>0</v>
      </c>
      <c r="AB504" s="163">
        <f t="shared" si="246"/>
        <v>0</v>
      </c>
      <c r="AC504" s="164">
        <v>0</v>
      </c>
      <c r="AD504" s="165">
        <f>IF(D504 = D897,1,_xll.BDP(K504,$AD$12)*L504)</f>
        <v>0.86165000000000003</v>
      </c>
      <c r="AE504" s="400">
        <f>AA504*AC504*T504/AD504 / AF897</f>
        <v>0</v>
      </c>
      <c r="AF504" s="73"/>
      <c r="AG504" s="69"/>
      <c r="AH504" s="61"/>
    </row>
    <row r="505" spans="1:34" x14ac:dyDescent="0.2">
      <c r="B505" s="152">
        <v>5995</v>
      </c>
      <c r="C505" s="152" t="s">
        <v>962</v>
      </c>
      <c r="D505" s="152" t="str">
        <f>_xll.BDP(C505,$D$12)</f>
        <v>GBp</v>
      </c>
      <c r="E505" s="152" t="s">
        <v>1054</v>
      </c>
      <c r="F505" s="153">
        <f>_xll.BDP(C505,$F$12)</f>
        <v>2430</v>
      </c>
      <c r="G505" s="153" t="str">
        <f>_xll.BDP(C505,$G$12)</f>
        <v>#N/A Requesting Data...</v>
      </c>
      <c r="H505" s="154" t="e">
        <f t="shared" si="236"/>
        <v>#VALUE!</v>
      </c>
      <c r="I505" s="155" t="e">
        <f t="shared" si="237"/>
        <v>#VALUE!</v>
      </c>
      <c r="J505" s="156">
        <v>0</v>
      </c>
      <c r="K505" s="152" t="str">
        <f>CONCATENATE(D897,D505, " Curncy")</f>
        <v>EURGBp Curncy</v>
      </c>
      <c r="L505" s="152">
        <f>IF(D505 = D897,1,_xll.BDP(K505,$L$12))</f>
        <v>1</v>
      </c>
      <c r="M505" s="394" t="e">
        <f>IF(D505 = D897,1,_xll.BDP(K505,$M$12)*L505)</f>
        <v>#VALUE!</v>
      </c>
      <c r="N505" s="157" t="e">
        <f t="shared" si="238"/>
        <v>#VALUE!</v>
      </c>
      <c r="O505" s="396" t="e">
        <f>N505 / Y897</f>
        <v>#VALUE!</v>
      </c>
      <c r="P505" s="159">
        <f t="shared" si="239"/>
        <v>0</v>
      </c>
      <c r="Q505" s="398">
        <f>P505 / Y897*100</f>
        <v>0</v>
      </c>
      <c r="R505" s="160">
        <f t="shared" si="240"/>
        <v>0</v>
      </c>
      <c r="S505" s="398">
        <f t="shared" si="241"/>
        <v>0</v>
      </c>
      <c r="T505" s="152">
        <f t="shared" si="242"/>
        <v>0.01</v>
      </c>
      <c r="U505" s="152">
        <v>0</v>
      </c>
      <c r="V505" s="152">
        <v>1</v>
      </c>
      <c r="W505" s="158" t="e">
        <f t="shared" si="243"/>
        <v>#VALUE!</v>
      </c>
      <c r="X505" s="158" t="e">
        <f t="shared" si="244"/>
        <v>#VALUE!</v>
      </c>
      <c r="Y505" s="70"/>
      <c r="Z505" s="162" t="str">
        <f>_xll.BDH(C505,$Z$12,$D$1,$D$1)</f>
        <v>#N/A Requesting Data...</v>
      </c>
      <c r="AA505" s="162" t="e">
        <f t="shared" si="245"/>
        <v>#VALUE!</v>
      </c>
      <c r="AB505" s="163" t="e">
        <f t="shared" si="246"/>
        <v>#VALUE!</v>
      </c>
      <c r="AC505" s="164">
        <v>0</v>
      </c>
      <c r="AD505" s="165">
        <f>IF(D505 = D897,1,_xll.BDP(K505,$AD$12)*L505)</f>
        <v>0.86165000000000003</v>
      </c>
      <c r="AE505" s="400" t="e">
        <f>AA505*AC505*T505/AD505 / AF897</f>
        <v>#VALUE!</v>
      </c>
      <c r="AF505" s="73"/>
      <c r="AG505" s="69"/>
      <c r="AH505" s="61"/>
    </row>
    <row r="506" spans="1:34" x14ac:dyDescent="0.2">
      <c r="A506" s="152"/>
      <c r="B506" s="152">
        <v>28663</v>
      </c>
      <c r="C506" s="152" t="s">
        <v>1399</v>
      </c>
      <c r="D506" s="152" t="str">
        <f>_xll.BDP(C506,$D$12)</f>
        <v>GBp</v>
      </c>
      <c r="E506" s="152" t="s">
        <v>1400</v>
      </c>
      <c r="F506" s="153">
        <f>_xll.BDP(C506,$F$12)</f>
        <v>1244</v>
      </c>
      <c r="G506" s="153" t="str">
        <f>_xll.BDP(C506,$G$12)</f>
        <v>#N/A Requesting Data...</v>
      </c>
      <c r="H506" s="154" t="e">
        <f t="shared" si="236"/>
        <v>#VALUE!</v>
      </c>
      <c r="I506" s="155" t="e">
        <f t="shared" si="237"/>
        <v>#VALUE!</v>
      </c>
      <c r="J506" s="156">
        <v>0</v>
      </c>
      <c r="K506" s="152" t="str">
        <f>CONCATENATE(D897,D506, " Curncy")</f>
        <v>EURGBp Curncy</v>
      </c>
      <c r="L506" s="152">
        <f>IF(D506 = D897,1,_xll.BDP(K506,$L$12))</f>
        <v>1</v>
      </c>
      <c r="M506" s="394" t="e">
        <f>IF(D506 = D897,1,_xll.BDP(K506,$M$12)*L506)</f>
        <v>#VALUE!</v>
      </c>
      <c r="N506" s="157" t="e">
        <f t="shared" si="238"/>
        <v>#VALUE!</v>
      </c>
      <c r="O506" s="396" t="e">
        <f>N506 / Y897</f>
        <v>#VALUE!</v>
      </c>
      <c r="P506" s="159">
        <f t="shared" si="239"/>
        <v>0</v>
      </c>
      <c r="Q506" s="398">
        <f>P506 / Y897*100</f>
        <v>0</v>
      </c>
      <c r="R506" s="160">
        <f t="shared" si="240"/>
        <v>0</v>
      </c>
      <c r="S506" s="398">
        <f t="shared" si="241"/>
        <v>0</v>
      </c>
      <c r="T506" s="152">
        <f t="shared" si="242"/>
        <v>0.01</v>
      </c>
      <c r="U506" s="152">
        <v>0</v>
      </c>
      <c r="V506" s="152">
        <v>1</v>
      </c>
      <c r="W506" s="158" t="e">
        <f t="shared" si="243"/>
        <v>#VALUE!</v>
      </c>
      <c r="X506" s="158" t="e">
        <f t="shared" si="244"/>
        <v>#VALUE!</v>
      </c>
      <c r="Y506" s="161"/>
      <c r="Z506" s="162">
        <f>_xll.BDH(C506,$Z$12,$D$1,$D$1)</f>
        <v>1220</v>
      </c>
      <c r="AA506" s="162">
        <f t="shared" si="245"/>
        <v>24</v>
      </c>
      <c r="AB506" s="163">
        <f t="shared" si="246"/>
        <v>1.9672131147540985</v>
      </c>
      <c r="AC506" s="164">
        <v>0</v>
      </c>
      <c r="AD506" s="165">
        <f>IF(D506 = D897,1,_xll.BDP(K506,$AD$12)*L506)</f>
        <v>0.86165000000000003</v>
      </c>
      <c r="AE506" s="400">
        <f>AA506*AC506*T506/AD506 / AF897</f>
        <v>0</v>
      </c>
      <c r="AF506" s="166"/>
      <c r="AG506" s="69"/>
      <c r="AH506" s="61"/>
    </row>
    <row r="507" spans="1:34" x14ac:dyDescent="0.2">
      <c r="B507" s="152">
        <v>10161</v>
      </c>
      <c r="C507" s="152" t="s">
        <v>963</v>
      </c>
      <c r="D507" s="152" t="str">
        <f>_xll.BDP(C507,$D$12)</f>
        <v>GBp</v>
      </c>
      <c r="E507" s="152" t="s">
        <v>1055</v>
      </c>
      <c r="F507" s="153">
        <f>_xll.BDP(C507,$F$12)</f>
        <v>11.75</v>
      </c>
      <c r="G507" s="153" t="str">
        <f>_xll.BDP(C507,$G$12)</f>
        <v>#N/A Requesting Data...</v>
      </c>
      <c r="H507" s="154" t="e">
        <f t="shared" si="236"/>
        <v>#VALUE!</v>
      </c>
      <c r="I507" s="155" t="e">
        <f t="shared" si="237"/>
        <v>#VALUE!</v>
      </c>
      <c r="J507" s="156">
        <v>0</v>
      </c>
      <c r="K507" s="152" t="str">
        <f>CONCATENATE(D897,D507, " Curncy")</f>
        <v>EURGBp Curncy</v>
      </c>
      <c r="L507" s="152">
        <f>IF(D507 = D897,1,_xll.BDP(K507,$L$12))</f>
        <v>1</v>
      </c>
      <c r="M507" s="394" t="e">
        <f>IF(D507 = D897,1,_xll.BDP(K507,$M$12)*L507)</f>
        <v>#VALUE!</v>
      </c>
      <c r="N507" s="157" t="e">
        <f t="shared" si="238"/>
        <v>#VALUE!</v>
      </c>
      <c r="O507" s="396" t="e">
        <f>N507 / Y897</f>
        <v>#VALUE!</v>
      </c>
      <c r="P507" s="159">
        <f t="shared" si="239"/>
        <v>0</v>
      </c>
      <c r="Q507" s="398">
        <f>P507 / Y897*100</f>
        <v>0</v>
      </c>
      <c r="R507" s="160">
        <f t="shared" si="240"/>
        <v>0</v>
      </c>
      <c r="S507" s="398">
        <f t="shared" si="241"/>
        <v>0</v>
      </c>
      <c r="T507" s="152">
        <f t="shared" si="242"/>
        <v>0.01</v>
      </c>
      <c r="U507" s="152">
        <v>0</v>
      </c>
      <c r="V507" s="152">
        <v>1</v>
      </c>
      <c r="W507" s="158" t="e">
        <f t="shared" si="243"/>
        <v>#VALUE!</v>
      </c>
      <c r="X507" s="158" t="e">
        <f t="shared" si="244"/>
        <v>#VALUE!</v>
      </c>
      <c r="Y507" s="70"/>
      <c r="Z507" s="162">
        <f>_xll.BDH(C507,$Z$12,$D$1,$D$1)</f>
        <v>11.375</v>
      </c>
      <c r="AA507" s="162">
        <f t="shared" si="245"/>
        <v>0.375</v>
      </c>
      <c r="AB507" s="163">
        <f t="shared" si="246"/>
        <v>3.296703296703297</v>
      </c>
      <c r="AC507" s="164">
        <v>0</v>
      </c>
      <c r="AD507" s="165">
        <f>IF(D507 = D897,1,_xll.BDP(K507,$AD$12)*L507)</f>
        <v>0.86165000000000003</v>
      </c>
      <c r="AE507" s="400">
        <f>AA507*AC507*T507/AD507 / AF897</f>
        <v>0</v>
      </c>
      <c r="AF507" s="73"/>
      <c r="AG507" s="69"/>
      <c r="AH507" s="61"/>
    </row>
    <row r="508" spans="1:34" x14ac:dyDescent="0.2">
      <c r="B508" s="152">
        <v>6268</v>
      </c>
      <c r="C508" s="152" t="s">
        <v>964</v>
      </c>
      <c r="D508" s="152" t="str">
        <f>_xll.BDP(C508,$D$12)</f>
        <v>GBp</v>
      </c>
      <c r="E508" s="152" t="s">
        <v>1056</v>
      </c>
      <c r="F508" s="153">
        <f>_xll.BDP(C508,$F$12)</f>
        <v>129.6</v>
      </c>
      <c r="G508" s="153" t="str">
        <f>_xll.BDP(C508,$G$12)</f>
        <v>#N/A Requesting Data...</v>
      </c>
      <c r="H508" s="154" t="e">
        <f t="shared" si="236"/>
        <v>#VALUE!</v>
      </c>
      <c r="I508" s="155" t="e">
        <f t="shared" si="237"/>
        <v>#VALUE!</v>
      </c>
      <c r="J508" s="156">
        <v>0</v>
      </c>
      <c r="K508" s="152" t="str">
        <f>CONCATENATE(D897,D508, " Curncy")</f>
        <v>EURGBp Curncy</v>
      </c>
      <c r="L508" s="152">
        <f>IF(D508 = D897,1,_xll.BDP(K508,$L$12))</f>
        <v>1</v>
      </c>
      <c r="M508" s="394" t="e">
        <f>IF(D508 = D897,1,_xll.BDP(K508,$M$12)*L508)</f>
        <v>#VALUE!</v>
      </c>
      <c r="N508" s="157" t="e">
        <f t="shared" si="238"/>
        <v>#VALUE!</v>
      </c>
      <c r="O508" s="396" t="e">
        <f>N508 / Y897</f>
        <v>#VALUE!</v>
      </c>
      <c r="P508" s="159">
        <f t="shared" si="239"/>
        <v>0</v>
      </c>
      <c r="Q508" s="398">
        <f>P508 / Y897*100</f>
        <v>0</v>
      </c>
      <c r="R508" s="160">
        <f t="shared" si="240"/>
        <v>0</v>
      </c>
      <c r="S508" s="398">
        <f t="shared" si="241"/>
        <v>0</v>
      </c>
      <c r="T508" s="152">
        <f t="shared" si="242"/>
        <v>0.01</v>
      </c>
      <c r="U508" s="152">
        <v>0</v>
      </c>
      <c r="V508" s="152">
        <v>1</v>
      </c>
      <c r="W508" s="158" t="e">
        <f t="shared" si="243"/>
        <v>#VALUE!</v>
      </c>
      <c r="X508" s="158" t="e">
        <f t="shared" si="244"/>
        <v>#VALUE!</v>
      </c>
      <c r="Y508" s="70"/>
      <c r="Z508" s="162" t="str">
        <f>_xll.BDH(C508,$Z$12,$D$1,$D$1)</f>
        <v>#N/A Requesting Data...</v>
      </c>
      <c r="AA508" s="162" t="e">
        <f t="shared" si="245"/>
        <v>#VALUE!</v>
      </c>
      <c r="AB508" s="163" t="e">
        <f t="shared" si="246"/>
        <v>#VALUE!</v>
      </c>
      <c r="AC508" s="164">
        <v>0</v>
      </c>
      <c r="AD508" s="165">
        <f>IF(D508 = D897,1,_xll.BDP(K508,$AD$12)*L508)</f>
        <v>0.86165000000000003</v>
      </c>
      <c r="AE508" s="400" t="e">
        <f>AA508*AC508*T508/AD508 / AF897</f>
        <v>#VALUE!</v>
      </c>
      <c r="AF508" s="73"/>
      <c r="AG508" s="69"/>
      <c r="AH508" s="61"/>
    </row>
    <row r="509" spans="1:34" x14ac:dyDescent="0.2">
      <c r="A509" s="110"/>
      <c r="B509" s="152">
        <v>6332</v>
      </c>
      <c r="C509" s="152" t="s">
        <v>1161</v>
      </c>
      <c r="D509" s="152" t="str">
        <f>_xll.BDP(C509,$D$12)</f>
        <v>GBp</v>
      </c>
      <c r="E509" s="152" t="s">
        <v>1162</v>
      </c>
      <c r="F509" s="153">
        <f>_xll.BDP(C509,$F$12)</f>
        <v>757.4</v>
      </c>
      <c r="G509" s="153" t="str">
        <f>_xll.BDP(C509,$G$12)</f>
        <v>#N/A Requesting Data...</v>
      </c>
      <c r="H509" s="154" t="e">
        <f t="shared" ref="H509:H569" si="247">IF(OR(OR(G509="#N/A N/A",G509="#N/A Real Time"),OR(F509="#N/A N/A",F509="#N/A Real Time")),0,  G509 - F509)</f>
        <v>#VALUE!</v>
      </c>
      <c r="I509" s="155" t="e">
        <f t="shared" ref="I509:I569" si="248">IF(OR(F509=0,F509="#N/A N/A"),0,H509 / F509*100)</f>
        <v>#VALUE!</v>
      </c>
      <c r="J509" s="156">
        <v>0</v>
      </c>
      <c r="K509" s="152" t="str">
        <f>CONCATENATE(D897,D509, " Curncy")</f>
        <v>EURGBp Curncy</v>
      </c>
      <c r="L509" s="152">
        <f>IF(D509 = D897,1,_xll.BDP(K509,$L$12))</f>
        <v>1</v>
      </c>
      <c r="M509" s="394" t="e">
        <f>IF(D509 = D897,1,_xll.BDP(K509,$M$12)*L509)</f>
        <v>#VALUE!</v>
      </c>
      <c r="N509" s="157" t="e">
        <f t="shared" ref="N509:N569" si="249">H509*J509*T509/M509</f>
        <v>#VALUE!</v>
      </c>
      <c r="O509" s="396" t="e">
        <f>N509 / Y897</f>
        <v>#VALUE!</v>
      </c>
      <c r="P509" s="159">
        <f t="shared" ref="P509:P569" si="250">IF(OR(OR(J509=0,G509 = "#N/A N/A"),G509="#N/A Real Time"),0,G509*J509*T509/M509)</f>
        <v>0</v>
      </c>
      <c r="Q509" s="398">
        <f>P509 / Y897*100</f>
        <v>0</v>
      </c>
      <c r="R509" s="160">
        <f t="shared" ref="R509:R569" si="251">IF(Q509&lt;0,Q509,0)</f>
        <v>0</v>
      </c>
      <c r="S509" s="398">
        <f t="shared" ref="S509:S569" si="252">IF(Q509&gt;0,Q509,0)</f>
        <v>0</v>
      </c>
      <c r="T509" s="152">
        <f t="shared" ref="T509:T569" si="253">IF(EXACT(D509,UPPER(D509)),1,0.01)/V509</f>
        <v>0.01</v>
      </c>
      <c r="U509" s="152">
        <v>0</v>
      </c>
      <c r="V509" s="152">
        <v>1</v>
      </c>
      <c r="W509" s="158" t="e">
        <f t="shared" ref="W509:W569" si="254">IF(AND(Q509&lt;0,O509&gt;0),O509,0)</f>
        <v>#VALUE!</v>
      </c>
      <c r="X509" s="158" t="e">
        <f t="shared" ref="X509:X569" si="255">IF(AND(Q509&gt;0,O509&gt;0),O509,0)</f>
        <v>#VALUE!</v>
      </c>
      <c r="Y509" s="110"/>
      <c r="Z509" s="162">
        <f>_xll.BDH(C509,$Z$12,$D$1,$D$1)</f>
        <v>766.8</v>
      </c>
      <c r="AA509" s="162">
        <f t="shared" ref="AA509:AA569" si="256">IF(OR(OR(F509="#N/A N/A",F509="#N/A Real Time"),OR(Z509="#N/A N/A",Z509="#N/A Real Time")),0,  F509 - Z509)</f>
        <v>-9.3999999999999773</v>
      </c>
      <c r="AB509" s="163">
        <f t="shared" ref="AB509:AB569" si="257">IF(OR(Z509=0,Z509="#N/A N/A"),0,AA509 / Z509*100)</f>
        <v>-1.2258737610850259</v>
      </c>
      <c r="AC509" s="164">
        <v>0</v>
      </c>
      <c r="AD509" s="165">
        <f>IF(D509 = D897,1,_xll.BDP(K509,$AD$12)*L509)</f>
        <v>0.86165000000000003</v>
      </c>
      <c r="AE509" s="400">
        <f>AA509*AC509*T509/AD509 / AF897</f>
        <v>0</v>
      </c>
      <c r="AF509" s="123"/>
      <c r="AG509" s="69"/>
      <c r="AH509" s="61"/>
    </row>
    <row r="510" spans="1:34" x14ac:dyDescent="0.2">
      <c r="B510" s="152">
        <v>3421</v>
      </c>
      <c r="C510" s="152" t="s">
        <v>965</v>
      </c>
      <c r="D510" s="152" t="str">
        <f>_xll.BDP(C510,$D$12)</f>
        <v>GBp</v>
      </c>
      <c r="E510" s="152" t="s">
        <v>1057</v>
      </c>
      <c r="F510" s="153">
        <f>_xll.BDP(C510,$F$12)</f>
        <v>1785.6</v>
      </c>
      <c r="G510" s="153" t="str">
        <f>_xll.BDP(C510,$G$12)</f>
        <v>#N/A Requesting Data...</v>
      </c>
      <c r="H510" s="154" t="e">
        <f t="shared" si="247"/>
        <v>#VALUE!</v>
      </c>
      <c r="I510" s="155" t="e">
        <f t="shared" si="248"/>
        <v>#VALUE!</v>
      </c>
      <c r="J510" s="156">
        <v>0</v>
      </c>
      <c r="K510" s="152" t="str">
        <f>CONCATENATE(D897,D510, " Curncy")</f>
        <v>EURGBp Curncy</v>
      </c>
      <c r="L510" s="152">
        <f>IF(D510 = D897,1,_xll.BDP(K510,$L$12))</f>
        <v>1</v>
      </c>
      <c r="M510" s="394" t="e">
        <f>IF(D510 = D897,1,_xll.BDP(K510,$M$12)*L510)</f>
        <v>#VALUE!</v>
      </c>
      <c r="N510" s="157" t="e">
        <f t="shared" si="249"/>
        <v>#VALUE!</v>
      </c>
      <c r="O510" s="396" t="e">
        <f>N510 / Y897</f>
        <v>#VALUE!</v>
      </c>
      <c r="P510" s="159">
        <f t="shared" si="250"/>
        <v>0</v>
      </c>
      <c r="Q510" s="398">
        <f>P510 / Y897*100</f>
        <v>0</v>
      </c>
      <c r="R510" s="160">
        <f t="shared" si="251"/>
        <v>0</v>
      </c>
      <c r="S510" s="398">
        <f t="shared" si="252"/>
        <v>0</v>
      </c>
      <c r="T510" s="152">
        <f t="shared" si="253"/>
        <v>0.01</v>
      </c>
      <c r="U510" s="152">
        <v>0</v>
      </c>
      <c r="V510" s="152">
        <v>1</v>
      </c>
      <c r="W510" s="158" t="e">
        <f t="shared" si="254"/>
        <v>#VALUE!</v>
      </c>
      <c r="X510" s="158" t="e">
        <f t="shared" si="255"/>
        <v>#VALUE!</v>
      </c>
      <c r="Y510" s="70"/>
      <c r="Z510" s="162">
        <f>_xll.BDH(C510,$Z$12,$D$1,$D$1)</f>
        <v>1765.6</v>
      </c>
      <c r="AA510" s="162">
        <f t="shared" si="256"/>
        <v>20</v>
      </c>
      <c r="AB510" s="163">
        <f t="shared" si="257"/>
        <v>1.1327594019030358</v>
      </c>
      <c r="AC510" s="164">
        <v>0</v>
      </c>
      <c r="AD510" s="165">
        <f>IF(D510 = D897,1,_xll.BDP(K510,$AD$12)*L510)</f>
        <v>0.86165000000000003</v>
      </c>
      <c r="AE510" s="400">
        <f>AA510*AC510*T510/AD510 / AF897</f>
        <v>0</v>
      </c>
      <c r="AF510" s="73"/>
      <c r="AG510" s="69"/>
      <c r="AH510" s="61"/>
    </row>
    <row r="511" spans="1:34" x14ac:dyDescent="0.2">
      <c r="B511" s="152">
        <v>8620</v>
      </c>
      <c r="C511" s="152" t="s">
        <v>966</v>
      </c>
      <c r="D511" s="152" t="str">
        <f>_xll.BDP(C511,$D$12)</f>
        <v>GBp</v>
      </c>
      <c r="E511" s="152" t="s">
        <v>1591</v>
      </c>
      <c r="F511" s="153">
        <f>_xll.BDP(C511,$F$12)</f>
        <v>426.35</v>
      </c>
      <c r="G511" s="153" t="str">
        <f>_xll.BDP(C511,$G$12)</f>
        <v>#N/A Requesting Data...</v>
      </c>
      <c r="H511" s="154" t="e">
        <f t="shared" si="247"/>
        <v>#VALUE!</v>
      </c>
      <c r="I511" s="155" t="e">
        <f t="shared" si="248"/>
        <v>#VALUE!</v>
      </c>
      <c r="J511" s="156">
        <v>0</v>
      </c>
      <c r="K511" s="152" t="str">
        <f>CONCATENATE(D897,D511, " Curncy")</f>
        <v>EURGBp Curncy</v>
      </c>
      <c r="L511" s="152">
        <f>IF(D511 = D897,1,_xll.BDP(K511,$L$12))</f>
        <v>1</v>
      </c>
      <c r="M511" s="394" t="e">
        <f>IF(D511 = D897,1,_xll.BDP(K511,$M$12)*L511)</f>
        <v>#VALUE!</v>
      </c>
      <c r="N511" s="157" t="e">
        <f t="shared" si="249"/>
        <v>#VALUE!</v>
      </c>
      <c r="O511" s="396" t="e">
        <f>N511 / Y897</f>
        <v>#VALUE!</v>
      </c>
      <c r="P511" s="159">
        <f t="shared" si="250"/>
        <v>0</v>
      </c>
      <c r="Q511" s="398">
        <f>P511 / Y897*100</f>
        <v>0</v>
      </c>
      <c r="R511" s="160">
        <f t="shared" si="251"/>
        <v>0</v>
      </c>
      <c r="S511" s="398">
        <f t="shared" si="252"/>
        <v>0</v>
      </c>
      <c r="T511" s="152">
        <f t="shared" si="253"/>
        <v>0.01</v>
      </c>
      <c r="U511" s="152">
        <v>0</v>
      </c>
      <c r="V511" s="152">
        <v>1</v>
      </c>
      <c r="W511" s="158" t="e">
        <f t="shared" si="254"/>
        <v>#VALUE!</v>
      </c>
      <c r="X511" s="158" t="e">
        <f t="shared" si="255"/>
        <v>#VALUE!</v>
      </c>
      <c r="Y511" s="70"/>
      <c r="Z511" s="162" t="str">
        <f>_xll.BDH(C511,$Z$12,$D$1,$D$1)</f>
        <v>#N/A Requesting Data...</v>
      </c>
      <c r="AA511" s="162" t="e">
        <f t="shared" si="256"/>
        <v>#VALUE!</v>
      </c>
      <c r="AB511" s="163" t="e">
        <f t="shared" si="257"/>
        <v>#VALUE!</v>
      </c>
      <c r="AC511" s="164">
        <v>0</v>
      </c>
      <c r="AD511" s="165">
        <f>IF(D511 = D897,1,_xll.BDP(K511,$AD$12)*L511)</f>
        <v>0.86165000000000003</v>
      </c>
      <c r="AE511" s="400" t="e">
        <f>AA511*AC511*T511/AD511 / AF897</f>
        <v>#VALUE!</v>
      </c>
      <c r="AF511" s="73"/>
      <c r="AG511" s="69"/>
      <c r="AH511" s="61"/>
    </row>
    <row r="512" spans="1:34" x14ac:dyDescent="0.2">
      <c r="B512" s="152">
        <v>6295</v>
      </c>
      <c r="C512" s="152" t="s">
        <v>967</v>
      </c>
      <c r="D512" s="152" t="str">
        <f>_xll.BDP(C512,$D$12)</f>
        <v>USD</v>
      </c>
      <c r="E512" s="152" t="s">
        <v>1058</v>
      </c>
      <c r="F512" s="153">
        <f>_xll.BDP(C512,$F$12)</f>
        <v>167.715</v>
      </c>
      <c r="G512" s="153" t="str">
        <f>_xll.BDP(C512,$G$12)</f>
        <v>#N/A Requesting Data...</v>
      </c>
      <c r="H512" s="154" t="e">
        <f t="shared" si="247"/>
        <v>#VALUE!</v>
      </c>
      <c r="I512" s="155" t="e">
        <f t="shared" si="248"/>
        <v>#VALUE!</v>
      </c>
      <c r="J512" s="156">
        <v>0</v>
      </c>
      <c r="K512" s="152" t="str">
        <f>CONCATENATE(D897,D512, " Curncy")</f>
        <v>EURUSD Curncy</v>
      </c>
      <c r="L512" s="152">
        <f>IF(D512 = D897,1,_xll.BDP(K512,$L$12))</f>
        <v>1</v>
      </c>
      <c r="M512" s="394" t="e">
        <f>IF(D512 = D897,1,_xll.BDP(K512,$M$12)*L512)</f>
        <v>#VALUE!</v>
      </c>
      <c r="N512" s="157" t="e">
        <f t="shared" si="249"/>
        <v>#VALUE!</v>
      </c>
      <c r="O512" s="396" t="e">
        <f>N512 / Y897</f>
        <v>#VALUE!</v>
      </c>
      <c r="P512" s="159">
        <f t="shared" si="250"/>
        <v>0</v>
      </c>
      <c r="Q512" s="398">
        <f>P512 / Y897*100</f>
        <v>0</v>
      </c>
      <c r="R512" s="160">
        <f t="shared" si="251"/>
        <v>0</v>
      </c>
      <c r="S512" s="398">
        <f t="shared" si="252"/>
        <v>0</v>
      </c>
      <c r="T512" s="152">
        <f t="shared" si="253"/>
        <v>1</v>
      </c>
      <c r="U512" s="152">
        <v>0</v>
      </c>
      <c r="V512" s="152">
        <v>1</v>
      </c>
      <c r="W512" s="158" t="e">
        <f t="shared" si="254"/>
        <v>#VALUE!</v>
      </c>
      <c r="X512" s="158" t="e">
        <f t="shared" si="255"/>
        <v>#VALUE!</v>
      </c>
      <c r="Y512" s="70"/>
      <c r="Z512" s="162">
        <f>_xll.BDH(C512,$Z$12,$D$1,$D$1)</f>
        <v>167.85</v>
      </c>
      <c r="AA512" s="162">
        <f t="shared" si="256"/>
        <v>-0.13499999999999091</v>
      </c>
      <c r="AB512" s="163">
        <f t="shared" si="257"/>
        <v>-8.0428954423587079E-2</v>
      </c>
      <c r="AC512" s="164">
        <v>0</v>
      </c>
      <c r="AD512" s="165">
        <f>IF(D512 = D897,1,_xll.BDP(K512,$AD$12)*L512)</f>
        <v>1.0414000000000001</v>
      </c>
      <c r="AE512" s="400">
        <f>AA512*AC512*T512/AD512 / AF897</f>
        <v>0</v>
      </c>
      <c r="AF512" s="73"/>
      <c r="AG512" s="69"/>
      <c r="AH512" s="61"/>
    </row>
    <row r="513" spans="1:34" x14ac:dyDescent="0.2">
      <c r="B513" s="152">
        <v>10555</v>
      </c>
      <c r="C513" s="152" t="s">
        <v>87</v>
      </c>
      <c r="D513" s="152" t="str">
        <f>_xll.BDP(C513,$D$12)</f>
        <v>GBp</v>
      </c>
      <c r="E513" s="152" t="s">
        <v>381</v>
      </c>
      <c r="F513" s="153">
        <f>_xll.BDP(C513,$F$12)</f>
        <v>98.9</v>
      </c>
      <c r="G513" s="153" t="str">
        <f>_xll.BDP(C513,$G$12)</f>
        <v>#N/A Requesting Data...</v>
      </c>
      <c r="H513" s="154" t="e">
        <f t="shared" si="247"/>
        <v>#VALUE!</v>
      </c>
      <c r="I513" s="155" t="e">
        <f t="shared" si="248"/>
        <v>#VALUE!</v>
      </c>
      <c r="J513" s="156">
        <v>0</v>
      </c>
      <c r="K513" s="152" t="str">
        <f>CONCATENATE(D897,D513, " Curncy")</f>
        <v>EURGBp Curncy</v>
      </c>
      <c r="L513" s="152">
        <f>IF(D513 = D897,1,_xll.BDP(K513,$L$12))</f>
        <v>1</v>
      </c>
      <c r="M513" s="394" t="e">
        <f>IF(D513 = D897,1,_xll.BDP(K513,$M$12)*L513)</f>
        <v>#VALUE!</v>
      </c>
      <c r="N513" s="157" t="e">
        <f t="shared" si="249"/>
        <v>#VALUE!</v>
      </c>
      <c r="O513" s="396" t="e">
        <f>N513 / Y897</f>
        <v>#VALUE!</v>
      </c>
      <c r="P513" s="159">
        <f t="shared" si="250"/>
        <v>0</v>
      </c>
      <c r="Q513" s="398">
        <f>P513 / Y897*100</f>
        <v>0</v>
      </c>
      <c r="R513" s="160">
        <f t="shared" si="251"/>
        <v>0</v>
      </c>
      <c r="S513" s="398">
        <f t="shared" si="252"/>
        <v>0</v>
      </c>
      <c r="T513" s="152">
        <f t="shared" si="253"/>
        <v>0.01</v>
      </c>
      <c r="U513" s="152">
        <v>0</v>
      </c>
      <c r="V513" s="152">
        <v>1</v>
      </c>
      <c r="W513" s="158" t="e">
        <f t="shared" si="254"/>
        <v>#VALUE!</v>
      </c>
      <c r="X513" s="158" t="e">
        <f t="shared" si="255"/>
        <v>#VALUE!</v>
      </c>
      <c r="Y513" s="70"/>
      <c r="Z513" s="162" t="str">
        <f>_xll.BDH(C513,$Z$12,$D$1,$D$1)</f>
        <v>#N/A Requesting Data...</v>
      </c>
      <c r="AA513" s="162" t="e">
        <f t="shared" si="256"/>
        <v>#VALUE!</v>
      </c>
      <c r="AB513" s="163" t="e">
        <f t="shared" si="257"/>
        <v>#VALUE!</v>
      </c>
      <c r="AC513" s="164">
        <v>0</v>
      </c>
      <c r="AD513" s="165">
        <f>IF(D513 = D897,1,_xll.BDP(K513,$AD$12)*L513)</f>
        <v>0.86165000000000003</v>
      </c>
      <c r="AE513" s="400" t="e">
        <f>AA513*AC513*T513/AD513 / AF897</f>
        <v>#VALUE!</v>
      </c>
      <c r="AF513" s="73"/>
      <c r="AG513" s="69"/>
      <c r="AH513" s="61"/>
    </row>
    <row r="514" spans="1:34" x14ac:dyDescent="0.2">
      <c r="A514" s="152"/>
      <c r="B514" s="152">
        <v>10243</v>
      </c>
      <c r="C514" s="152" t="s">
        <v>1634</v>
      </c>
      <c r="D514" s="152" t="str">
        <f>_xll.BDP(C514,$D$12)</f>
        <v>GBp</v>
      </c>
      <c r="E514" s="152" t="s">
        <v>1635</v>
      </c>
      <c r="F514" s="153">
        <f>_xll.BDP(C514,$F$12)</f>
        <v>146</v>
      </c>
      <c r="G514" s="153" t="str">
        <f>_xll.BDP(C514,$G$12)</f>
        <v>#N/A Requesting Data...</v>
      </c>
      <c r="H514" s="154" t="e">
        <f>IF(OR(OR(G514="#N/A N/A",G514="#N/A Real Time"),OR(F514="#N/A N/A",F514="#N/A Real Time")),0,  G514 - F514)</f>
        <v>#VALUE!</v>
      </c>
      <c r="I514" s="155" t="e">
        <f>IF(OR(F514=0,F514="#N/A N/A"),0,H514 / F514*100)</f>
        <v>#VALUE!</v>
      </c>
      <c r="J514" s="156">
        <v>0</v>
      </c>
      <c r="K514" s="152" t="str">
        <f>CONCATENATE(D897,D514, " Curncy")</f>
        <v>EURGBp Curncy</v>
      </c>
      <c r="L514" s="152">
        <f>IF(D514 = D897,1,_xll.BDP(K514,$L$12))</f>
        <v>1</v>
      </c>
      <c r="M514" s="394" t="e">
        <f>IF(D514 = D897,1,_xll.BDP(K514,$M$12)*L514)</f>
        <v>#VALUE!</v>
      </c>
      <c r="N514" s="157" t="e">
        <f>H514*J514*T514/M514</f>
        <v>#VALUE!</v>
      </c>
      <c r="O514" s="396" t="e">
        <f>N514 / Y897</f>
        <v>#VALUE!</v>
      </c>
      <c r="P514" s="159">
        <f>IF(OR(OR(J514=0,G514 = "#N/A N/A"),G514="#N/A Real Time"),0,G514*J514*T514/M514)</f>
        <v>0</v>
      </c>
      <c r="Q514" s="398">
        <f>P514 / Y897*100</f>
        <v>0</v>
      </c>
      <c r="R514" s="160">
        <f>IF(Q514&lt;0,Q514,0)</f>
        <v>0</v>
      </c>
      <c r="S514" s="398">
        <f>IF(Q514&gt;0,Q514,0)</f>
        <v>0</v>
      </c>
      <c r="T514" s="152">
        <f>IF(EXACT(D514,UPPER(D514)),1,0.01)/V514</f>
        <v>0.01</v>
      </c>
      <c r="U514" s="152">
        <v>0</v>
      </c>
      <c r="V514" s="152">
        <v>1</v>
      </c>
      <c r="W514" s="158" t="e">
        <f>IF(AND(Q514&lt;0,O514&gt;0),O514,0)</f>
        <v>#VALUE!</v>
      </c>
      <c r="X514" s="158" t="e">
        <f>IF(AND(Q514&gt;0,O514&gt;0),O514,0)</f>
        <v>#VALUE!</v>
      </c>
      <c r="Y514" s="161"/>
      <c r="Z514" s="162" t="str">
        <f>_xll.BDH(C514,$Z$12,$D$1,$D$1)</f>
        <v>#N/A Requesting Data...</v>
      </c>
      <c r="AA514" s="162" t="e">
        <f>IF(OR(OR(F514="#N/A N/A",F514="#N/A Real Time"),OR(Z514="#N/A N/A",Z514="#N/A Real Time")),0,  F514 - Z514)</f>
        <v>#VALUE!</v>
      </c>
      <c r="AB514" s="163" t="e">
        <f>IF(OR(Z514=0,Z514="#N/A N/A"),0,AA514 / Z514*100)</f>
        <v>#VALUE!</v>
      </c>
      <c r="AC514" s="164">
        <v>0</v>
      </c>
      <c r="AD514" s="165">
        <f>IF(D514 = D897,1,_xll.BDP(K514,$AD$12)*L514)</f>
        <v>0.86165000000000003</v>
      </c>
      <c r="AE514" s="400" t="e">
        <f>AA514*AC514*T514/AD514 / AF897</f>
        <v>#VALUE!</v>
      </c>
      <c r="AF514" s="166"/>
      <c r="AG514" s="69"/>
      <c r="AH514" s="61"/>
    </row>
    <row r="515" spans="1:34" x14ac:dyDescent="0.2">
      <c r="A515" s="110"/>
      <c r="B515" s="152">
        <v>22845</v>
      </c>
      <c r="C515" s="152" t="s">
        <v>1592</v>
      </c>
      <c r="D515" s="152" t="str">
        <f>_xll.BDP(C515,$D$12)</f>
        <v>GBp</v>
      </c>
      <c r="E515" s="152" t="s">
        <v>1613</v>
      </c>
      <c r="F515" s="153">
        <f>_xll.BDP(C515,$F$12)</f>
        <v>1252.5</v>
      </c>
      <c r="G515" s="153" t="str">
        <f>_xll.BDP(C515,$G$12)</f>
        <v>#N/A Requesting Data...</v>
      </c>
      <c r="H515" s="154" t="e">
        <f t="shared" si="247"/>
        <v>#VALUE!</v>
      </c>
      <c r="I515" s="155" t="e">
        <f t="shared" si="248"/>
        <v>#VALUE!</v>
      </c>
      <c r="J515" s="156">
        <v>0</v>
      </c>
      <c r="K515" s="152" t="str">
        <f>CONCATENATE(D897,D515, " Curncy")</f>
        <v>EURGBp Curncy</v>
      </c>
      <c r="L515" s="152">
        <f>IF(D515 = D897,1,_xll.BDP(K515,$L$12))</f>
        <v>1</v>
      </c>
      <c r="M515" s="394" t="e">
        <f>IF(D515 = D897,1,_xll.BDP(K515,$M$12)*L515)</f>
        <v>#VALUE!</v>
      </c>
      <c r="N515" s="157" t="e">
        <f t="shared" si="249"/>
        <v>#VALUE!</v>
      </c>
      <c r="O515" s="396" t="e">
        <f>N515 / Y897</f>
        <v>#VALUE!</v>
      </c>
      <c r="P515" s="159">
        <f t="shared" si="250"/>
        <v>0</v>
      </c>
      <c r="Q515" s="398">
        <f>P515 / Y897*100</f>
        <v>0</v>
      </c>
      <c r="R515" s="160">
        <f t="shared" si="251"/>
        <v>0</v>
      </c>
      <c r="S515" s="398">
        <f t="shared" si="252"/>
        <v>0</v>
      </c>
      <c r="T515" s="152">
        <f t="shared" si="253"/>
        <v>0.01</v>
      </c>
      <c r="U515" s="152">
        <v>0</v>
      </c>
      <c r="V515" s="152">
        <v>1</v>
      </c>
      <c r="W515" s="158" t="e">
        <f t="shared" si="254"/>
        <v>#VALUE!</v>
      </c>
      <c r="X515" s="158" t="e">
        <f t="shared" si="255"/>
        <v>#VALUE!</v>
      </c>
      <c r="Y515" s="110"/>
      <c r="Z515" s="162">
        <f>_xll.BDH(C515,$Z$12,$D$1,$D$1)</f>
        <v>1245</v>
      </c>
      <c r="AA515" s="162">
        <f t="shared" si="256"/>
        <v>7.5</v>
      </c>
      <c r="AB515" s="163">
        <f t="shared" si="257"/>
        <v>0.60240963855421692</v>
      </c>
      <c r="AC515" s="164">
        <v>0</v>
      </c>
      <c r="AD515" s="165">
        <f>IF(D515 = D897,1,_xll.BDP(K515,$AD$12)*L515)</f>
        <v>0.86165000000000003</v>
      </c>
      <c r="AE515" s="400">
        <f>AA515*AC515*T515/AD515 / AF897</f>
        <v>0</v>
      </c>
      <c r="AF515" s="123"/>
      <c r="AG515" s="69"/>
      <c r="AH515" s="61"/>
    </row>
    <row r="516" spans="1:34" x14ac:dyDescent="0.2">
      <c r="A516" s="110"/>
      <c r="B516" s="152">
        <v>3257</v>
      </c>
      <c r="C516" s="152" t="s">
        <v>1163</v>
      </c>
      <c r="D516" s="152" t="str">
        <f>_xll.BDP(C516,$D$12)</f>
        <v>GBp</v>
      </c>
      <c r="E516" s="152" t="s">
        <v>1164</v>
      </c>
      <c r="F516" s="153">
        <f>_xll.BDP(C516,$F$12)</f>
        <v>19.260000000000002</v>
      </c>
      <c r="G516" s="153" t="str">
        <f>_xll.BDP(C516,$G$12)</f>
        <v>#N/A Requesting Data...</v>
      </c>
      <c r="H516" s="154" t="e">
        <f t="shared" si="247"/>
        <v>#VALUE!</v>
      </c>
      <c r="I516" s="155" t="e">
        <f t="shared" si="248"/>
        <v>#VALUE!</v>
      </c>
      <c r="J516" s="156">
        <v>0</v>
      </c>
      <c r="K516" s="152" t="str">
        <f>CONCATENATE(D897,D516, " Curncy")</f>
        <v>EURGBp Curncy</v>
      </c>
      <c r="L516" s="152">
        <f>IF(D516 = D897,1,_xll.BDP(K516,$L$12))</f>
        <v>1</v>
      </c>
      <c r="M516" s="394" t="e">
        <f>IF(D516 = D897,1,_xll.BDP(K516,$M$12)*L516)</f>
        <v>#VALUE!</v>
      </c>
      <c r="N516" s="157" t="e">
        <f t="shared" si="249"/>
        <v>#VALUE!</v>
      </c>
      <c r="O516" s="396" t="e">
        <f>N516 / Y897</f>
        <v>#VALUE!</v>
      </c>
      <c r="P516" s="159">
        <f t="shared" si="250"/>
        <v>0</v>
      </c>
      <c r="Q516" s="398">
        <f>P516 / Y897*100</f>
        <v>0</v>
      </c>
      <c r="R516" s="160">
        <f t="shared" si="251"/>
        <v>0</v>
      </c>
      <c r="S516" s="398">
        <f t="shared" si="252"/>
        <v>0</v>
      </c>
      <c r="T516" s="152">
        <f t="shared" si="253"/>
        <v>0.01</v>
      </c>
      <c r="U516" s="152">
        <v>0</v>
      </c>
      <c r="V516" s="152">
        <v>1</v>
      </c>
      <c r="W516" s="158" t="e">
        <f t="shared" si="254"/>
        <v>#VALUE!</v>
      </c>
      <c r="X516" s="158" t="e">
        <f t="shared" si="255"/>
        <v>#VALUE!</v>
      </c>
      <c r="Y516" s="110"/>
      <c r="Z516" s="162" t="str">
        <f>_xll.BDH(C516,$Z$12,$D$1,$D$1)</f>
        <v>#N/A Requesting Data...</v>
      </c>
      <c r="AA516" s="162" t="e">
        <f t="shared" si="256"/>
        <v>#VALUE!</v>
      </c>
      <c r="AB516" s="163" t="e">
        <f t="shared" si="257"/>
        <v>#VALUE!</v>
      </c>
      <c r="AC516" s="164">
        <v>0</v>
      </c>
      <c r="AD516" s="165">
        <f>IF(D516 = D897,1,_xll.BDP(K516,$AD$12)*L516)</f>
        <v>0.86165000000000003</v>
      </c>
      <c r="AE516" s="400" t="e">
        <f>AA516*AC516*T516/AD516 / AF897</f>
        <v>#VALUE!</v>
      </c>
      <c r="AF516" s="123"/>
      <c r="AG516" s="69"/>
      <c r="AH516" s="61"/>
    </row>
    <row r="517" spans="1:34" s="107" customFormat="1" ht="12" customHeight="1" x14ac:dyDescent="0.2">
      <c r="A517"/>
      <c r="B517" s="152">
        <v>3427</v>
      </c>
      <c r="C517" s="152" t="s">
        <v>968</v>
      </c>
      <c r="D517" s="152" t="str">
        <f>_xll.BDP(C517,$D$12)</f>
        <v>GBp</v>
      </c>
      <c r="E517" s="152" t="s">
        <v>1059</v>
      </c>
      <c r="F517" s="153">
        <f>_xll.BDP(C517,$F$12)</f>
        <v>492</v>
      </c>
      <c r="G517" s="153" t="str">
        <f>_xll.BDP(C517,$G$12)</f>
        <v>#N/A Requesting Data...</v>
      </c>
      <c r="H517" s="154" t="e">
        <f t="shared" si="247"/>
        <v>#VALUE!</v>
      </c>
      <c r="I517" s="155" t="e">
        <f t="shared" si="248"/>
        <v>#VALUE!</v>
      </c>
      <c r="J517" s="156">
        <v>0</v>
      </c>
      <c r="K517" s="152" t="str">
        <f>CONCATENATE(D897,D517, " Curncy")</f>
        <v>EURGBp Curncy</v>
      </c>
      <c r="L517" s="152">
        <f>IF(D517 = D897,1,_xll.BDP(K517,$L$12))</f>
        <v>1</v>
      </c>
      <c r="M517" s="394" t="e">
        <f>IF(D517 = D897,1,_xll.BDP(K517,$M$12)*L517)</f>
        <v>#VALUE!</v>
      </c>
      <c r="N517" s="157" t="e">
        <f t="shared" si="249"/>
        <v>#VALUE!</v>
      </c>
      <c r="O517" s="396" t="e">
        <f>N517 / Y897</f>
        <v>#VALUE!</v>
      </c>
      <c r="P517" s="159">
        <f t="shared" si="250"/>
        <v>0</v>
      </c>
      <c r="Q517" s="398">
        <f>P517 / Y897*100</f>
        <v>0</v>
      </c>
      <c r="R517" s="160">
        <f t="shared" si="251"/>
        <v>0</v>
      </c>
      <c r="S517" s="398">
        <f t="shared" si="252"/>
        <v>0</v>
      </c>
      <c r="T517" s="152">
        <f t="shared" si="253"/>
        <v>0.01</v>
      </c>
      <c r="U517" s="152">
        <v>0</v>
      </c>
      <c r="V517" s="152">
        <v>1</v>
      </c>
      <c r="W517" s="158" t="e">
        <f t="shared" si="254"/>
        <v>#VALUE!</v>
      </c>
      <c r="X517" s="158" t="e">
        <f t="shared" si="255"/>
        <v>#VALUE!</v>
      </c>
      <c r="Y517" s="70"/>
      <c r="Z517" s="162">
        <f>_xll.BDH(C517,$Z$12,$D$1,$D$1)</f>
        <v>514</v>
      </c>
      <c r="AA517" s="162">
        <f t="shared" si="256"/>
        <v>-22</v>
      </c>
      <c r="AB517" s="163">
        <f t="shared" si="257"/>
        <v>-4.2801556420233462</v>
      </c>
      <c r="AC517" s="164">
        <v>0</v>
      </c>
      <c r="AD517" s="165">
        <f>IF(D517 = D897,1,_xll.BDP(K517,$AD$12)*L517)</f>
        <v>0.86165000000000003</v>
      </c>
      <c r="AE517" s="400">
        <f>AA517*AC517*T517/AD517 / AF897</f>
        <v>0</v>
      </c>
      <c r="AF517" s="73"/>
      <c r="AG517" s="69"/>
      <c r="AH517" s="61"/>
    </row>
    <row r="518" spans="1:34" x14ac:dyDescent="0.2">
      <c r="B518" s="152">
        <v>12320</v>
      </c>
      <c r="C518" s="152" t="s">
        <v>969</v>
      </c>
      <c r="D518" s="152" t="str">
        <f>_xll.BDP(C518,$D$12)</f>
        <v>GBp</v>
      </c>
      <c r="E518" s="152" t="s">
        <v>1060</v>
      </c>
      <c r="F518" s="153">
        <f>_xll.BDP(C518,$F$12)</f>
        <v>111.8</v>
      </c>
      <c r="G518" s="153" t="str">
        <f>_xll.BDP(C518,$G$12)</f>
        <v>#N/A Requesting Data...</v>
      </c>
      <c r="H518" s="154" t="e">
        <f t="shared" si="247"/>
        <v>#VALUE!</v>
      </c>
      <c r="I518" s="155" t="e">
        <f t="shared" si="248"/>
        <v>#VALUE!</v>
      </c>
      <c r="J518" s="156">
        <v>0</v>
      </c>
      <c r="K518" s="152" t="str">
        <f>CONCATENATE(D897,D518, " Curncy")</f>
        <v>EURGBp Curncy</v>
      </c>
      <c r="L518" s="152">
        <f>IF(D518 = D897,1,_xll.BDP(K518,$L$12))</f>
        <v>1</v>
      </c>
      <c r="M518" s="394" t="e">
        <f>IF(D518 = D897,1,_xll.BDP(K518,$M$12)*L518)</f>
        <v>#VALUE!</v>
      </c>
      <c r="N518" s="157" t="e">
        <f t="shared" si="249"/>
        <v>#VALUE!</v>
      </c>
      <c r="O518" s="396" t="e">
        <f>N518 / Y897</f>
        <v>#VALUE!</v>
      </c>
      <c r="P518" s="159">
        <f t="shared" si="250"/>
        <v>0</v>
      </c>
      <c r="Q518" s="398">
        <f>P518 / Y897*100</f>
        <v>0</v>
      </c>
      <c r="R518" s="160">
        <f t="shared" si="251"/>
        <v>0</v>
      </c>
      <c r="S518" s="398">
        <f t="shared" si="252"/>
        <v>0</v>
      </c>
      <c r="T518" s="152">
        <f t="shared" si="253"/>
        <v>0.01</v>
      </c>
      <c r="U518" s="152">
        <v>0</v>
      </c>
      <c r="V518" s="152">
        <v>1</v>
      </c>
      <c r="W518" s="158" t="e">
        <f t="shared" si="254"/>
        <v>#VALUE!</v>
      </c>
      <c r="X518" s="158" t="e">
        <f t="shared" si="255"/>
        <v>#VALUE!</v>
      </c>
      <c r="Y518" s="70"/>
      <c r="Z518" s="162">
        <f>_xll.BDH(C518,$Z$12,$D$1,$D$1)</f>
        <v>111.6</v>
      </c>
      <c r="AA518" s="162">
        <f t="shared" si="256"/>
        <v>0.20000000000000284</v>
      </c>
      <c r="AB518" s="163">
        <f t="shared" si="257"/>
        <v>0.17921146953405273</v>
      </c>
      <c r="AC518" s="164">
        <v>0</v>
      </c>
      <c r="AD518" s="165">
        <f>IF(D518 = D897,1,_xll.BDP(K518,$AD$12)*L518)</f>
        <v>0.86165000000000003</v>
      </c>
      <c r="AE518" s="400">
        <f>AA518*AC518*T518/AD518 / AF897</f>
        <v>0</v>
      </c>
      <c r="AF518" s="73"/>
      <c r="AG518" s="69"/>
      <c r="AH518" s="61"/>
    </row>
    <row r="519" spans="1:34" x14ac:dyDescent="0.2">
      <c r="B519" s="152">
        <v>234</v>
      </c>
      <c r="C519" s="152"/>
      <c r="D519" s="152" t="s">
        <v>67</v>
      </c>
      <c r="E519" s="152" t="s">
        <v>86</v>
      </c>
      <c r="F519" s="153">
        <v>1.99</v>
      </c>
      <c r="G519" s="153">
        <v>1.99</v>
      </c>
      <c r="H519" s="154">
        <f t="shared" si="247"/>
        <v>0</v>
      </c>
      <c r="I519" s="155">
        <f t="shared" si="248"/>
        <v>0</v>
      </c>
      <c r="J519" s="156">
        <v>72394</v>
      </c>
      <c r="K519" s="152" t="str">
        <f>CONCATENATE(D897,D519, " Curncy")</f>
        <v>EURGBP Curncy</v>
      </c>
      <c r="L519" s="152">
        <f>IF(D519 = D897,1,_xll.BDP(K519,$L$12))</f>
        <v>1</v>
      </c>
      <c r="M519" s="394" t="e">
        <f>IF(D519 = D897,1,_xll.BDP(K519,$M$12)*L519)</f>
        <v>#VALUE!</v>
      </c>
      <c r="N519" s="157" t="e">
        <f t="shared" si="249"/>
        <v>#VALUE!</v>
      </c>
      <c r="O519" s="396" t="e">
        <f>N519 / Y897</f>
        <v>#VALUE!</v>
      </c>
      <c r="P519" s="159" t="e">
        <f t="shared" si="250"/>
        <v>#VALUE!</v>
      </c>
      <c r="Q519" s="398" t="e">
        <f>P519 / Y897*100</f>
        <v>#VALUE!</v>
      </c>
      <c r="R519" s="160" t="e">
        <f t="shared" si="251"/>
        <v>#VALUE!</v>
      </c>
      <c r="S519" s="398" t="e">
        <f t="shared" si="252"/>
        <v>#VALUE!</v>
      </c>
      <c r="T519" s="152">
        <f t="shared" si="253"/>
        <v>1</v>
      </c>
      <c r="U519" s="152">
        <v>1</v>
      </c>
      <c r="V519" s="152">
        <v>1</v>
      </c>
      <c r="W519" s="158" t="e">
        <f t="shared" si="254"/>
        <v>#VALUE!</v>
      </c>
      <c r="X519" s="158" t="e">
        <f t="shared" si="255"/>
        <v>#VALUE!</v>
      </c>
      <c r="Y519" s="70"/>
      <c r="Z519" s="162">
        <v>1.99</v>
      </c>
      <c r="AA519" s="162">
        <f t="shared" si="256"/>
        <v>0</v>
      </c>
      <c r="AB519" s="163">
        <f t="shared" si="257"/>
        <v>0</v>
      </c>
      <c r="AC519" s="164">
        <v>72394</v>
      </c>
      <c r="AD519" s="165">
        <f>IF(D519 = D897,1,_xll.BDP(K519,$AD$12)*L519)</f>
        <v>0.86165000000000003</v>
      </c>
      <c r="AE519" s="400">
        <f>AA519*AC519*T519/AD519 / AF897</f>
        <v>0</v>
      </c>
      <c r="AF519" s="73"/>
      <c r="AG519" s="69"/>
      <c r="AH519" s="61"/>
    </row>
    <row r="520" spans="1:34" x14ac:dyDescent="0.2">
      <c r="B520" s="152">
        <v>3522</v>
      </c>
      <c r="C520" s="152" t="s">
        <v>970</v>
      </c>
      <c r="D520" s="152" t="str">
        <f>_xll.BDP(C520,$D$12)</f>
        <v>GBp</v>
      </c>
      <c r="E520" s="152" t="s">
        <v>1061</v>
      </c>
      <c r="F520" s="153">
        <f>_xll.BDP(C520,$F$12)</f>
        <v>946</v>
      </c>
      <c r="G520" s="153" t="str">
        <f>_xll.BDP(C520,$G$12)</f>
        <v>#N/A Requesting Data...</v>
      </c>
      <c r="H520" s="154" t="e">
        <f t="shared" si="247"/>
        <v>#VALUE!</v>
      </c>
      <c r="I520" s="155" t="e">
        <f t="shared" si="248"/>
        <v>#VALUE!</v>
      </c>
      <c r="J520" s="156">
        <v>0</v>
      </c>
      <c r="K520" s="152" t="str">
        <f>CONCATENATE(D897,D520, " Curncy")</f>
        <v>EURGBp Curncy</v>
      </c>
      <c r="L520" s="152">
        <f>IF(D520 = D897,1,_xll.BDP(K520,$L$12))</f>
        <v>1</v>
      </c>
      <c r="M520" s="394" t="e">
        <f>IF(D520 = D897,1,_xll.BDP(K520,$M$12)*L520)</f>
        <v>#VALUE!</v>
      </c>
      <c r="N520" s="157" t="e">
        <f t="shared" si="249"/>
        <v>#VALUE!</v>
      </c>
      <c r="O520" s="396" t="e">
        <f>N520 / Y897</f>
        <v>#VALUE!</v>
      </c>
      <c r="P520" s="159">
        <f t="shared" si="250"/>
        <v>0</v>
      </c>
      <c r="Q520" s="398">
        <f>P520 / Y897*100</f>
        <v>0</v>
      </c>
      <c r="R520" s="160">
        <f t="shared" si="251"/>
        <v>0</v>
      </c>
      <c r="S520" s="398">
        <f t="shared" si="252"/>
        <v>0</v>
      </c>
      <c r="T520" s="152">
        <f t="shared" si="253"/>
        <v>0.01</v>
      </c>
      <c r="U520" s="152">
        <v>0</v>
      </c>
      <c r="V520" s="152">
        <v>1</v>
      </c>
      <c r="W520" s="158" t="e">
        <f t="shared" si="254"/>
        <v>#VALUE!</v>
      </c>
      <c r="X520" s="158" t="e">
        <f t="shared" si="255"/>
        <v>#VALUE!</v>
      </c>
      <c r="Y520" s="70"/>
      <c r="Z520" s="162">
        <f>_xll.BDH(C520,$Z$12,$D$1,$D$1)</f>
        <v>942.4</v>
      </c>
      <c r="AA520" s="162">
        <f t="shared" si="256"/>
        <v>3.6000000000000227</v>
      </c>
      <c r="AB520" s="163">
        <f t="shared" si="257"/>
        <v>0.38200339558574098</v>
      </c>
      <c r="AC520" s="164">
        <v>0</v>
      </c>
      <c r="AD520" s="165">
        <f>IF(D520 = D897,1,_xll.BDP(K520,$AD$12)*L520)</f>
        <v>0.86165000000000003</v>
      </c>
      <c r="AE520" s="400">
        <f>AA520*AC520*T520/AD520 / AF897</f>
        <v>0</v>
      </c>
      <c r="AF520" s="73"/>
      <c r="AG520" s="69"/>
      <c r="AH520" s="61"/>
    </row>
    <row r="521" spans="1:34" x14ac:dyDescent="0.2">
      <c r="B521" s="152">
        <v>3574</v>
      </c>
      <c r="C521" s="152" t="s">
        <v>85</v>
      </c>
      <c r="D521" s="152" t="str">
        <f>_xll.BDP(C521,$D$12)</f>
        <v>GBp</v>
      </c>
      <c r="E521" s="152" t="s">
        <v>365</v>
      </c>
      <c r="F521" s="153">
        <f>_xll.BDP(C521,$F$12)</f>
        <v>605.20000000000005</v>
      </c>
      <c r="G521" s="153" t="str">
        <f>_xll.BDP(C521,$G$12)</f>
        <v>#N/A Requesting Data...</v>
      </c>
      <c r="H521" s="154" t="e">
        <f t="shared" si="247"/>
        <v>#VALUE!</v>
      </c>
      <c r="I521" s="155" t="e">
        <f t="shared" si="248"/>
        <v>#VALUE!</v>
      </c>
      <c r="J521" s="156">
        <v>0</v>
      </c>
      <c r="K521" s="152" t="str">
        <f>CONCATENATE(D897,D521, " Curncy")</f>
        <v>EURGBp Curncy</v>
      </c>
      <c r="L521" s="152">
        <f>IF(D521 = D897,1,_xll.BDP(K521,$L$12))</f>
        <v>1</v>
      </c>
      <c r="M521" s="394" t="e">
        <f>IF(D521 = D897,1,_xll.BDP(K521,$M$12)*L521)</f>
        <v>#VALUE!</v>
      </c>
      <c r="N521" s="157" t="e">
        <f t="shared" si="249"/>
        <v>#VALUE!</v>
      </c>
      <c r="O521" s="396" t="e">
        <f>N521 / Y897</f>
        <v>#VALUE!</v>
      </c>
      <c r="P521" s="159">
        <f t="shared" si="250"/>
        <v>0</v>
      </c>
      <c r="Q521" s="398">
        <f>P521 / Y897*100</f>
        <v>0</v>
      </c>
      <c r="R521" s="160">
        <f t="shared" si="251"/>
        <v>0</v>
      </c>
      <c r="S521" s="398">
        <f t="shared" si="252"/>
        <v>0</v>
      </c>
      <c r="T521" s="152">
        <f t="shared" si="253"/>
        <v>0.01</v>
      </c>
      <c r="U521" s="152">
        <v>0</v>
      </c>
      <c r="V521" s="152">
        <v>1</v>
      </c>
      <c r="W521" s="158" t="e">
        <f t="shared" si="254"/>
        <v>#VALUE!</v>
      </c>
      <c r="X521" s="158" t="e">
        <f t="shared" si="255"/>
        <v>#VALUE!</v>
      </c>
      <c r="Y521" s="70"/>
      <c r="Z521" s="162">
        <f>_xll.BDH(C521,$Z$12,$D$1,$D$1)</f>
        <v>602.6</v>
      </c>
      <c r="AA521" s="162">
        <f t="shared" si="256"/>
        <v>2.6000000000000227</v>
      </c>
      <c r="AB521" s="163">
        <f t="shared" si="257"/>
        <v>0.43146365748423876</v>
      </c>
      <c r="AC521" s="164">
        <v>0</v>
      </c>
      <c r="AD521" s="165">
        <f>IF(D521 = D897,1,_xll.BDP(K521,$AD$12)*L521)</f>
        <v>0.86165000000000003</v>
      </c>
      <c r="AE521" s="400">
        <f>AA521*AC521*T521/AD521 / AF897</f>
        <v>0</v>
      </c>
      <c r="AF521" s="73"/>
      <c r="AG521" s="69"/>
      <c r="AH521" s="61"/>
    </row>
    <row r="522" spans="1:34" x14ac:dyDescent="0.2">
      <c r="B522" s="152">
        <v>3418</v>
      </c>
      <c r="C522" s="152" t="s">
        <v>971</v>
      </c>
      <c r="D522" s="152" t="str">
        <f>_xll.BDP(C522,$D$12)</f>
        <v>GBp</v>
      </c>
      <c r="E522" s="152" t="s">
        <v>1062</v>
      </c>
      <c r="F522" s="153">
        <f>_xll.BDP(C522,$F$12)</f>
        <v>534.4</v>
      </c>
      <c r="G522" s="153" t="str">
        <f>_xll.BDP(C522,$G$12)</f>
        <v>#N/A Requesting Data...</v>
      </c>
      <c r="H522" s="154" t="e">
        <f t="shared" si="247"/>
        <v>#VALUE!</v>
      </c>
      <c r="I522" s="155" t="e">
        <f t="shared" si="248"/>
        <v>#VALUE!</v>
      </c>
      <c r="J522" s="156">
        <v>0</v>
      </c>
      <c r="K522" s="152" t="str">
        <f>CONCATENATE(D897,D522, " Curncy")</f>
        <v>EURGBp Curncy</v>
      </c>
      <c r="L522" s="152">
        <f>IF(D522 = D897,1,_xll.BDP(K522,$L$12))</f>
        <v>1</v>
      </c>
      <c r="M522" s="394" t="e">
        <f>IF(D522 = D897,1,_xll.BDP(K522,$M$12)*L522)</f>
        <v>#VALUE!</v>
      </c>
      <c r="N522" s="157" t="e">
        <f t="shared" si="249"/>
        <v>#VALUE!</v>
      </c>
      <c r="O522" s="396" t="e">
        <f>N522 / Y897</f>
        <v>#VALUE!</v>
      </c>
      <c r="P522" s="159">
        <f t="shared" si="250"/>
        <v>0</v>
      </c>
      <c r="Q522" s="398">
        <f>P522 / Y897*100</f>
        <v>0</v>
      </c>
      <c r="R522" s="160">
        <f t="shared" si="251"/>
        <v>0</v>
      </c>
      <c r="S522" s="398">
        <f t="shared" si="252"/>
        <v>0</v>
      </c>
      <c r="T522" s="152">
        <f t="shared" si="253"/>
        <v>0.01</v>
      </c>
      <c r="U522" s="152">
        <v>0</v>
      </c>
      <c r="V522" s="152">
        <v>1</v>
      </c>
      <c r="W522" s="158" t="e">
        <f t="shared" si="254"/>
        <v>#VALUE!</v>
      </c>
      <c r="X522" s="158" t="e">
        <f t="shared" si="255"/>
        <v>#VALUE!</v>
      </c>
      <c r="Y522" s="70"/>
      <c r="Z522" s="162" t="str">
        <f>_xll.BDH(C522,$Z$12,$D$1,$D$1)</f>
        <v>#N/A Requesting Data...</v>
      </c>
      <c r="AA522" s="162" t="e">
        <f t="shared" si="256"/>
        <v>#VALUE!</v>
      </c>
      <c r="AB522" s="163" t="e">
        <f t="shared" si="257"/>
        <v>#VALUE!</v>
      </c>
      <c r="AC522" s="164">
        <v>0</v>
      </c>
      <c r="AD522" s="165">
        <f>IF(D522 = D897,1,_xll.BDP(K522,$AD$12)*L522)</f>
        <v>0.86165000000000003</v>
      </c>
      <c r="AE522" s="400" t="e">
        <f>AA522*AC522*T522/AD522 / AF897</f>
        <v>#VALUE!</v>
      </c>
      <c r="AF522" s="73"/>
      <c r="AG522" s="69"/>
      <c r="AH522" s="61"/>
    </row>
    <row r="523" spans="1:34" x14ac:dyDescent="0.2">
      <c r="B523" s="152">
        <v>3123</v>
      </c>
      <c r="C523" s="152" t="s">
        <v>84</v>
      </c>
      <c r="D523" s="152" t="str">
        <f>_xll.BDP(C523,$D$12)</f>
        <v>GBp</v>
      </c>
      <c r="E523" s="152" t="s">
        <v>277</v>
      </c>
      <c r="F523" s="153">
        <f>_xll.BDP(C523,$F$12)</f>
        <v>9.8000000000000007</v>
      </c>
      <c r="G523" s="153" t="str">
        <f>_xll.BDP(C523,$G$12)</f>
        <v>#N/A Requesting Data...</v>
      </c>
      <c r="H523" s="154" t="e">
        <f t="shared" si="247"/>
        <v>#VALUE!</v>
      </c>
      <c r="I523" s="155" t="e">
        <f t="shared" si="248"/>
        <v>#VALUE!</v>
      </c>
      <c r="J523" s="156">
        <v>0</v>
      </c>
      <c r="K523" s="152" t="str">
        <f>CONCATENATE(D897,D523, " Curncy")</f>
        <v>EURGBp Curncy</v>
      </c>
      <c r="L523" s="152">
        <f>IF(D523 = D897,1,_xll.BDP(K523,$L$12))</f>
        <v>1</v>
      </c>
      <c r="M523" s="394" t="e">
        <f>IF(D523 = D897,1,_xll.BDP(K523,$M$12)*L523)</f>
        <v>#VALUE!</v>
      </c>
      <c r="N523" s="157" t="e">
        <f t="shared" si="249"/>
        <v>#VALUE!</v>
      </c>
      <c r="O523" s="396" t="e">
        <f>N523 / Y897</f>
        <v>#VALUE!</v>
      </c>
      <c r="P523" s="159">
        <f t="shared" si="250"/>
        <v>0</v>
      </c>
      <c r="Q523" s="398">
        <f>P523 / Y897*100</f>
        <v>0</v>
      </c>
      <c r="R523" s="160">
        <f t="shared" si="251"/>
        <v>0</v>
      </c>
      <c r="S523" s="398">
        <f t="shared" si="252"/>
        <v>0</v>
      </c>
      <c r="T523" s="152">
        <f t="shared" si="253"/>
        <v>0.01</v>
      </c>
      <c r="U523" s="152">
        <v>0</v>
      </c>
      <c r="V523" s="152">
        <v>1</v>
      </c>
      <c r="W523" s="158" t="e">
        <f t="shared" si="254"/>
        <v>#VALUE!</v>
      </c>
      <c r="X523" s="158" t="e">
        <f t="shared" si="255"/>
        <v>#VALUE!</v>
      </c>
      <c r="Y523" s="70"/>
      <c r="Z523" s="162">
        <f>_xll.BDH(C523,$Z$12,$D$1,$D$1)</f>
        <v>10.125</v>
      </c>
      <c r="AA523" s="162">
        <f t="shared" si="256"/>
        <v>-0.32499999999999929</v>
      </c>
      <c r="AB523" s="163">
        <f t="shared" si="257"/>
        <v>-3.2098765432098699</v>
      </c>
      <c r="AC523" s="164">
        <v>0</v>
      </c>
      <c r="AD523" s="165">
        <f>IF(D523 = D897,1,_xll.BDP(K523,$AD$12)*L523)</f>
        <v>0.86165000000000003</v>
      </c>
      <c r="AE523" s="400">
        <f>AA523*AC523*T523/AD523 / AF897</f>
        <v>0</v>
      </c>
      <c r="AF523" s="73"/>
      <c r="AG523" s="69"/>
      <c r="AH523" s="61"/>
    </row>
    <row r="524" spans="1:34" x14ac:dyDescent="0.2">
      <c r="A524" s="152"/>
      <c r="B524" s="152">
        <v>26542</v>
      </c>
      <c r="C524" s="152" t="s">
        <v>130</v>
      </c>
      <c r="D524" s="152" t="str">
        <f>_xll.BDP(C524,$D$12)</f>
        <v>USD</v>
      </c>
      <c r="E524" s="152" t="s">
        <v>290</v>
      </c>
      <c r="F524" s="153">
        <v>91</v>
      </c>
      <c r="G524" s="153">
        <v>91</v>
      </c>
      <c r="H524" s="154">
        <f>IF(OR(OR(G524="#N/A N/A",G524="#N/A Real Time"),OR(F524="#N/A N/A",F524="#N/A Real Time")),0,  G524 - F524)</f>
        <v>0</v>
      </c>
      <c r="I524" s="155">
        <f>IF(OR(F524=0,F524="#N/A N/A"),0,H524 / F524*100)</f>
        <v>0</v>
      </c>
      <c r="J524" s="156">
        <v>260000</v>
      </c>
      <c r="K524" s="152" t="str">
        <f>CONCATENATE(D897,D524, " Curncy")</f>
        <v>EURUSD Curncy</v>
      </c>
      <c r="L524" s="152">
        <f>IF(D524 = D897,1,_xll.BDP(K524,$L$12))</f>
        <v>1</v>
      </c>
      <c r="M524" s="394" t="e">
        <f>IF(D524 = D897,1,_xll.BDP(K524,$M$12)*L524)</f>
        <v>#VALUE!</v>
      </c>
      <c r="N524" s="157" t="e">
        <f>H524*J524*T524/M524</f>
        <v>#VALUE!</v>
      </c>
      <c r="O524" s="396" t="e">
        <f>N524 / Y897</f>
        <v>#VALUE!</v>
      </c>
      <c r="P524" s="159" t="e">
        <f>IF(OR(OR(J524=0,G524 = "#N/A N/A"),G524="#N/A Real Time"),0,G524*J524*T524/M524)</f>
        <v>#VALUE!</v>
      </c>
      <c r="Q524" s="398" t="e">
        <f>P524 / Y897*100</f>
        <v>#VALUE!</v>
      </c>
      <c r="R524" s="160" t="e">
        <f>IF(Q524&lt;0,Q524,0)</f>
        <v>#VALUE!</v>
      </c>
      <c r="S524" s="398" t="e">
        <f>IF(Q524&gt;0,Q524,0)</f>
        <v>#VALUE!</v>
      </c>
      <c r="T524" s="152">
        <f>IF(EXACT(D524,UPPER(D524)),1,0.01)/V524</f>
        <v>0.01</v>
      </c>
      <c r="U524" s="152">
        <v>4</v>
      </c>
      <c r="V524" s="152">
        <v>100</v>
      </c>
      <c r="W524" s="158" t="e">
        <f>IF(AND(Q524&lt;0,O524&gt;0),O524,0)</f>
        <v>#VALUE!</v>
      </c>
      <c r="X524" s="158" t="e">
        <f>IF(AND(Q524&gt;0,O524&gt;0),O524,0)</f>
        <v>#VALUE!</v>
      </c>
      <c r="Y524" s="161"/>
      <c r="Z524" s="162">
        <v>91</v>
      </c>
      <c r="AA524" s="162">
        <f>IF(OR(OR(F524="#N/A N/A",F524="#N/A Real Time"),OR(Z524="#N/A N/A",Z524="#N/A Real Time")),0,  F524 - Z524)</f>
        <v>0</v>
      </c>
      <c r="AB524" s="163">
        <f>IF(OR(Z524=0,Z524="#N/A N/A"),0,AA524 / Z524*100)</f>
        <v>0</v>
      </c>
      <c r="AC524" s="164">
        <v>260000</v>
      </c>
      <c r="AD524" s="165">
        <f>IF(D524 = D897,1,_xll.BDP(K524,$AD$12)*L524)</f>
        <v>1.0414000000000001</v>
      </c>
      <c r="AE524" s="400">
        <f>AA524*AC524*T524/AD524 / AF897</f>
        <v>0</v>
      </c>
      <c r="AF524" s="166"/>
      <c r="AG524" s="69"/>
      <c r="AH524" s="61"/>
    </row>
    <row r="525" spans="1:34" x14ac:dyDescent="0.2">
      <c r="B525" s="152">
        <v>24754</v>
      </c>
      <c r="C525" s="152" t="s">
        <v>972</v>
      </c>
      <c r="D525" s="152" t="str">
        <f>_xll.BDP(C525,$D$12)</f>
        <v>GBp</v>
      </c>
      <c r="E525" s="152" t="s">
        <v>1063</v>
      </c>
      <c r="F525" s="153">
        <f>_xll.BDP(C525,$F$12)</f>
        <v>7.35</v>
      </c>
      <c r="G525" s="153" t="str">
        <f>_xll.BDP(C525,$G$12)</f>
        <v>#N/A Requesting Data...</v>
      </c>
      <c r="H525" s="154" t="e">
        <f t="shared" si="247"/>
        <v>#VALUE!</v>
      </c>
      <c r="I525" s="155" t="e">
        <f t="shared" si="248"/>
        <v>#VALUE!</v>
      </c>
      <c r="J525" s="156">
        <v>0</v>
      </c>
      <c r="K525" s="152" t="str">
        <f>CONCATENATE(D897,D525, " Curncy")</f>
        <v>EURGBp Curncy</v>
      </c>
      <c r="L525" s="152">
        <f>IF(D525 = D897,1,_xll.BDP(K525,$L$12))</f>
        <v>1</v>
      </c>
      <c r="M525" s="394" t="e">
        <f>IF(D525 = D897,1,_xll.BDP(K525,$M$12)*L525)</f>
        <v>#VALUE!</v>
      </c>
      <c r="N525" s="157" t="e">
        <f t="shared" si="249"/>
        <v>#VALUE!</v>
      </c>
      <c r="O525" s="396" t="e">
        <f>N525 / Y897</f>
        <v>#VALUE!</v>
      </c>
      <c r="P525" s="159">
        <f t="shared" si="250"/>
        <v>0</v>
      </c>
      <c r="Q525" s="398">
        <f>P525 / Y897*100</f>
        <v>0</v>
      </c>
      <c r="R525" s="160">
        <f t="shared" si="251"/>
        <v>0</v>
      </c>
      <c r="S525" s="398">
        <f t="shared" si="252"/>
        <v>0</v>
      </c>
      <c r="T525" s="152">
        <f t="shared" si="253"/>
        <v>0.01</v>
      </c>
      <c r="U525" s="152">
        <v>0</v>
      </c>
      <c r="V525" s="152">
        <v>1</v>
      </c>
      <c r="W525" s="158" t="e">
        <f t="shared" si="254"/>
        <v>#VALUE!</v>
      </c>
      <c r="X525" s="158" t="e">
        <f t="shared" si="255"/>
        <v>#VALUE!</v>
      </c>
      <c r="Y525" s="70"/>
      <c r="Z525" s="162" t="str">
        <f>_xll.BDH(C525,$Z$12,$D$1,$D$1)</f>
        <v>#N/A Requesting Data...</v>
      </c>
      <c r="AA525" s="162" t="e">
        <f t="shared" si="256"/>
        <v>#VALUE!</v>
      </c>
      <c r="AB525" s="163" t="e">
        <f t="shared" si="257"/>
        <v>#VALUE!</v>
      </c>
      <c r="AC525" s="164">
        <v>0</v>
      </c>
      <c r="AD525" s="165">
        <f>IF(D525 = D897,1,_xll.BDP(K525,$AD$12)*L525)</f>
        <v>0.86165000000000003</v>
      </c>
      <c r="AE525" s="400" t="e">
        <f>AA525*AC525*T525/AD525 / AF897</f>
        <v>#VALUE!</v>
      </c>
      <c r="AF525" s="73"/>
      <c r="AG525" s="69"/>
      <c r="AH525" s="61"/>
    </row>
    <row r="526" spans="1:34" x14ac:dyDescent="0.2">
      <c r="B526" s="152">
        <v>24796</v>
      </c>
      <c r="C526" s="152" t="s">
        <v>974</v>
      </c>
      <c r="D526" s="152" t="str">
        <f>_xll.BDP(C526,$D$12)</f>
        <v>GBp</v>
      </c>
      <c r="E526" s="152" t="s">
        <v>1065</v>
      </c>
      <c r="F526" s="153">
        <f>_xll.BDP(C526,$F$12)</f>
        <v>162.6</v>
      </c>
      <c r="G526" s="153" t="str">
        <f>_xll.BDP(C526,$G$12)</f>
        <v>#N/A Requesting Data...</v>
      </c>
      <c r="H526" s="154" t="e">
        <f t="shared" si="247"/>
        <v>#VALUE!</v>
      </c>
      <c r="I526" s="155" t="e">
        <f t="shared" si="248"/>
        <v>#VALUE!</v>
      </c>
      <c r="J526" s="156">
        <v>0</v>
      </c>
      <c r="K526" s="152" t="str">
        <f>CONCATENATE(D897,D526, " Curncy")</f>
        <v>EURGBp Curncy</v>
      </c>
      <c r="L526" s="152">
        <f>IF(D526 = D897,1,_xll.BDP(K526,$L$12))</f>
        <v>1</v>
      </c>
      <c r="M526" s="394" t="e">
        <f>IF(D526 = D897,1,_xll.BDP(K526,$M$12)*L526)</f>
        <v>#VALUE!</v>
      </c>
      <c r="N526" s="157" t="e">
        <f t="shared" si="249"/>
        <v>#VALUE!</v>
      </c>
      <c r="O526" s="396" t="e">
        <f>N526 / Y897</f>
        <v>#VALUE!</v>
      </c>
      <c r="P526" s="159">
        <f t="shared" si="250"/>
        <v>0</v>
      </c>
      <c r="Q526" s="398">
        <f>P526 / Y897*100</f>
        <v>0</v>
      </c>
      <c r="R526" s="160">
        <f t="shared" si="251"/>
        <v>0</v>
      </c>
      <c r="S526" s="398">
        <f t="shared" si="252"/>
        <v>0</v>
      </c>
      <c r="T526" s="152">
        <f t="shared" si="253"/>
        <v>0.01</v>
      </c>
      <c r="U526" s="152">
        <v>0</v>
      </c>
      <c r="V526" s="152">
        <v>1</v>
      </c>
      <c r="W526" s="158" t="e">
        <f t="shared" si="254"/>
        <v>#VALUE!</v>
      </c>
      <c r="X526" s="158" t="e">
        <f t="shared" si="255"/>
        <v>#VALUE!</v>
      </c>
      <c r="Y526" s="70"/>
      <c r="Z526" s="162" t="str">
        <f>_xll.BDH(C526,$Z$12,$D$1,$D$1)</f>
        <v>#N/A Requesting Data...</v>
      </c>
      <c r="AA526" s="162" t="e">
        <f t="shared" si="256"/>
        <v>#VALUE!</v>
      </c>
      <c r="AB526" s="163" t="e">
        <f t="shared" si="257"/>
        <v>#VALUE!</v>
      </c>
      <c r="AC526" s="164">
        <v>0</v>
      </c>
      <c r="AD526" s="165">
        <f>IF(D526 = D897,1,_xll.BDP(K526,$AD$12)*L526)</f>
        <v>0.86165000000000003</v>
      </c>
      <c r="AE526" s="400" t="e">
        <f>AA526*AC526*T526/AD526 / AF897</f>
        <v>#VALUE!</v>
      </c>
      <c r="AF526" s="73"/>
      <c r="AG526" s="69"/>
      <c r="AH526" s="61"/>
    </row>
    <row r="527" spans="1:34" s="107" customFormat="1" ht="12" customHeight="1" x14ac:dyDescent="0.2">
      <c r="A527" s="152"/>
      <c r="B527" s="152">
        <v>3520</v>
      </c>
      <c r="C527" s="152" t="s">
        <v>1206</v>
      </c>
      <c r="D527" s="152" t="str">
        <f>_xll.BDP(C527,$D$12)</f>
        <v>GBp</v>
      </c>
      <c r="E527" s="152" t="s">
        <v>1207</v>
      </c>
      <c r="F527" s="153">
        <f>_xll.BDP(C527,$F$12)</f>
        <v>684</v>
      </c>
      <c r="G527" s="153" t="str">
        <f>_xll.BDP(C527,$G$12)</f>
        <v>#N/A Requesting Data...</v>
      </c>
      <c r="H527" s="154" t="e">
        <f t="shared" si="247"/>
        <v>#VALUE!</v>
      </c>
      <c r="I527" s="155" t="e">
        <f t="shared" si="248"/>
        <v>#VALUE!</v>
      </c>
      <c r="J527" s="156">
        <v>0</v>
      </c>
      <c r="K527" s="152" t="str">
        <f>CONCATENATE(D897,D527, " Curncy")</f>
        <v>EURGBp Curncy</v>
      </c>
      <c r="L527" s="152">
        <f>IF(D527 = D897,1,_xll.BDP(K527,$L$12))</f>
        <v>1</v>
      </c>
      <c r="M527" s="394" t="e">
        <f>IF(D527 = D897,1,_xll.BDP(K527,$M$12)*L527)</f>
        <v>#VALUE!</v>
      </c>
      <c r="N527" s="157" t="e">
        <f t="shared" si="249"/>
        <v>#VALUE!</v>
      </c>
      <c r="O527" s="396" t="e">
        <f>N527 / Y897</f>
        <v>#VALUE!</v>
      </c>
      <c r="P527" s="159">
        <f t="shared" si="250"/>
        <v>0</v>
      </c>
      <c r="Q527" s="398">
        <f>P527 / Y897*100</f>
        <v>0</v>
      </c>
      <c r="R527" s="160">
        <f t="shared" si="251"/>
        <v>0</v>
      </c>
      <c r="S527" s="398">
        <f t="shared" si="252"/>
        <v>0</v>
      </c>
      <c r="T527" s="152">
        <f t="shared" si="253"/>
        <v>0.01</v>
      </c>
      <c r="U527" s="152">
        <v>0</v>
      </c>
      <c r="V527" s="152">
        <v>1</v>
      </c>
      <c r="W527" s="158" t="e">
        <f t="shared" si="254"/>
        <v>#VALUE!</v>
      </c>
      <c r="X527" s="158" t="e">
        <f t="shared" si="255"/>
        <v>#VALUE!</v>
      </c>
      <c r="Y527" s="161"/>
      <c r="Z527" s="162" t="str">
        <f>_xll.BDH(C527,$Z$12,$D$1,$D$1)</f>
        <v>#N/A Requesting Data...</v>
      </c>
      <c r="AA527" s="162" t="e">
        <f t="shared" si="256"/>
        <v>#VALUE!</v>
      </c>
      <c r="AB527" s="163" t="e">
        <f t="shared" si="257"/>
        <v>#VALUE!</v>
      </c>
      <c r="AC527" s="164">
        <v>0</v>
      </c>
      <c r="AD527" s="165">
        <f>IF(D527 = D897,1,_xll.BDP(K527,$AD$12)*L527)</f>
        <v>0.86165000000000003</v>
      </c>
      <c r="AE527" s="400" t="e">
        <f>AA527*AC527*T527/AD527 / AF897</f>
        <v>#VALUE!</v>
      </c>
      <c r="AF527" s="166"/>
      <c r="AG527" s="69"/>
      <c r="AH527" s="61"/>
    </row>
    <row r="528" spans="1:34" x14ac:dyDescent="0.2">
      <c r="B528" s="152">
        <v>6451</v>
      </c>
      <c r="C528" s="152" t="s">
        <v>975</v>
      </c>
      <c r="D528" s="152" t="str">
        <f>_xll.BDP(C528,$D$12)</f>
        <v>GBp</v>
      </c>
      <c r="E528" s="152" t="s">
        <v>1066</v>
      </c>
      <c r="F528" s="153">
        <f>_xll.BDP(C528,$F$12)</f>
        <v>1165</v>
      </c>
      <c r="G528" s="153" t="str">
        <f>_xll.BDP(C528,$G$12)</f>
        <v>#N/A Requesting Data...</v>
      </c>
      <c r="H528" s="154" t="e">
        <f t="shared" si="247"/>
        <v>#VALUE!</v>
      </c>
      <c r="I528" s="155" t="e">
        <f t="shared" si="248"/>
        <v>#VALUE!</v>
      </c>
      <c r="J528" s="156">
        <v>0</v>
      </c>
      <c r="K528" s="152" t="str">
        <f>CONCATENATE(D897,D528, " Curncy")</f>
        <v>EURGBp Curncy</v>
      </c>
      <c r="L528" s="152">
        <f>IF(D528 = D897,1,_xll.BDP(K528,$L$12))</f>
        <v>1</v>
      </c>
      <c r="M528" s="394" t="e">
        <f>IF(D528 = D897,1,_xll.BDP(K528,$M$12)*L528)</f>
        <v>#VALUE!</v>
      </c>
      <c r="N528" s="157" t="e">
        <f t="shared" si="249"/>
        <v>#VALUE!</v>
      </c>
      <c r="O528" s="396" t="e">
        <f>N528 / Y897</f>
        <v>#VALUE!</v>
      </c>
      <c r="P528" s="159">
        <f t="shared" si="250"/>
        <v>0</v>
      </c>
      <c r="Q528" s="398">
        <f>P528 / Y897*100</f>
        <v>0</v>
      </c>
      <c r="R528" s="160">
        <f t="shared" si="251"/>
        <v>0</v>
      </c>
      <c r="S528" s="398">
        <f t="shared" si="252"/>
        <v>0</v>
      </c>
      <c r="T528" s="152">
        <f t="shared" si="253"/>
        <v>0.01</v>
      </c>
      <c r="U528" s="152">
        <v>0</v>
      </c>
      <c r="V528" s="152">
        <v>1</v>
      </c>
      <c r="W528" s="158" t="e">
        <f t="shared" si="254"/>
        <v>#VALUE!</v>
      </c>
      <c r="X528" s="158" t="e">
        <f t="shared" si="255"/>
        <v>#VALUE!</v>
      </c>
      <c r="Y528" s="70"/>
      <c r="Z528" s="162" t="str">
        <f>_xll.BDH(C528,$Z$12,$D$1,$D$1)</f>
        <v>#N/A Requesting Data...</v>
      </c>
      <c r="AA528" s="162" t="e">
        <f t="shared" si="256"/>
        <v>#VALUE!</v>
      </c>
      <c r="AB528" s="163" t="e">
        <f t="shared" si="257"/>
        <v>#VALUE!</v>
      </c>
      <c r="AC528" s="164">
        <v>0</v>
      </c>
      <c r="AD528" s="165">
        <f>IF(D528 = D897,1,_xll.BDP(K528,$AD$12)*L528)</f>
        <v>0.86165000000000003</v>
      </c>
      <c r="AE528" s="400" t="e">
        <f>AA528*AC528*T528/AD528 / AF897</f>
        <v>#VALUE!</v>
      </c>
      <c r="AF528" s="73"/>
      <c r="AG528" s="69"/>
      <c r="AH528" s="61"/>
    </row>
    <row r="529" spans="1:34" x14ac:dyDescent="0.2">
      <c r="B529" s="152">
        <v>19703</v>
      </c>
      <c r="C529" s="152"/>
      <c r="D529" s="152" t="s">
        <v>67</v>
      </c>
      <c r="E529" s="152" t="s">
        <v>83</v>
      </c>
      <c r="F529" s="153">
        <v>0.88500000000000001</v>
      </c>
      <c r="G529" s="153">
        <v>0.88500000000000001</v>
      </c>
      <c r="H529" s="154">
        <f t="shared" si="247"/>
        <v>0</v>
      </c>
      <c r="I529" s="155">
        <f t="shared" si="248"/>
        <v>0</v>
      </c>
      <c r="J529" s="156">
        <v>900000</v>
      </c>
      <c r="K529" s="152" t="str">
        <f>CONCATENATE(D897,D529, " Curncy")</f>
        <v>EURGBP Curncy</v>
      </c>
      <c r="L529" s="152">
        <f>IF(D529 = D897,1,_xll.BDP(K529,$L$12))</f>
        <v>1</v>
      </c>
      <c r="M529" s="394" t="e">
        <f>IF(D529 = D897,1,_xll.BDP(K529,$M$12)*L529)</f>
        <v>#VALUE!</v>
      </c>
      <c r="N529" s="157" t="e">
        <f t="shared" si="249"/>
        <v>#VALUE!</v>
      </c>
      <c r="O529" s="396" t="e">
        <f>N529 / Y897</f>
        <v>#VALUE!</v>
      </c>
      <c r="P529" s="159" t="e">
        <f t="shared" si="250"/>
        <v>#VALUE!</v>
      </c>
      <c r="Q529" s="398" t="e">
        <f>P529 / Y897*100</f>
        <v>#VALUE!</v>
      </c>
      <c r="R529" s="160" t="e">
        <f t="shared" si="251"/>
        <v>#VALUE!</v>
      </c>
      <c r="S529" s="398" t="e">
        <f t="shared" si="252"/>
        <v>#VALUE!</v>
      </c>
      <c r="T529" s="152">
        <f t="shared" si="253"/>
        <v>1</v>
      </c>
      <c r="U529" s="152">
        <v>1</v>
      </c>
      <c r="V529" s="152">
        <v>1</v>
      </c>
      <c r="W529" s="158" t="e">
        <f t="shared" si="254"/>
        <v>#VALUE!</v>
      </c>
      <c r="X529" s="158" t="e">
        <f t="shared" si="255"/>
        <v>#VALUE!</v>
      </c>
      <c r="Y529" s="70"/>
      <c r="Z529" s="162">
        <v>0.88500000000000001</v>
      </c>
      <c r="AA529" s="162">
        <f t="shared" si="256"/>
        <v>0</v>
      </c>
      <c r="AB529" s="163">
        <f t="shared" si="257"/>
        <v>0</v>
      </c>
      <c r="AC529" s="164">
        <v>900000</v>
      </c>
      <c r="AD529" s="165">
        <f>IF(D529 = D897,1,_xll.BDP(K529,$AD$12)*L529)</f>
        <v>0.86165000000000003</v>
      </c>
      <c r="AE529" s="400">
        <f>AA529*AC529*T529/AD529 / AF897</f>
        <v>0</v>
      </c>
      <c r="AF529" s="73"/>
      <c r="AG529" s="69"/>
      <c r="AH529" s="61"/>
    </row>
    <row r="530" spans="1:34" x14ac:dyDescent="0.2">
      <c r="B530" s="152">
        <v>882</v>
      </c>
      <c r="C530" s="152" t="s">
        <v>976</v>
      </c>
      <c r="D530" s="152" t="str">
        <f>_xll.BDP(C530,$D$12)</f>
        <v>GBp</v>
      </c>
      <c r="E530" s="152" t="s">
        <v>1067</v>
      </c>
      <c r="F530" s="153">
        <f>_xll.BDP(C530,$F$12)</f>
        <v>5.64</v>
      </c>
      <c r="G530" s="153" t="str">
        <f>_xll.BDP(C530,$G$12)</f>
        <v>#N/A Requesting Data...</v>
      </c>
      <c r="H530" s="154" t="e">
        <f t="shared" si="247"/>
        <v>#VALUE!</v>
      </c>
      <c r="I530" s="155" t="e">
        <f t="shared" si="248"/>
        <v>#VALUE!</v>
      </c>
      <c r="J530" s="156">
        <v>803944</v>
      </c>
      <c r="K530" s="152" t="str">
        <f>CONCATENATE(D897,D530, " Curncy")</f>
        <v>EURGBp Curncy</v>
      </c>
      <c r="L530" s="152">
        <f>IF(D530 = D897,1,_xll.BDP(K530,$L$12))</f>
        <v>1</v>
      </c>
      <c r="M530" s="394" t="e">
        <f>IF(D530 = D897,1,_xll.BDP(K530,$M$12)*L530)</f>
        <v>#VALUE!</v>
      </c>
      <c r="N530" s="157" t="e">
        <f t="shared" si="249"/>
        <v>#VALUE!</v>
      </c>
      <c r="O530" s="396" t="e">
        <f>N530 / Y897</f>
        <v>#VALUE!</v>
      </c>
      <c r="P530" s="159" t="e">
        <f t="shared" si="250"/>
        <v>#VALUE!</v>
      </c>
      <c r="Q530" s="398" t="e">
        <f>P530 / Y897*100</f>
        <v>#VALUE!</v>
      </c>
      <c r="R530" s="160" t="e">
        <f t="shared" si="251"/>
        <v>#VALUE!</v>
      </c>
      <c r="S530" s="398" t="e">
        <f t="shared" si="252"/>
        <v>#VALUE!</v>
      </c>
      <c r="T530" s="152">
        <f t="shared" si="253"/>
        <v>0.01</v>
      </c>
      <c r="U530" s="152">
        <v>0</v>
      </c>
      <c r="V530" s="152">
        <v>1</v>
      </c>
      <c r="W530" s="158" t="e">
        <f t="shared" si="254"/>
        <v>#VALUE!</v>
      </c>
      <c r="X530" s="158" t="e">
        <f t="shared" si="255"/>
        <v>#VALUE!</v>
      </c>
      <c r="Y530" s="70"/>
      <c r="Z530" s="162">
        <f>_xll.BDH(C530,$Z$12,$D$1,$D$1)</f>
        <v>5.62</v>
      </c>
      <c r="AA530" s="162">
        <f t="shared" si="256"/>
        <v>1.9999999999999574E-2</v>
      </c>
      <c r="AB530" s="163">
        <f t="shared" si="257"/>
        <v>0.35587188612098886</v>
      </c>
      <c r="AC530" s="164">
        <v>803944</v>
      </c>
      <c r="AD530" s="165">
        <f>IF(D530 = D897,1,_xll.BDP(K530,$AD$12)*L530)</f>
        <v>0.86165000000000003</v>
      </c>
      <c r="AE530" s="400">
        <f>AA530*AC530*T530/AD530 / AF897</f>
        <v>6.9549592495957809E-7</v>
      </c>
      <c r="AF530" s="73"/>
      <c r="AG530" s="69"/>
      <c r="AH530" s="61"/>
    </row>
    <row r="531" spans="1:34" x14ac:dyDescent="0.2">
      <c r="B531" s="152">
        <v>3822</v>
      </c>
      <c r="C531" s="152" t="s">
        <v>977</v>
      </c>
      <c r="D531" s="152" t="str">
        <f>_xll.BDP(C531,$D$12)</f>
        <v>GBp</v>
      </c>
      <c r="E531" s="152" t="s">
        <v>1068</v>
      </c>
      <c r="F531" s="153">
        <f>_xll.BDP(C531,$F$12)</f>
        <v>1835.5</v>
      </c>
      <c r="G531" s="153" t="str">
        <f>_xll.BDP(C531,$G$12)</f>
        <v>#N/A Requesting Data...</v>
      </c>
      <c r="H531" s="154" t="e">
        <f t="shared" si="247"/>
        <v>#VALUE!</v>
      </c>
      <c r="I531" s="155" t="e">
        <f t="shared" si="248"/>
        <v>#VALUE!</v>
      </c>
      <c r="J531" s="156">
        <v>0</v>
      </c>
      <c r="K531" s="152" t="str">
        <f>CONCATENATE(D897,D531, " Curncy")</f>
        <v>EURGBp Curncy</v>
      </c>
      <c r="L531" s="152">
        <f>IF(D531 = D897,1,_xll.BDP(K531,$L$12))</f>
        <v>1</v>
      </c>
      <c r="M531" s="394" t="e">
        <f>IF(D531 = D897,1,_xll.BDP(K531,$M$12)*L531)</f>
        <v>#VALUE!</v>
      </c>
      <c r="N531" s="157" t="e">
        <f t="shared" si="249"/>
        <v>#VALUE!</v>
      </c>
      <c r="O531" s="396" t="e">
        <f>N531 / Y897</f>
        <v>#VALUE!</v>
      </c>
      <c r="P531" s="159">
        <f t="shared" si="250"/>
        <v>0</v>
      </c>
      <c r="Q531" s="398">
        <f>P531 / Y897*100</f>
        <v>0</v>
      </c>
      <c r="R531" s="160">
        <f t="shared" si="251"/>
        <v>0</v>
      </c>
      <c r="S531" s="398">
        <f t="shared" si="252"/>
        <v>0</v>
      </c>
      <c r="T531" s="152">
        <f t="shared" si="253"/>
        <v>0.01</v>
      </c>
      <c r="U531" s="152">
        <v>0</v>
      </c>
      <c r="V531" s="152">
        <v>1</v>
      </c>
      <c r="W531" s="158" t="e">
        <f t="shared" si="254"/>
        <v>#VALUE!</v>
      </c>
      <c r="X531" s="158" t="e">
        <f t="shared" si="255"/>
        <v>#VALUE!</v>
      </c>
      <c r="Y531" s="70"/>
      <c r="Z531" s="162">
        <f>_xll.BDH(C531,$Z$12,$D$1,$D$1)</f>
        <v>1836</v>
      </c>
      <c r="AA531" s="162">
        <f t="shared" si="256"/>
        <v>-0.5</v>
      </c>
      <c r="AB531" s="163">
        <f t="shared" si="257"/>
        <v>-2.7233115468409588E-2</v>
      </c>
      <c r="AC531" s="164">
        <v>0</v>
      </c>
      <c r="AD531" s="165">
        <f>IF(D531 = D897,1,_xll.BDP(K531,$AD$12)*L531)</f>
        <v>0.86165000000000003</v>
      </c>
      <c r="AE531" s="400">
        <f>AA531*AC531*T531/AD531 / AF897</f>
        <v>0</v>
      </c>
      <c r="AF531" s="73"/>
      <c r="AG531" s="69"/>
      <c r="AH531" s="61"/>
    </row>
    <row r="532" spans="1:34" x14ac:dyDescent="0.2">
      <c r="B532" s="152">
        <v>6415</v>
      </c>
      <c r="C532" s="152" t="s">
        <v>82</v>
      </c>
      <c r="D532" s="152" t="str">
        <f>_xll.BDP(C532,$D$12)</f>
        <v>GBp</v>
      </c>
      <c r="E532" s="152" t="s">
        <v>366</v>
      </c>
      <c r="F532" s="153">
        <f>_xll.BDP(C532,$F$12)</f>
        <v>691</v>
      </c>
      <c r="G532" s="153" t="str">
        <f>_xll.BDP(C532,$G$12)</f>
        <v>#N/A Requesting Data...</v>
      </c>
      <c r="H532" s="154" t="e">
        <f t="shared" si="247"/>
        <v>#VALUE!</v>
      </c>
      <c r="I532" s="155" t="e">
        <f t="shared" si="248"/>
        <v>#VALUE!</v>
      </c>
      <c r="J532" s="156">
        <v>0</v>
      </c>
      <c r="K532" s="152" t="str">
        <f>CONCATENATE(D897,D532, " Curncy")</f>
        <v>EURGBp Curncy</v>
      </c>
      <c r="L532" s="152">
        <f>IF(D532 = D897,1,_xll.BDP(K532,$L$12))</f>
        <v>1</v>
      </c>
      <c r="M532" s="394" t="e">
        <f>IF(D532 = D897,1,_xll.BDP(K532,$M$12)*L532)</f>
        <v>#VALUE!</v>
      </c>
      <c r="N532" s="157" t="e">
        <f t="shared" si="249"/>
        <v>#VALUE!</v>
      </c>
      <c r="O532" s="396" t="e">
        <f>N532 / Y897</f>
        <v>#VALUE!</v>
      </c>
      <c r="P532" s="159">
        <f t="shared" si="250"/>
        <v>0</v>
      </c>
      <c r="Q532" s="398">
        <f>P532 / Y897*100</f>
        <v>0</v>
      </c>
      <c r="R532" s="160">
        <f t="shared" si="251"/>
        <v>0</v>
      </c>
      <c r="S532" s="398">
        <f t="shared" si="252"/>
        <v>0</v>
      </c>
      <c r="T532" s="152">
        <f t="shared" si="253"/>
        <v>0.01</v>
      </c>
      <c r="U532" s="152">
        <v>0</v>
      </c>
      <c r="V532" s="152">
        <v>1</v>
      </c>
      <c r="W532" s="158" t="e">
        <f t="shared" si="254"/>
        <v>#VALUE!</v>
      </c>
      <c r="X532" s="158" t="e">
        <f t="shared" si="255"/>
        <v>#VALUE!</v>
      </c>
      <c r="Y532" s="70"/>
      <c r="Z532" s="162" t="str">
        <f>_xll.BDH(C532,$Z$12,$D$1,$D$1)</f>
        <v>#N/A Requesting Data...</v>
      </c>
      <c r="AA532" s="162" t="e">
        <f t="shared" si="256"/>
        <v>#VALUE!</v>
      </c>
      <c r="AB532" s="163" t="e">
        <f t="shared" si="257"/>
        <v>#VALUE!</v>
      </c>
      <c r="AC532" s="164">
        <v>0</v>
      </c>
      <c r="AD532" s="165">
        <f>IF(D532 = D897,1,_xll.BDP(K532,$AD$12)*L532)</f>
        <v>0.86165000000000003</v>
      </c>
      <c r="AE532" s="400" t="e">
        <f>AA532*AC532*T532/AD532 / AF897</f>
        <v>#VALUE!</v>
      </c>
      <c r="AF532" s="73"/>
      <c r="AG532" s="69"/>
      <c r="AH532" s="61"/>
    </row>
    <row r="533" spans="1:34" x14ac:dyDescent="0.2">
      <c r="A533" s="152"/>
      <c r="B533" s="152">
        <v>6407</v>
      </c>
      <c r="C533" s="152" t="s">
        <v>1436</v>
      </c>
      <c r="D533" s="152" t="str">
        <f>_xll.BDP(C533,$D$12)</f>
        <v>GBp</v>
      </c>
      <c r="E533" s="152" t="s">
        <v>1437</v>
      </c>
      <c r="F533" s="153">
        <f>_xll.BDP(C533,$F$12)</f>
        <v>525.79999999999995</v>
      </c>
      <c r="G533" s="153" t="str">
        <f>_xll.BDP(C533,$G$12)</f>
        <v>#N/A Requesting Data...</v>
      </c>
      <c r="H533" s="154" t="e">
        <f t="shared" si="247"/>
        <v>#VALUE!</v>
      </c>
      <c r="I533" s="155" t="e">
        <f t="shared" si="248"/>
        <v>#VALUE!</v>
      </c>
      <c r="J533" s="156">
        <v>0</v>
      </c>
      <c r="K533" s="152" t="str">
        <f>CONCATENATE(D897,D533, " Curncy")</f>
        <v>EURGBp Curncy</v>
      </c>
      <c r="L533" s="152">
        <f>IF(D533 = D897,1,_xll.BDP(K533,$L$12))</f>
        <v>1</v>
      </c>
      <c r="M533" s="394" t="e">
        <f>IF(D533 = D897,1,_xll.BDP(K533,$M$12)*L533)</f>
        <v>#VALUE!</v>
      </c>
      <c r="N533" s="157" t="e">
        <f t="shared" si="249"/>
        <v>#VALUE!</v>
      </c>
      <c r="O533" s="396" t="e">
        <f>N533 / Y897</f>
        <v>#VALUE!</v>
      </c>
      <c r="P533" s="159">
        <f t="shared" si="250"/>
        <v>0</v>
      </c>
      <c r="Q533" s="398">
        <f>P533 / Y897*100</f>
        <v>0</v>
      </c>
      <c r="R533" s="160">
        <f t="shared" si="251"/>
        <v>0</v>
      </c>
      <c r="S533" s="398">
        <f t="shared" si="252"/>
        <v>0</v>
      </c>
      <c r="T533" s="152">
        <f t="shared" si="253"/>
        <v>0.01</v>
      </c>
      <c r="U533" s="152">
        <v>0</v>
      </c>
      <c r="V533" s="152">
        <v>1</v>
      </c>
      <c r="W533" s="158" t="e">
        <f t="shared" si="254"/>
        <v>#VALUE!</v>
      </c>
      <c r="X533" s="158" t="e">
        <f t="shared" si="255"/>
        <v>#VALUE!</v>
      </c>
      <c r="Y533" s="161"/>
      <c r="Z533" s="162">
        <f>_xll.BDH(C533,$Z$12,$D$1,$D$1)</f>
        <v>528.79999999999995</v>
      </c>
      <c r="AA533" s="162">
        <f t="shared" si="256"/>
        <v>-3</v>
      </c>
      <c r="AB533" s="163">
        <f t="shared" si="257"/>
        <v>-0.56732223903177015</v>
      </c>
      <c r="AC533" s="164">
        <v>0</v>
      </c>
      <c r="AD533" s="165">
        <f>IF(D533 = D897,1,_xll.BDP(K533,$AD$12)*L533)</f>
        <v>0.86165000000000003</v>
      </c>
      <c r="AE533" s="400">
        <f>AA533*AC533*T533/AD533 / AF897</f>
        <v>0</v>
      </c>
      <c r="AF533" s="166"/>
      <c r="AG533" s="69"/>
      <c r="AH533" s="61"/>
    </row>
    <row r="534" spans="1:34" x14ac:dyDescent="0.2">
      <c r="A534" s="152"/>
      <c r="B534" s="152">
        <v>10192</v>
      </c>
      <c r="C534" s="152" t="s">
        <v>1622</v>
      </c>
      <c r="D534" s="152" t="str">
        <f>_xll.BDP(C534,$D$12)</f>
        <v>GBp</v>
      </c>
      <c r="E534" s="152" t="s">
        <v>1623</v>
      </c>
      <c r="F534" s="153">
        <f>_xll.BDP(C534,$F$12)</f>
        <v>1316.5</v>
      </c>
      <c r="G534" s="153" t="str">
        <f>_xll.BDP(C534,$G$12)</f>
        <v>#N/A Requesting Data...</v>
      </c>
      <c r="H534" s="154" t="e">
        <f>IF(OR(OR(G534="#N/A N/A",G534="#N/A Real Time"),OR(F534="#N/A N/A",F534="#N/A Real Time")),0,  G534 - F534)</f>
        <v>#VALUE!</v>
      </c>
      <c r="I534" s="155" t="e">
        <f>IF(OR(F534=0,F534="#N/A N/A"),0,H534 / F534*100)</f>
        <v>#VALUE!</v>
      </c>
      <c r="J534" s="156">
        <v>-251108</v>
      </c>
      <c r="K534" s="152" t="str">
        <f>CONCATENATE(D897,D534, " Curncy")</f>
        <v>EURGBp Curncy</v>
      </c>
      <c r="L534" s="152">
        <f>IF(D534 = D897,1,_xll.BDP(K534,$L$12))</f>
        <v>1</v>
      </c>
      <c r="M534" s="394" t="e">
        <f>IF(D534 = D897,1,_xll.BDP(K534,$M$12)*L534)</f>
        <v>#VALUE!</v>
      </c>
      <c r="N534" s="157" t="e">
        <f>H534*J534*T534/M534</f>
        <v>#VALUE!</v>
      </c>
      <c r="O534" s="396" t="e">
        <f>N534 / Y897</f>
        <v>#VALUE!</v>
      </c>
      <c r="P534" s="159" t="e">
        <f>IF(OR(OR(J534=0,G534 = "#N/A N/A"),G534="#N/A Real Time"),0,G534*J534*T534/M534)</f>
        <v>#VALUE!</v>
      </c>
      <c r="Q534" s="398" t="e">
        <f>P534 / Y897*100</f>
        <v>#VALUE!</v>
      </c>
      <c r="R534" s="160" t="e">
        <f>IF(Q534&lt;0,Q534,0)</f>
        <v>#VALUE!</v>
      </c>
      <c r="S534" s="398" t="e">
        <f>IF(Q534&gt;0,Q534,0)</f>
        <v>#VALUE!</v>
      </c>
      <c r="T534" s="152">
        <f>IF(EXACT(D534,UPPER(D534)),1,0.01)/V534</f>
        <v>0.01</v>
      </c>
      <c r="U534" s="152">
        <v>0</v>
      </c>
      <c r="V534" s="152">
        <v>1</v>
      </c>
      <c r="W534" s="158" t="e">
        <f>IF(AND(Q534&lt;0,O534&gt;0),O534,0)</f>
        <v>#VALUE!</v>
      </c>
      <c r="X534" s="158" t="e">
        <f>IF(AND(Q534&gt;0,O534&gt;0),O534,0)</f>
        <v>#VALUE!</v>
      </c>
      <c r="Y534" s="161"/>
      <c r="Z534" s="162">
        <f>_xll.BDH(C534,$Z$12,$D$1,$D$1)</f>
        <v>1309</v>
      </c>
      <c r="AA534" s="162">
        <f>IF(OR(OR(F534="#N/A N/A",F534="#N/A Real Time"),OR(Z534="#N/A N/A",Z534="#N/A Real Time")),0,  F534 - Z534)</f>
        <v>7.5</v>
      </c>
      <c r="AB534" s="163">
        <f>IF(OR(Z534=0,Z534="#N/A N/A"),0,AA534 / Z534*100)</f>
        <v>0.57295645530939654</v>
      </c>
      <c r="AC534" s="164">
        <v>-251108</v>
      </c>
      <c r="AD534" s="165">
        <f>IF(D534 = D897,1,_xll.BDP(K534,$AD$12)*L534)</f>
        <v>0.86165000000000003</v>
      </c>
      <c r="AE534" s="400">
        <f>AA534*AC534*T534/AD534 / AF897</f>
        <v>-8.1463039119369693E-5</v>
      </c>
      <c r="AF534" s="166"/>
      <c r="AG534" s="69"/>
      <c r="AH534" s="61"/>
    </row>
    <row r="535" spans="1:34" x14ac:dyDescent="0.2">
      <c r="B535" s="152">
        <v>7238</v>
      </c>
      <c r="C535" s="152" t="s">
        <v>973</v>
      </c>
      <c r="D535" s="152" t="str">
        <f>_xll.BDP(C535,$D$12)</f>
        <v>GBp</v>
      </c>
      <c r="E535" s="152" t="s">
        <v>1064</v>
      </c>
      <c r="F535" s="153">
        <f>_xll.BDP(C535,$F$12)</f>
        <v>108.84</v>
      </c>
      <c r="G535" s="153" t="str">
        <f>_xll.BDP(C535,$G$12)</f>
        <v>#N/A Requesting Data...</v>
      </c>
      <c r="H535" s="154" t="e">
        <f t="shared" si="247"/>
        <v>#VALUE!</v>
      </c>
      <c r="I535" s="155" t="e">
        <f t="shared" si="248"/>
        <v>#VALUE!</v>
      </c>
      <c r="J535" s="156">
        <v>0</v>
      </c>
      <c r="K535" s="152" t="str">
        <f>CONCATENATE(D897,D535, " Curncy")</f>
        <v>EURGBp Curncy</v>
      </c>
      <c r="L535" s="152">
        <f>IF(D535 = D897,1,_xll.BDP(K535,$L$12))</f>
        <v>1</v>
      </c>
      <c r="M535" s="394" t="e">
        <f>IF(D535 = D897,1,_xll.BDP(K535,$M$12)*L535)</f>
        <v>#VALUE!</v>
      </c>
      <c r="N535" s="157" t="e">
        <f t="shared" si="249"/>
        <v>#VALUE!</v>
      </c>
      <c r="O535" s="396" t="e">
        <f>N535 / Y897</f>
        <v>#VALUE!</v>
      </c>
      <c r="P535" s="159">
        <f t="shared" si="250"/>
        <v>0</v>
      </c>
      <c r="Q535" s="398">
        <f>P535 / Y897*100</f>
        <v>0</v>
      </c>
      <c r="R535" s="160">
        <f t="shared" si="251"/>
        <v>0</v>
      </c>
      <c r="S535" s="398">
        <f t="shared" si="252"/>
        <v>0</v>
      </c>
      <c r="T535" s="152">
        <f t="shared" si="253"/>
        <v>0.01</v>
      </c>
      <c r="U535" s="152">
        <v>0</v>
      </c>
      <c r="V535" s="152">
        <v>1</v>
      </c>
      <c r="W535" s="158" t="e">
        <f t="shared" si="254"/>
        <v>#VALUE!</v>
      </c>
      <c r="X535" s="158" t="e">
        <f t="shared" si="255"/>
        <v>#VALUE!</v>
      </c>
      <c r="Y535" s="70"/>
      <c r="Z535" s="162">
        <f>_xll.BDH(C535,$Z$12,$D$1,$D$1)</f>
        <v>107.62</v>
      </c>
      <c r="AA535" s="162">
        <f t="shared" si="256"/>
        <v>1.2199999999999989</v>
      </c>
      <c r="AB535" s="163">
        <f t="shared" si="257"/>
        <v>1.1336182865638347</v>
      </c>
      <c r="AC535" s="164">
        <v>0</v>
      </c>
      <c r="AD535" s="165">
        <f>IF(D535 = D897,1,_xll.BDP(K535,$AD$12)*L535)</f>
        <v>0.86165000000000003</v>
      </c>
      <c r="AE535" s="400">
        <f>AA535*AC535*T535/AD535 / AF897</f>
        <v>0</v>
      </c>
      <c r="AF535" s="73"/>
      <c r="AG535" s="69"/>
      <c r="AH535" s="61"/>
    </row>
    <row r="536" spans="1:34" x14ac:dyDescent="0.2">
      <c r="B536" s="152">
        <v>10210</v>
      </c>
      <c r="C536" s="152" t="s">
        <v>978</v>
      </c>
      <c r="D536" s="152" t="str">
        <f>_xll.BDP(C536,$D$12)</f>
        <v>GBp</v>
      </c>
      <c r="E536" s="152" t="s">
        <v>1069</v>
      </c>
      <c r="F536" s="153">
        <f>_xll.BDP(C536,$F$12)</f>
        <v>76.900000000000006</v>
      </c>
      <c r="G536" s="153" t="str">
        <f>_xll.BDP(C536,$G$12)</f>
        <v>#N/A Requesting Data...</v>
      </c>
      <c r="H536" s="154" t="e">
        <f t="shared" si="247"/>
        <v>#VALUE!</v>
      </c>
      <c r="I536" s="155" t="e">
        <f t="shared" si="248"/>
        <v>#VALUE!</v>
      </c>
      <c r="J536" s="156">
        <v>0</v>
      </c>
      <c r="K536" s="152" t="str">
        <f>CONCATENATE(D897,D536, " Curncy")</f>
        <v>EURGBp Curncy</v>
      </c>
      <c r="L536" s="152">
        <f>IF(D536 = D897,1,_xll.BDP(K536,$L$12))</f>
        <v>1</v>
      </c>
      <c r="M536" s="394" t="e">
        <f>IF(D536 = D897,1,_xll.BDP(K536,$M$12)*L536)</f>
        <v>#VALUE!</v>
      </c>
      <c r="N536" s="157" t="e">
        <f t="shared" si="249"/>
        <v>#VALUE!</v>
      </c>
      <c r="O536" s="396" t="e">
        <f>N536 / Y897</f>
        <v>#VALUE!</v>
      </c>
      <c r="P536" s="159">
        <f t="shared" si="250"/>
        <v>0</v>
      </c>
      <c r="Q536" s="398">
        <f>P536 / Y897*100</f>
        <v>0</v>
      </c>
      <c r="R536" s="160">
        <f t="shared" si="251"/>
        <v>0</v>
      </c>
      <c r="S536" s="398">
        <f t="shared" si="252"/>
        <v>0</v>
      </c>
      <c r="T536" s="152">
        <f t="shared" si="253"/>
        <v>0.01</v>
      </c>
      <c r="U536" s="152">
        <v>0</v>
      </c>
      <c r="V536" s="152">
        <v>1</v>
      </c>
      <c r="W536" s="158" t="e">
        <f t="shared" si="254"/>
        <v>#VALUE!</v>
      </c>
      <c r="X536" s="158" t="e">
        <f t="shared" si="255"/>
        <v>#VALUE!</v>
      </c>
      <c r="Y536" s="70"/>
      <c r="Z536" s="162" t="str">
        <f>_xll.BDH(C536,$Z$12,$D$1,$D$1)</f>
        <v>#N/A Requesting Data...</v>
      </c>
      <c r="AA536" s="162" t="e">
        <f t="shared" si="256"/>
        <v>#VALUE!</v>
      </c>
      <c r="AB536" s="163" t="e">
        <f t="shared" si="257"/>
        <v>#VALUE!</v>
      </c>
      <c r="AC536" s="164">
        <v>0</v>
      </c>
      <c r="AD536" s="165">
        <f>IF(D536 = D897,1,_xll.BDP(K536,$AD$12)*L536)</f>
        <v>0.86165000000000003</v>
      </c>
      <c r="AE536" s="400" t="e">
        <f>AA536*AC536*T536/AD536 / AF897</f>
        <v>#VALUE!</v>
      </c>
      <c r="AF536" s="73"/>
      <c r="AG536" s="69"/>
      <c r="AH536" s="61"/>
    </row>
    <row r="537" spans="1:34" x14ac:dyDescent="0.2">
      <c r="B537" s="152">
        <v>6484</v>
      </c>
      <c r="C537" s="152" t="s">
        <v>979</v>
      </c>
      <c r="D537" s="152" t="str">
        <f>_xll.BDP(C537,$D$12)</f>
        <v>GBp</v>
      </c>
      <c r="E537" s="152" t="s">
        <v>1070</v>
      </c>
      <c r="F537" s="153">
        <f>_xll.BDP(C537,$F$12)</f>
        <v>4261</v>
      </c>
      <c r="G537" s="153" t="str">
        <f>_xll.BDP(C537,$G$12)</f>
        <v>#N/A Requesting Data...</v>
      </c>
      <c r="H537" s="154" t="e">
        <f t="shared" si="247"/>
        <v>#VALUE!</v>
      </c>
      <c r="I537" s="155" t="e">
        <f t="shared" si="248"/>
        <v>#VALUE!</v>
      </c>
      <c r="J537" s="156">
        <v>0</v>
      </c>
      <c r="K537" s="152" t="str">
        <f>CONCATENATE(D897,D537, " Curncy")</f>
        <v>EURGBp Curncy</v>
      </c>
      <c r="L537" s="152">
        <f>IF(D537 = D897,1,_xll.BDP(K537,$L$12))</f>
        <v>1</v>
      </c>
      <c r="M537" s="394" t="e">
        <f>IF(D537 = D897,1,_xll.BDP(K537,$M$12)*L537)</f>
        <v>#VALUE!</v>
      </c>
      <c r="N537" s="157" t="e">
        <f t="shared" si="249"/>
        <v>#VALUE!</v>
      </c>
      <c r="O537" s="396" t="e">
        <f>N537 / Y897</f>
        <v>#VALUE!</v>
      </c>
      <c r="P537" s="159">
        <f t="shared" si="250"/>
        <v>0</v>
      </c>
      <c r="Q537" s="398">
        <f>P537 / Y897*100</f>
        <v>0</v>
      </c>
      <c r="R537" s="160">
        <f t="shared" si="251"/>
        <v>0</v>
      </c>
      <c r="S537" s="398">
        <f t="shared" si="252"/>
        <v>0</v>
      </c>
      <c r="T537" s="152">
        <f t="shared" si="253"/>
        <v>0.01</v>
      </c>
      <c r="U537" s="152">
        <v>0</v>
      </c>
      <c r="V537" s="152">
        <v>1</v>
      </c>
      <c r="W537" s="158" t="e">
        <f t="shared" si="254"/>
        <v>#VALUE!</v>
      </c>
      <c r="X537" s="158" t="e">
        <f t="shared" si="255"/>
        <v>#VALUE!</v>
      </c>
      <c r="Y537" s="70"/>
      <c r="Z537" s="162">
        <f>_xll.BDH(C537,$Z$12,$D$1,$D$1)</f>
        <v>4206</v>
      </c>
      <c r="AA537" s="162">
        <f t="shared" si="256"/>
        <v>55</v>
      </c>
      <c r="AB537" s="163">
        <f t="shared" si="257"/>
        <v>1.307655729909653</v>
      </c>
      <c r="AC537" s="164">
        <v>0</v>
      </c>
      <c r="AD537" s="165">
        <f>IF(D537 = D897,1,_xll.BDP(K537,$AD$12)*L537)</f>
        <v>0.86165000000000003</v>
      </c>
      <c r="AE537" s="400">
        <f>AA537*AC537*T537/AD537 / AF897</f>
        <v>0</v>
      </c>
      <c r="AF537" s="73"/>
      <c r="AG537" s="69"/>
      <c r="AH537" s="61"/>
    </row>
    <row r="538" spans="1:34" s="107" customFormat="1" ht="12" customHeight="1" x14ac:dyDescent="0.2">
      <c r="A538"/>
      <c r="B538" s="152">
        <v>10184</v>
      </c>
      <c r="C538" s="152"/>
      <c r="D538" s="152" t="s">
        <v>1170</v>
      </c>
      <c r="E538" s="152" t="s">
        <v>367</v>
      </c>
      <c r="F538" s="153">
        <v>1.78</v>
      </c>
      <c r="G538" s="153">
        <v>1.78</v>
      </c>
      <c r="H538" s="154">
        <f t="shared" si="247"/>
        <v>0</v>
      </c>
      <c r="I538" s="155">
        <f t="shared" si="248"/>
        <v>0</v>
      </c>
      <c r="J538" s="156">
        <v>-12586699</v>
      </c>
      <c r="K538" s="152" t="str">
        <f>CONCATENATE(D897,D538, " Curncy")</f>
        <v>EURGBp Curncy</v>
      </c>
      <c r="L538" s="152">
        <f>IF(D538 = D897,1,_xll.BDP(K538,$L$12))</f>
        <v>1</v>
      </c>
      <c r="M538" s="394" t="e">
        <f>IF(D538 = D897,1,_xll.BDP(K538,$M$12)*L538)</f>
        <v>#VALUE!</v>
      </c>
      <c r="N538" s="157" t="e">
        <f t="shared" si="249"/>
        <v>#VALUE!</v>
      </c>
      <c r="O538" s="396" t="e">
        <f>N538 / Y897</f>
        <v>#VALUE!</v>
      </c>
      <c r="P538" s="159" t="e">
        <f t="shared" si="250"/>
        <v>#VALUE!</v>
      </c>
      <c r="Q538" s="398" t="e">
        <f>P538 / Y897*100</f>
        <v>#VALUE!</v>
      </c>
      <c r="R538" s="160" t="e">
        <f t="shared" si="251"/>
        <v>#VALUE!</v>
      </c>
      <c r="S538" s="398" t="e">
        <f t="shared" si="252"/>
        <v>#VALUE!</v>
      </c>
      <c r="T538" s="152">
        <f t="shared" si="253"/>
        <v>0.01</v>
      </c>
      <c r="U538" s="152">
        <v>1</v>
      </c>
      <c r="V538" s="152">
        <v>1</v>
      </c>
      <c r="W538" s="158" t="e">
        <f t="shared" si="254"/>
        <v>#VALUE!</v>
      </c>
      <c r="X538" s="158" t="e">
        <f t="shared" si="255"/>
        <v>#VALUE!</v>
      </c>
      <c r="Y538" s="70"/>
      <c r="Z538" s="162">
        <v>1.78</v>
      </c>
      <c r="AA538" s="162">
        <f t="shared" si="256"/>
        <v>0</v>
      </c>
      <c r="AB538" s="163">
        <f t="shared" si="257"/>
        <v>0</v>
      </c>
      <c r="AC538" s="164">
        <v>-12586699</v>
      </c>
      <c r="AD538" s="165">
        <f>IF(D538 = D897,1,_xll.BDP(K538,$AD$12)*L538)</f>
        <v>0.86165000000000003</v>
      </c>
      <c r="AE538" s="400">
        <f>AA538*AC538*T538/AD538 / AF897</f>
        <v>0</v>
      </c>
      <c r="AF538" s="73"/>
      <c r="AG538" s="69"/>
      <c r="AH538" s="61"/>
    </row>
    <row r="539" spans="1:34" x14ac:dyDescent="0.2">
      <c r="B539" s="152">
        <v>2207</v>
      </c>
      <c r="C539" s="152" t="s">
        <v>980</v>
      </c>
      <c r="D539" s="152" t="str">
        <f>_xll.BDP(C539,$D$12)</f>
        <v>GBp</v>
      </c>
      <c r="E539" s="152" t="s">
        <v>1071</v>
      </c>
      <c r="F539" s="153">
        <f>_xll.BDP(C539,$F$12)</f>
        <v>429.6</v>
      </c>
      <c r="G539" s="153" t="str">
        <f>_xll.BDP(C539,$G$12)</f>
        <v>#N/A Requesting Data...</v>
      </c>
      <c r="H539" s="154" t="e">
        <f t="shared" si="247"/>
        <v>#VALUE!</v>
      </c>
      <c r="I539" s="155" t="e">
        <f t="shared" si="248"/>
        <v>#VALUE!</v>
      </c>
      <c r="J539" s="156">
        <v>0</v>
      </c>
      <c r="K539" s="152" t="str">
        <f>CONCATENATE(D897,D539, " Curncy")</f>
        <v>EURGBp Curncy</v>
      </c>
      <c r="L539" s="152">
        <f>IF(D539 = D897,1,_xll.BDP(K539,$L$12))</f>
        <v>1</v>
      </c>
      <c r="M539" s="394" t="e">
        <f>IF(D539 = D897,1,_xll.BDP(K539,$M$12)*L539)</f>
        <v>#VALUE!</v>
      </c>
      <c r="N539" s="157" t="e">
        <f t="shared" si="249"/>
        <v>#VALUE!</v>
      </c>
      <c r="O539" s="396" t="e">
        <f>N539 / Y897</f>
        <v>#VALUE!</v>
      </c>
      <c r="P539" s="159">
        <f t="shared" si="250"/>
        <v>0</v>
      </c>
      <c r="Q539" s="398">
        <f>P539 / Y897*100</f>
        <v>0</v>
      </c>
      <c r="R539" s="160">
        <f t="shared" si="251"/>
        <v>0</v>
      </c>
      <c r="S539" s="398">
        <f t="shared" si="252"/>
        <v>0</v>
      </c>
      <c r="T539" s="152">
        <f t="shared" si="253"/>
        <v>0.01</v>
      </c>
      <c r="U539" s="152">
        <v>0</v>
      </c>
      <c r="V539" s="152">
        <v>1</v>
      </c>
      <c r="W539" s="158" t="e">
        <f t="shared" si="254"/>
        <v>#VALUE!</v>
      </c>
      <c r="X539" s="158" t="e">
        <f t="shared" si="255"/>
        <v>#VALUE!</v>
      </c>
      <c r="Y539" s="70"/>
      <c r="Z539" s="162">
        <f>_xll.BDH(C539,$Z$12,$D$1,$D$1)</f>
        <v>444.8</v>
      </c>
      <c r="AA539" s="162">
        <f t="shared" si="256"/>
        <v>-15.199999999999989</v>
      </c>
      <c r="AB539" s="163">
        <f t="shared" si="257"/>
        <v>-3.4172661870503571</v>
      </c>
      <c r="AC539" s="164">
        <v>0</v>
      </c>
      <c r="AD539" s="165">
        <f>IF(D539 = D897,1,_xll.BDP(K539,$AD$12)*L539)</f>
        <v>0.86165000000000003</v>
      </c>
      <c r="AE539" s="400">
        <f>AA539*AC539*T539/AD539 / AF897</f>
        <v>0</v>
      </c>
      <c r="AF539" s="73"/>
      <c r="AG539" s="69"/>
      <c r="AH539" s="61"/>
    </row>
    <row r="540" spans="1:34" x14ac:dyDescent="0.2">
      <c r="A540" s="152"/>
      <c r="B540" s="152">
        <v>28162</v>
      </c>
      <c r="C540" s="152" t="s">
        <v>1217</v>
      </c>
      <c r="D540" s="152" t="str">
        <f>_xll.BDP(C540,$D$12)</f>
        <v>GBp</v>
      </c>
      <c r="E540" s="152" t="s">
        <v>1218</v>
      </c>
      <c r="F540" s="153">
        <f>_xll.BDP(C540,$F$12)</f>
        <v>35.1</v>
      </c>
      <c r="G540" s="153" t="str">
        <f>_xll.BDP(C540,$G$12)</f>
        <v>#N/A Requesting Data...</v>
      </c>
      <c r="H540" s="154" t="e">
        <f t="shared" si="247"/>
        <v>#VALUE!</v>
      </c>
      <c r="I540" s="155" t="e">
        <f t="shared" si="248"/>
        <v>#VALUE!</v>
      </c>
      <c r="J540" s="156">
        <v>0</v>
      </c>
      <c r="K540" s="152" t="str">
        <f>CONCATENATE(D897,D540, " Curncy")</f>
        <v>EURGBp Curncy</v>
      </c>
      <c r="L540" s="152">
        <f>IF(D540 = D897,1,_xll.BDP(K540,$L$12))</f>
        <v>1</v>
      </c>
      <c r="M540" s="394" t="e">
        <f>IF(D540 = D897,1,_xll.BDP(K540,$M$12)*L540)</f>
        <v>#VALUE!</v>
      </c>
      <c r="N540" s="157" t="e">
        <f t="shared" si="249"/>
        <v>#VALUE!</v>
      </c>
      <c r="O540" s="396" t="e">
        <f>N540 / Y897</f>
        <v>#VALUE!</v>
      </c>
      <c r="P540" s="159">
        <f t="shared" si="250"/>
        <v>0</v>
      </c>
      <c r="Q540" s="398">
        <f>P540 / Y897*100</f>
        <v>0</v>
      </c>
      <c r="R540" s="160">
        <f t="shared" si="251"/>
        <v>0</v>
      </c>
      <c r="S540" s="398">
        <f t="shared" si="252"/>
        <v>0</v>
      </c>
      <c r="T540" s="152">
        <f t="shared" si="253"/>
        <v>0.01</v>
      </c>
      <c r="U540" s="152">
        <v>0</v>
      </c>
      <c r="V540" s="152">
        <v>1</v>
      </c>
      <c r="W540" s="158" t="e">
        <f t="shared" si="254"/>
        <v>#VALUE!</v>
      </c>
      <c r="X540" s="158" t="e">
        <f t="shared" si="255"/>
        <v>#VALUE!</v>
      </c>
      <c r="Y540" s="161"/>
      <c r="Z540" s="162">
        <f>_xll.BDH(C540,$Z$12,$D$1,$D$1)</f>
        <v>34.35</v>
      </c>
      <c r="AA540" s="162">
        <f t="shared" si="256"/>
        <v>0.75</v>
      </c>
      <c r="AB540" s="163">
        <f t="shared" si="257"/>
        <v>2.1834061135371177</v>
      </c>
      <c r="AC540" s="164">
        <v>0</v>
      </c>
      <c r="AD540" s="165">
        <f>IF(D540 = D897,1,_xll.BDP(K540,$AD$12)*L540)</f>
        <v>0.86165000000000003</v>
      </c>
      <c r="AE540" s="400">
        <f>AA540*AC540*T540/AD540 / AF897</f>
        <v>0</v>
      </c>
      <c r="AF540" s="166"/>
      <c r="AG540" s="69"/>
      <c r="AH540" s="61"/>
    </row>
    <row r="541" spans="1:34" x14ac:dyDescent="0.2">
      <c r="B541" s="152">
        <v>70</v>
      </c>
      <c r="C541" s="152" t="s">
        <v>981</v>
      </c>
      <c r="D541" s="152" t="str">
        <f>_xll.BDP(C541,$D$12)</f>
        <v>GBp</v>
      </c>
      <c r="E541" s="152" t="s">
        <v>1132</v>
      </c>
      <c r="F541" s="153">
        <f>_xll.BDP(C541,$F$12)</f>
        <v>180.9</v>
      </c>
      <c r="G541" s="153" t="str">
        <f>_xll.BDP(C541,$G$12)</f>
        <v>#N/A Requesting Data...</v>
      </c>
      <c r="H541" s="154" t="e">
        <f t="shared" si="247"/>
        <v>#VALUE!</v>
      </c>
      <c r="I541" s="155" t="e">
        <f t="shared" si="248"/>
        <v>#VALUE!</v>
      </c>
      <c r="J541" s="156">
        <v>0</v>
      </c>
      <c r="K541" s="152" t="str">
        <f>CONCATENATE(D897,D541, " Curncy")</f>
        <v>EURGBp Curncy</v>
      </c>
      <c r="L541" s="152">
        <f>IF(D541 = D897,1,_xll.BDP(K541,$L$12))</f>
        <v>1</v>
      </c>
      <c r="M541" s="394" t="e">
        <f>IF(D541 = D897,1,_xll.BDP(K541,$M$12)*L541)</f>
        <v>#VALUE!</v>
      </c>
      <c r="N541" s="157" t="e">
        <f t="shared" si="249"/>
        <v>#VALUE!</v>
      </c>
      <c r="O541" s="396" t="e">
        <f>N541 / Y897</f>
        <v>#VALUE!</v>
      </c>
      <c r="P541" s="159">
        <f t="shared" si="250"/>
        <v>0</v>
      </c>
      <c r="Q541" s="398">
        <f>P541 / Y897*100</f>
        <v>0</v>
      </c>
      <c r="R541" s="160">
        <f t="shared" si="251"/>
        <v>0</v>
      </c>
      <c r="S541" s="398">
        <f t="shared" si="252"/>
        <v>0</v>
      </c>
      <c r="T541" s="152">
        <f t="shared" si="253"/>
        <v>0.01</v>
      </c>
      <c r="U541" s="152">
        <v>0</v>
      </c>
      <c r="V541" s="152">
        <v>1</v>
      </c>
      <c r="W541" s="158" t="e">
        <f t="shared" si="254"/>
        <v>#VALUE!</v>
      </c>
      <c r="X541" s="158" t="e">
        <f t="shared" si="255"/>
        <v>#VALUE!</v>
      </c>
      <c r="Y541" s="70"/>
      <c r="Z541" s="162">
        <f>_xll.BDH(C541,$Z$12,$D$1,$D$1)</f>
        <v>172.8</v>
      </c>
      <c r="AA541" s="162">
        <f t="shared" si="256"/>
        <v>8.0999999999999943</v>
      </c>
      <c r="AB541" s="163">
        <f t="shared" si="257"/>
        <v>4.6874999999999964</v>
      </c>
      <c r="AC541" s="164">
        <v>0</v>
      </c>
      <c r="AD541" s="165">
        <f>IF(D541 = D897,1,_xll.BDP(K541,$AD$12)*L541)</f>
        <v>0.86165000000000003</v>
      </c>
      <c r="AE541" s="400">
        <f>AA541*AC541*T541/AD541 / AF897</f>
        <v>0</v>
      </c>
      <c r="AF541" s="73"/>
      <c r="AG541" s="69"/>
      <c r="AH541" s="61"/>
    </row>
    <row r="542" spans="1:34" x14ac:dyDescent="0.2">
      <c r="B542" s="152">
        <v>6110</v>
      </c>
      <c r="C542" s="152" t="s">
        <v>81</v>
      </c>
      <c r="D542" s="152" t="str">
        <f>_xll.BDP(C542,$D$12)</f>
        <v>GBp</v>
      </c>
      <c r="E542" s="152" t="s">
        <v>368</v>
      </c>
      <c r="F542" s="153">
        <f>_xll.BDP(C542,$F$12)</f>
        <v>65.62</v>
      </c>
      <c r="G542" s="153" t="str">
        <f>_xll.BDP(C542,$G$12)</f>
        <v>#N/A Requesting Data...</v>
      </c>
      <c r="H542" s="154" t="e">
        <f t="shared" si="247"/>
        <v>#VALUE!</v>
      </c>
      <c r="I542" s="155" t="e">
        <f t="shared" si="248"/>
        <v>#VALUE!</v>
      </c>
      <c r="J542" s="156">
        <v>0</v>
      </c>
      <c r="K542" s="152" t="str">
        <f>CONCATENATE(D897,D542, " Curncy")</f>
        <v>EURGBp Curncy</v>
      </c>
      <c r="L542" s="152">
        <f>IF(D542 = D897,1,_xll.BDP(K542,$L$12))</f>
        <v>1</v>
      </c>
      <c r="M542" s="394" t="e">
        <f>IF(D542 = D897,1,_xll.BDP(K542,$M$12)*L542)</f>
        <v>#VALUE!</v>
      </c>
      <c r="N542" s="157" t="e">
        <f t="shared" si="249"/>
        <v>#VALUE!</v>
      </c>
      <c r="O542" s="396" t="e">
        <f>N542 / Y897</f>
        <v>#VALUE!</v>
      </c>
      <c r="P542" s="159">
        <f t="shared" si="250"/>
        <v>0</v>
      </c>
      <c r="Q542" s="398">
        <f>P542 / Y897*100</f>
        <v>0</v>
      </c>
      <c r="R542" s="160">
        <f t="shared" si="251"/>
        <v>0</v>
      </c>
      <c r="S542" s="398">
        <f t="shared" si="252"/>
        <v>0</v>
      </c>
      <c r="T542" s="152">
        <f t="shared" si="253"/>
        <v>0.01</v>
      </c>
      <c r="U542" s="152">
        <v>0</v>
      </c>
      <c r="V542" s="152">
        <v>1</v>
      </c>
      <c r="W542" s="158" t="e">
        <f t="shared" si="254"/>
        <v>#VALUE!</v>
      </c>
      <c r="X542" s="158" t="e">
        <f t="shared" si="255"/>
        <v>#VALUE!</v>
      </c>
      <c r="Y542" s="70"/>
      <c r="Z542" s="162">
        <f>_xll.BDH(C542,$Z$12,$D$1,$D$1)</f>
        <v>65.260000000000005</v>
      </c>
      <c r="AA542" s="162">
        <f t="shared" si="256"/>
        <v>0.35999999999999943</v>
      </c>
      <c r="AB542" s="163">
        <f t="shared" si="257"/>
        <v>0.55163959546429575</v>
      </c>
      <c r="AC542" s="164">
        <v>0</v>
      </c>
      <c r="AD542" s="165">
        <f>IF(D542 = D897,1,_xll.BDP(K542,$AD$12)*L542)</f>
        <v>0.86165000000000003</v>
      </c>
      <c r="AE542" s="400">
        <f>AA542*AC542*T542/AD542 / AF897</f>
        <v>0</v>
      </c>
      <c r="AF542" s="73"/>
      <c r="AG542" s="69"/>
      <c r="AH542" s="61"/>
    </row>
    <row r="543" spans="1:34" x14ac:dyDescent="0.2">
      <c r="A543" s="152"/>
      <c r="B543" s="152">
        <v>3532</v>
      </c>
      <c r="C543" s="152" t="s">
        <v>1350</v>
      </c>
      <c r="D543" s="152" t="str">
        <f>_xll.BDP(C543,$D$12)</f>
        <v>GBp</v>
      </c>
      <c r="E543" s="152" t="s">
        <v>1351</v>
      </c>
      <c r="F543" s="153">
        <f>_xll.BDP(C543,$F$12)</f>
        <v>188</v>
      </c>
      <c r="G543" s="153" t="str">
        <f>_xll.BDP(C543,$G$12)</f>
        <v>#N/A Requesting Data...</v>
      </c>
      <c r="H543" s="154" t="e">
        <f t="shared" si="247"/>
        <v>#VALUE!</v>
      </c>
      <c r="I543" s="155" t="e">
        <f t="shared" si="248"/>
        <v>#VALUE!</v>
      </c>
      <c r="J543" s="156">
        <v>0</v>
      </c>
      <c r="K543" s="152" t="str">
        <f>CONCATENATE(D897,D543, " Curncy")</f>
        <v>EURGBp Curncy</v>
      </c>
      <c r="L543" s="152">
        <f>IF(D543 = D897,1,_xll.BDP(K543,$L$12))</f>
        <v>1</v>
      </c>
      <c r="M543" s="394" t="e">
        <f>IF(D543 = D897,1,_xll.BDP(K543,$M$12)*L543)</f>
        <v>#VALUE!</v>
      </c>
      <c r="N543" s="157" t="e">
        <f t="shared" si="249"/>
        <v>#VALUE!</v>
      </c>
      <c r="O543" s="396" t="e">
        <f>N543 / Y897</f>
        <v>#VALUE!</v>
      </c>
      <c r="P543" s="159">
        <f t="shared" si="250"/>
        <v>0</v>
      </c>
      <c r="Q543" s="398">
        <f>P543 / Y897*100</f>
        <v>0</v>
      </c>
      <c r="R543" s="160">
        <f t="shared" si="251"/>
        <v>0</v>
      </c>
      <c r="S543" s="398">
        <f t="shared" si="252"/>
        <v>0</v>
      </c>
      <c r="T543" s="152">
        <f t="shared" si="253"/>
        <v>0.01</v>
      </c>
      <c r="U543" s="152">
        <v>0</v>
      </c>
      <c r="V543" s="152">
        <v>1</v>
      </c>
      <c r="W543" s="158" t="e">
        <f t="shared" si="254"/>
        <v>#VALUE!</v>
      </c>
      <c r="X543" s="158" t="e">
        <f t="shared" si="255"/>
        <v>#VALUE!</v>
      </c>
      <c r="Y543" s="161"/>
      <c r="Z543" s="162" t="str">
        <f>_xll.BDH(C543,$Z$12,$D$1,$D$1)</f>
        <v>#N/A Requesting Data...</v>
      </c>
      <c r="AA543" s="162" t="e">
        <f t="shared" si="256"/>
        <v>#VALUE!</v>
      </c>
      <c r="AB543" s="163" t="e">
        <f t="shared" si="257"/>
        <v>#VALUE!</v>
      </c>
      <c r="AC543" s="164">
        <v>0</v>
      </c>
      <c r="AD543" s="165">
        <f>IF(D543 = D897,1,_xll.BDP(K543,$AD$12)*L543)</f>
        <v>0.86165000000000003</v>
      </c>
      <c r="AE543" s="400" t="e">
        <f>AA543*AC543*T543/AD543 / AF897</f>
        <v>#VALUE!</v>
      </c>
      <c r="AF543" s="166"/>
      <c r="AG543" s="69"/>
      <c r="AH543" s="61"/>
    </row>
    <row r="544" spans="1:34" x14ac:dyDescent="0.2">
      <c r="B544" s="152">
        <v>19</v>
      </c>
      <c r="C544" s="152"/>
      <c r="D544" s="152" t="s">
        <v>67</v>
      </c>
      <c r="E544" s="152" t="s">
        <v>80</v>
      </c>
      <c r="F544" s="153">
        <v>169.5</v>
      </c>
      <c r="G544" s="153">
        <v>169.5</v>
      </c>
      <c r="H544" s="154">
        <f t="shared" si="247"/>
        <v>0</v>
      </c>
      <c r="I544" s="155">
        <f t="shared" si="248"/>
        <v>0</v>
      </c>
      <c r="J544" s="156">
        <v>3916</v>
      </c>
      <c r="K544" s="152" t="str">
        <f>CONCATENATE(D897,D544, " Curncy")</f>
        <v>EURGBP Curncy</v>
      </c>
      <c r="L544" s="152">
        <f>IF(D544 = D897,1,_xll.BDP(K544,$L$12))</f>
        <v>1</v>
      </c>
      <c r="M544" s="394" t="e">
        <f>IF(D544 = D897,1,_xll.BDP(K544,$M$12)*L544)</f>
        <v>#VALUE!</v>
      </c>
      <c r="N544" s="157" t="e">
        <f t="shared" si="249"/>
        <v>#VALUE!</v>
      </c>
      <c r="O544" s="396" t="e">
        <f>N544 / Y897</f>
        <v>#VALUE!</v>
      </c>
      <c r="P544" s="159" t="e">
        <f t="shared" si="250"/>
        <v>#VALUE!</v>
      </c>
      <c r="Q544" s="398" t="e">
        <f>P544 / Y897*100</f>
        <v>#VALUE!</v>
      </c>
      <c r="R544" s="160" t="e">
        <f t="shared" si="251"/>
        <v>#VALUE!</v>
      </c>
      <c r="S544" s="398" t="e">
        <f t="shared" si="252"/>
        <v>#VALUE!</v>
      </c>
      <c r="T544" s="152">
        <f t="shared" si="253"/>
        <v>1</v>
      </c>
      <c r="U544" s="152">
        <v>1</v>
      </c>
      <c r="V544" s="152">
        <v>1</v>
      </c>
      <c r="W544" s="158" t="e">
        <f t="shared" si="254"/>
        <v>#VALUE!</v>
      </c>
      <c r="X544" s="158" t="e">
        <f t="shared" si="255"/>
        <v>#VALUE!</v>
      </c>
      <c r="Y544" s="70"/>
      <c r="Z544" s="162">
        <v>169.5</v>
      </c>
      <c r="AA544" s="162">
        <f t="shared" si="256"/>
        <v>0</v>
      </c>
      <c r="AB544" s="163">
        <f t="shared" si="257"/>
        <v>0</v>
      </c>
      <c r="AC544" s="164">
        <v>3916</v>
      </c>
      <c r="AD544" s="165">
        <f>IF(D544 = D897,1,_xll.BDP(K544,$AD$12)*L544)</f>
        <v>0.86165000000000003</v>
      </c>
      <c r="AE544" s="400">
        <f>AA544*AC544*T544/AD544 / AF897</f>
        <v>0</v>
      </c>
      <c r="AF544" s="73"/>
      <c r="AG544" s="69"/>
      <c r="AH544" s="61"/>
    </row>
    <row r="545" spans="1:34" x14ac:dyDescent="0.2">
      <c r="B545" s="152">
        <v>469</v>
      </c>
      <c r="C545" s="152"/>
      <c r="D545" s="152" t="s">
        <v>67</v>
      </c>
      <c r="E545" s="152" t="s">
        <v>79</v>
      </c>
      <c r="F545" s="153">
        <v>169.5</v>
      </c>
      <c r="G545" s="153">
        <v>169.5</v>
      </c>
      <c r="H545" s="154">
        <f t="shared" si="247"/>
        <v>0</v>
      </c>
      <c r="I545" s="155">
        <f t="shared" si="248"/>
        <v>0</v>
      </c>
      <c r="J545" s="156">
        <v>2269</v>
      </c>
      <c r="K545" s="152" t="str">
        <f>CONCATENATE(D897,D545, " Curncy")</f>
        <v>EURGBP Curncy</v>
      </c>
      <c r="L545" s="152">
        <f>IF(D545 = D897,1,_xll.BDP(K545,$L$12))</f>
        <v>1</v>
      </c>
      <c r="M545" s="394" t="e">
        <f>IF(D545 = D897,1,_xll.BDP(K545,$M$12)*L545)</f>
        <v>#VALUE!</v>
      </c>
      <c r="N545" s="157" t="e">
        <f t="shared" si="249"/>
        <v>#VALUE!</v>
      </c>
      <c r="O545" s="396" t="e">
        <f>N545 / Y897</f>
        <v>#VALUE!</v>
      </c>
      <c r="P545" s="159" t="e">
        <f t="shared" si="250"/>
        <v>#VALUE!</v>
      </c>
      <c r="Q545" s="398" t="e">
        <f>P545 / Y897*100</f>
        <v>#VALUE!</v>
      </c>
      <c r="R545" s="160" t="e">
        <f t="shared" si="251"/>
        <v>#VALUE!</v>
      </c>
      <c r="S545" s="398" t="e">
        <f t="shared" si="252"/>
        <v>#VALUE!</v>
      </c>
      <c r="T545" s="152">
        <f t="shared" si="253"/>
        <v>1</v>
      </c>
      <c r="U545" s="152">
        <v>1</v>
      </c>
      <c r="V545" s="152">
        <v>1</v>
      </c>
      <c r="W545" s="158" t="e">
        <f t="shared" si="254"/>
        <v>#VALUE!</v>
      </c>
      <c r="X545" s="158" t="e">
        <f t="shared" si="255"/>
        <v>#VALUE!</v>
      </c>
      <c r="Y545" s="70"/>
      <c r="Z545" s="162">
        <v>169.5</v>
      </c>
      <c r="AA545" s="162">
        <f t="shared" si="256"/>
        <v>0</v>
      </c>
      <c r="AB545" s="163">
        <f t="shared" si="257"/>
        <v>0</v>
      </c>
      <c r="AC545" s="164">
        <v>2269</v>
      </c>
      <c r="AD545" s="165">
        <f>IF(D545 = D897,1,_xll.BDP(K545,$AD$12)*L545)</f>
        <v>0.86165000000000003</v>
      </c>
      <c r="AE545" s="400">
        <f>AA545*AC545*T545/AD545 / AF897</f>
        <v>0</v>
      </c>
      <c r="AF545" s="73"/>
      <c r="AG545" s="69"/>
      <c r="AH545" s="61"/>
    </row>
    <row r="546" spans="1:34" x14ac:dyDescent="0.2">
      <c r="B546" s="152">
        <v>4083</v>
      </c>
      <c r="C546" s="152" t="s">
        <v>1008</v>
      </c>
      <c r="D546" s="152" t="str">
        <f>_xll.BDP(C546,$D$12)</f>
        <v>GBp</v>
      </c>
      <c r="E546" s="152" t="s">
        <v>1097</v>
      </c>
      <c r="F546" s="153">
        <f>_xll.BDP(C546,$F$12)</f>
        <v>207.4</v>
      </c>
      <c r="G546" s="153" t="str">
        <f>_xll.BDP(C546,$G$12)</f>
        <v>#N/A Requesting Data...</v>
      </c>
      <c r="H546" s="154" t="e">
        <f t="shared" si="247"/>
        <v>#VALUE!</v>
      </c>
      <c r="I546" s="155" t="e">
        <f t="shared" si="248"/>
        <v>#VALUE!</v>
      </c>
      <c r="J546" s="156">
        <v>0</v>
      </c>
      <c r="K546" s="152" t="str">
        <f>CONCATENATE(D897,D546, " Curncy")</f>
        <v>EURGBp Curncy</v>
      </c>
      <c r="L546" s="152">
        <f>IF(D546 = D897,1,_xll.BDP(K546,$L$12))</f>
        <v>1</v>
      </c>
      <c r="M546" s="394" t="e">
        <f>IF(D546 = D897,1,_xll.BDP(K546,$M$12)*L546)</f>
        <v>#VALUE!</v>
      </c>
      <c r="N546" s="157" t="e">
        <f t="shared" si="249"/>
        <v>#VALUE!</v>
      </c>
      <c r="O546" s="396" t="e">
        <f>N546 / Y897</f>
        <v>#VALUE!</v>
      </c>
      <c r="P546" s="159">
        <f t="shared" si="250"/>
        <v>0</v>
      </c>
      <c r="Q546" s="398">
        <f>P546 / Y897*100</f>
        <v>0</v>
      </c>
      <c r="R546" s="160">
        <f t="shared" si="251"/>
        <v>0</v>
      </c>
      <c r="S546" s="398">
        <f t="shared" si="252"/>
        <v>0</v>
      </c>
      <c r="T546" s="152">
        <f t="shared" si="253"/>
        <v>0.01</v>
      </c>
      <c r="U546" s="152">
        <v>0</v>
      </c>
      <c r="V546" s="152">
        <v>1</v>
      </c>
      <c r="W546" s="158" t="e">
        <f t="shared" si="254"/>
        <v>#VALUE!</v>
      </c>
      <c r="X546" s="158" t="e">
        <f t="shared" si="255"/>
        <v>#VALUE!</v>
      </c>
      <c r="Y546" s="70"/>
      <c r="Z546" s="162">
        <f>_xll.BDH(C546,$Z$12,$D$1,$D$1)</f>
        <v>204</v>
      </c>
      <c r="AA546" s="162">
        <f t="shared" si="256"/>
        <v>3.4000000000000057</v>
      </c>
      <c r="AB546" s="163">
        <f t="shared" si="257"/>
        <v>1.6666666666666694</v>
      </c>
      <c r="AC546" s="164">
        <v>0</v>
      </c>
      <c r="AD546" s="165">
        <f>IF(D546 = D897,1,_xll.BDP(K546,$AD$12)*L546)</f>
        <v>0.86165000000000003</v>
      </c>
      <c r="AE546" s="400">
        <f>AA546*AC546*T546/AD546 / AF897</f>
        <v>0</v>
      </c>
      <c r="AF546" s="73"/>
      <c r="AG546" s="69"/>
      <c r="AH546" s="61"/>
    </row>
    <row r="547" spans="1:34" x14ac:dyDescent="0.2">
      <c r="A547" s="152"/>
      <c r="B547" s="152">
        <v>28421</v>
      </c>
      <c r="C547" s="152" t="s">
        <v>1247</v>
      </c>
      <c r="D547" s="152" t="str">
        <f>_xll.BDP(C547,$D$12)</f>
        <v>GBp</v>
      </c>
      <c r="E547" s="152" t="s">
        <v>1246</v>
      </c>
      <c r="F547" s="153">
        <f>_xll.BDP(C547,$F$12)</f>
        <v>81</v>
      </c>
      <c r="G547" s="153" t="str">
        <f>_xll.BDP(C547,$G$12)</f>
        <v>#N/A Requesting Data...</v>
      </c>
      <c r="H547" s="154" t="e">
        <f t="shared" si="247"/>
        <v>#VALUE!</v>
      </c>
      <c r="I547" s="155" t="e">
        <f t="shared" si="248"/>
        <v>#VALUE!</v>
      </c>
      <c r="J547" s="156">
        <v>4988493</v>
      </c>
      <c r="K547" s="152" t="str">
        <f>CONCATENATE(D897,D547, " Curncy")</f>
        <v>EURGBp Curncy</v>
      </c>
      <c r="L547" s="152">
        <f>IF(D547 = D897,1,_xll.BDP(K547,$L$12))</f>
        <v>1</v>
      </c>
      <c r="M547" s="394" t="e">
        <f>IF(D547 = D897,1,_xll.BDP(K547,$M$12)*L547)</f>
        <v>#VALUE!</v>
      </c>
      <c r="N547" s="157" t="e">
        <f t="shared" si="249"/>
        <v>#VALUE!</v>
      </c>
      <c r="O547" s="396" t="e">
        <f>N547 / Y897</f>
        <v>#VALUE!</v>
      </c>
      <c r="P547" s="159" t="e">
        <f t="shared" si="250"/>
        <v>#VALUE!</v>
      </c>
      <c r="Q547" s="398" t="e">
        <f>P547 / Y897*100</f>
        <v>#VALUE!</v>
      </c>
      <c r="R547" s="160" t="e">
        <f t="shared" si="251"/>
        <v>#VALUE!</v>
      </c>
      <c r="S547" s="398" t="e">
        <f t="shared" si="252"/>
        <v>#VALUE!</v>
      </c>
      <c r="T547" s="152">
        <f t="shared" si="253"/>
        <v>0.01</v>
      </c>
      <c r="U547" s="152">
        <v>0</v>
      </c>
      <c r="V547" s="152">
        <v>1</v>
      </c>
      <c r="W547" s="158" t="e">
        <f t="shared" si="254"/>
        <v>#VALUE!</v>
      </c>
      <c r="X547" s="158" t="e">
        <f t="shared" si="255"/>
        <v>#VALUE!</v>
      </c>
      <c r="Y547" s="161"/>
      <c r="Z547" s="162">
        <f>_xll.BDH(C547,$Z$12,$D$1,$D$1)</f>
        <v>81</v>
      </c>
      <c r="AA547" s="162">
        <f t="shared" si="256"/>
        <v>0</v>
      </c>
      <c r="AB547" s="163">
        <f t="shared" si="257"/>
        <v>0</v>
      </c>
      <c r="AC547" s="164">
        <v>4988493</v>
      </c>
      <c r="AD547" s="165">
        <f>IF(D547 = D897,1,_xll.BDP(K547,$AD$12)*L547)</f>
        <v>0.86165000000000003</v>
      </c>
      <c r="AE547" s="400">
        <f>AA547*AC547*T547/AD547 / AF897</f>
        <v>0</v>
      </c>
      <c r="AF547" s="166"/>
      <c r="AG547" s="69"/>
      <c r="AH547" s="61"/>
    </row>
    <row r="548" spans="1:34" x14ac:dyDescent="0.2">
      <c r="B548" s="152">
        <v>10273</v>
      </c>
      <c r="C548" s="152" t="s">
        <v>982</v>
      </c>
      <c r="D548" s="152" t="str">
        <f>_xll.BDP(C548,$D$12)</f>
        <v>GBp</v>
      </c>
      <c r="E548" s="152" t="s">
        <v>1072</v>
      </c>
      <c r="F548" s="153">
        <f>_xll.BDP(C548,$F$12)</f>
        <v>1877</v>
      </c>
      <c r="G548" s="153" t="str">
        <f>_xll.BDP(C548,$G$12)</f>
        <v>#N/A Requesting Data...</v>
      </c>
      <c r="H548" s="154" t="e">
        <f t="shared" si="247"/>
        <v>#VALUE!</v>
      </c>
      <c r="I548" s="155" t="e">
        <f t="shared" si="248"/>
        <v>#VALUE!</v>
      </c>
      <c r="J548" s="156">
        <v>0</v>
      </c>
      <c r="K548" s="152" t="str">
        <f>CONCATENATE(D897,D548, " Curncy")</f>
        <v>EURGBp Curncy</v>
      </c>
      <c r="L548" s="152">
        <f>IF(D548 = D897,1,_xll.BDP(K548,$L$12))</f>
        <v>1</v>
      </c>
      <c r="M548" s="394" t="e">
        <f>IF(D548 = D897,1,_xll.BDP(K548,$M$12)*L548)</f>
        <v>#VALUE!</v>
      </c>
      <c r="N548" s="157" t="e">
        <f t="shared" si="249"/>
        <v>#VALUE!</v>
      </c>
      <c r="O548" s="396" t="e">
        <f>N548 / Y897</f>
        <v>#VALUE!</v>
      </c>
      <c r="P548" s="159">
        <f t="shared" si="250"/>
        <v>0</v>
      </c>
      <c r="Q548" s="398">
        <f>P548 / Y897*100</f>
        <v>0</v>
      </c>
      <c r="R548" s="160">
        <f t="shared" si="251"/>
        <v>0</v>
      </c>
      <c r="S548" s="398">
        <f t="shared" si="252"/>
        <v>0</v>
      </c>
      <c r="T548" s="152">
        <f t="shared" si="253"/>
        <v>0.01</v>
      </c>
      <c r="U548" s="152">
        <v>0</v>
      </c>
      <c r="V548" s="152">
        <v>1</v>
      </c>
      <c r="W548" s="158" t="e">
        <f t="shared" si="254"/>
        <v>#VALUE!</v>
      </c>
      <c r="X548" s="158" t="e">
        <f t="shared" si="255"/>
        <v>#VALUE!</v>
      </c>
      <c r="Y548" s="70"/>
      <c r="Z548" s="162" t="str">
        <f>_xll.BDH(C548,$Z$12,$D$1,$D$1)</f>
        <v>#N/A Requesting Data...</v>
      </c>
      <c r="AA548" s="162" t="e">
        <f t="shared" si="256"/>
        <v>#VALUE!</v>
      </c>
      <c r="AB548" s="163" t="e">
        <f t="shared" si="257"/>
        <v>#VALUE!</v>
      </c>
      <c r="AC548" s="164">
        <v>0</v>
      </c>
      <c r="AD548" s="165">
        <f>IF(D548 = D897,1,_xll.BDP(K548,$AD$12)*L548)</f>
        <v>0.86165000000000003</v>
      </c>
      <c r="AE548" s="400" t="e">
        <f>AA548*AC548*T548/AD548 / AF897</f>
        <v>#VALUE!</v>
      </c>
      <c r="AF548" s="73"/>
      <c r="AG548" s="69"/>
      <c r="AH548" s="61"/>
    </row>
    <row r="549" spans="1:34" x14ac:dyDescent="0.2">
      <c r="B549" s="152">
        <v>24000</v>
      </c>
      <c r="C549" s="152" t="s">
        <v>78</v>
      </c>
      <c r="D549" s="152" t="str">
        <f>_xll.BDP(C549,$D$12)</f>
        <v>GBp</v>
      </c>
      <c r="E549" s="152" t="s">
        <v>369</v>
      </c>
      <c r="F549" s="153">
        <f>_xll.BDP(C549,$F$12)</f>
        <v>69.900000000000006</v>
      </c>
      <c r="G549" s="153" t="str">
        <f>_xll.BDP(C549,$G$12)</f>
        <v>#N/A Requesting Data...</v>
      </c>
      <c r="H549" s="154" t="e">
        <f t="shared" si="247"/>
        <v>#VALUE!</v>
      </c>
      <c r="I549" s="155" t="e">
        <f t="shared" si="248"/>
        <v>#VALUE!</v>
      </c>
      <c r="J549" s="156">
        <v>0</v>
      </c>
      <c r="K549" s="152" t="str">
        <f>CONCATENATE(D897,D549, " Curncy")</f>
        <v>EURGBp Curncy</v>
      </c>
      <c r="L549" s="152">
        <f>IF(D549 = D897,1,_xll.BDP(K549,$L$12))</f>
        <v>1</v>
      </c>
      <c r="M549" s="394" t="e">
        <f>IF(D549 = D897,1,_xll.BDP(K549,$M$12)*L549)</f>
        <v>#VALUE!</v>
      </c>
      <c r="N549" s="157" t="e">
        <f t="shared" si="249"/>
        <v>#VALUE!</v>
      </c>
      <c r="O549" s="396" t="e">
        <f>N549 / Y897</f>
        <v>#VALUE!</v>
      </c>
      <c r="P549" s="159">
        <f t="shared" si="250"/>
        <v>0</v>
      </c>
      <c r="Q549" s="398">
        <f>P549 / Y897*100</f>
        <v>0</v>
      </c>
      <c r="R549" s="160">
        <f t="shared" si="251"/>
        <v>0</v>
      </c>
      <c r="S549" s="398">
        <f t="shared" si="252"/>
        <v>0</v>
      </c>
      <c r="T549" s="152">
        <f t="shared" si="253"/>
        <v>0.01</v>
      </c>
      <c r="U549" s="152">
        <v>0</v>
      </c>
      <c r="V549" s="152">
        <v>1</v>
      </c>
      <c r="W549" s="158" t="e">
        <f t="shared" si="254"/>
        <v>#VALUE!</v>
      </c>
      <c r="X549" s="158" t="e">
        <f t="shared" si="255"/>
        <v>#VALUE!</v>
      </c>
      <c r="Y549" s="70"/>
      <c r="Z549" s="162">
        <f>_xll.BDH(C549,$Z$12,$D$1,$D$1)</f>
        <v>71.349999999999994</v>
      </c>
      <c r="AA549" s="162">
        <f t="shared" si="256"/>
        <v>-1.4499999999999886</v>
      </c>
      <c r="AB549" s="163">
        <f t="shared" si="257"/>
        <v>-2.0322354590048897</v>
      </c>
      <c r="AC549" s="164">
        <v>0</v>
      </c>
      <c r="AD549" s="165">
        <f>IF(D549 = D897,1,_xll.BDP(K549,$AD$12)*L549)</f>
        <v>0.86165000000000003</v>
      </c>
      <c r="AE549" s="400">
        <f>AA549*AC549*T549/AD549 / AF897</f>
        <v>0</v>
      </c>
      <c r="AF549" s="73"/>
      <c r="AG549" s="69"/>
      <c r="AH549" s="61"/>
    </row>
    <row r="550" spans="1:34" x14ac:dyDescent="0.2">
      <c r="B550" s="152">
        <v>10254</v>
      </c>
      <c r="C550" s="152" t="s">
        <v>77</v>
      </c>
      <c r="D550" s="152" t="str">
        <f>_xll.BDP(C550,$D$12)</f>
        <v>GBp</v>
      </c>
      <c r="E550" s="152" t="s">
        <v>370</v>
      </c>
      <c r="F550" s="153">
        <f>_xll.BDP(C550,$F$12)</f>
        <v>141.9</v>
      </c>
      <c r="G550" s="153" t="str">
        <f>_xll.BDP(C550,$G$12)</f>
        <v>#N/A Requesting Data...</v>
      </c>
      <c r="H550" s="154" t="e">
        <f t="shared" si="247"/>
        <v>#VALUE!</v>
      </c>
      <c r="I550" s="155" t="e">
        <f t="shared" si="248"/>
        <v>#VALUE!</v>
      </c>
      <c r="J550" s="156">
        <v>0</v>
      </c>
      <c r="K550" s="152" t="str">
        <f>CONCATENATE(D897,D550, " Curncy")</f>
        <v>EURGBp Curncy</v>
      </c>
      <c r="L550" s="152">
        <f>IF(D550 = D897,1,_xll.BDP(K550,$L$12))</f>
        <v>1</v>
      </c>
      <c r="M550" s="394" t="e">
        <f>IF(D550 = D897,1,_xll.BDP(K550,$M$12)*L550)</f>
        <v>#VALUE!</v>
      </c>
      <c r="N550" s="157" t="e">
        <f t="shared" si="249"/>
        <v>#VALUE!</v>
      </c>
      <c r="O550" s="396" t="e">
        <f>N550 / Y897</f>
        <v>#VALUE!</v>
      </c>
      <c r="P550" s="159">
        <f t="shared" si="250"/>
        <v>0</v>
      </c>
      <c r="Q550" s="398">
        <f>P550 / Y897*100</f>
        <v>0</v>
      </c>
      <c r="R550" s="160">
        <f t="shared" si="251"/>
        <v>0</v>
      </c>
      <c r="S550" s="398">
        <f t="shared" si="252"/>
        <v>0</v>
      </c>
      <c r="T550" s="152">
        <f t="shared" si="253"/>
        <v>0.01</v>
      </c>
      <c r="U550" s="152">
        <v>0</v>
      </c>
      <c r="V550" s="152">
        <v>1</v>
      </c>
      <c r="W550" s="158" t="e">
        <f t="shared" si="254"/>
        <v>#VALUE!</v>
      </c>
      <c r="X550" s="158" t="e">
        <f t="shared" si="255"/>
        <v>#VALUE!</v>
      </c>
      <c r="Y550" s="70"/>
      <c r="Z550" s="162" t="str">
        <f>_xll.BDH(C550,$Z$12,$D$1,$D$1)</f>
        <v>#N/A Requesting Data...</v>
      </c>
      <c r="AA550" s="162" t="e">
        <f t="shared" si="256"/>
        <v>#VALUE!</v>
      </c>
      <c r="AB550" s="163" t="e">
        <f t="shared" si="257"/>
        <v>#VALUE!</v>
      </c>
      <c r="AC550" s="164">
        <v>0</v>
      </c>
      <c r="AD550" s="165">
        <f>IF(D550 = D897,1,_xll.BDP(K550,$AD$12)*L550)</f>
        <v>0.86165000000000003</v>
      </c>
      <c r="AE550" s="400" t="e">
        <f>AA550*AC550*T550/AD550 / AF897</f>
        <v>#VALUE!</v>
      </c>
      <c r="AF550" s="73"/>
      <c r="AG550" s="69"/>
      <c r="AH550" s="61"/>
    </row>
    <row r="551" spans="1:34" x14ac:dyDescent="0.2">
      <c r="B551" s="152">
        <v>3429</v>
      </c>
      <c r="C551" s="152" t="s">
        <v>983</v>
      </c>
      <c r="D551" s="152" t="str">
        <f>_xll.BDP(C551,$D$12)</f>
        <v>GBp</v>
      </c>
      <c r="E551" s="152" t="s">
        <v>1073</v>
      </c>
      <c r="F551" s="153">
        <f>_xll.BDP(C551,$F$12)</f>
        <v>246.9</v>
      </c>
      <c r="G551" s="153" t="str">
        <f>_xll.BDP(C551,$G$12)</f>
        <v>#N/A Requesting Data...</v>
      </c>
      <c r="H551" s="154" t="e">
        <f t="shared" si="247"/>
        <v>#VALUE!</v>
      </c>
      <c r="I551" s="155" t="e">
        <f t="shared" si="248"/>
        <v>#VALUE!</v>
      </c>
      <c r="J551" s="156">
        <v>0</v>
      </c>
      <c r="K551" s="152" t="str">
        <f>CONCATENATE(D897,D551, " Curncy")</f>
        <v>EURGBp Curncy</v>
      </c>
      <c r="L551" s="152">
        <f>IF(D551 = D897,1,_xll.BDP(K551,$L$12))</f>
        <v>1</v>
      </c>
      <c r="M551" s="394" t="e">
        <f>IF(D551 = D897,1,_xll.BDP(K551,$M$12)*L551)</f>
        <v>#VALUE!</v>
      </c>
      <c r="N551" s="157" t="e">
        <f t="shared" si="249"/>
        <v>#VALUE!</v>
      </c>
      <c r="O551" s="396" t="e">
        <f>N551 / Y897</f>
        <v>#VALUE!</v>
      </c>
      <c r="P551" s="159">
        <f t="shared" si="250"/>
        <v>0</v>
      </c>
      <c r="Q551" s="398">
        <f>P551 / Y897*100</f>
        <v>0</v>
      </c>
      <c r="R551" s="160">
        <f t="shared" si="251"/>
        <v>0</v>
      </c>
      <c r="S551" s="398">
        <f t="shared" si="252"/>
        <v>0</v>
      </c>
      <c r="T551" s="152">
        <f t="shared" si="253"/>
        <v>0.01</v>
      </c>
      <c r="U551" s="152">
        <v>0</v>
      </c>
      <c r="V551" s="152">
        <v>1</v>
      </c>
      <c r="W551" s="158" t="e">
        <f t="shared" si="254"/>
        <v>#VALUE!</v>
      </c>
      <c r="X551" s="158" t="e">
        <f t="shared" si="255"/>
        <v>#VALUE!</v>
      </c>
      <c r="Y551" s="70"/>
      <c r="Z551" s="162">
        <f>_xll.BDH(C551,$Z$12,$D$1,$D$1)</f>
        <v>244.3</v>
      </c>
      <c r="AA551" s="162">
        <f t="shared" si="256"/>
        <v>2.5999999999999943</v>
      </c>
      <c r="AB551" s="163">
        <f t="shared" si="257"/>
        <v>1.0642652476463341</v>
      </c>
      <c r="AC551" s="164">
        <v>0</v>
      </c>
      <c r="AD551" s="165">
        <f>IF(D551 = D897,1,_xll.BDP(K551,$AD$12)*L551)</f>
        <v>0.86165000000000003</v>
      </c>
      <c r="AE551" s="400">
        <f>AA551*AC551*T551/AD551 / AF897</f>
        <v>0</v>
      </c>
      <c r="AF551" s="73"/>
      <c r="AG551" s="69"/>
      <c r="AH551" s="61"/>
    </row>
    <row r="552" spans="1:34" x14ac:dyDescent="0.2">
      <c r="B552" s="152">
        <v>778</v>
      </c>
      <c r="C552" s="152" t="s">
        <v>76</v>
      </c>
      <c r="D552" s="152" t="str">
        <f>_xll.BDP(C552,$D$12)</f>
        <v>GBp</v>
      </c>
      <c r="E552" s="152" t="s">
        <v>371</v>
      </c>
      <c r="F552" s="153">
        <f>_xll.BDP(C552,$F$12)</f>
        <v>393.8</v>
      </c>
      <c r="G552" s="153" t="str">
        <f>_xll.BDP(C552,$G$12)</f>
        <v>#N/A Requesting Data...</v>
      </c>
      <c r="H552" s="154" t="e">
        <f t="shared" si="247"/>
        <v>#VALUE!</v>
      </c>
      <c r="I552" s="155" t="e">
        <f t="shared" si="248"/>
        <v>#VALUE!</v>
      </c>
      <c r="J552" s="156">
        <v>678564</v>
      </c>
      <c r="K552" s="152" t="str">
        <f>CONCATENATE(D897,D552, " Curncy")</f>
        <v>EURGBp Curncy</v>
      </c>
      <c r="L552" s="152">
        <f>IF(D552 = D897,1,_xll.BDP(K552,$L$12))</f>
        <v>1</v>
      </c>
      <c r="M552" s="394" t="e">
        <f>IF(D552 = D897,1,_xll.BDP(K552,$M$12)*L552)</f>
        <v>#VALUE!</v>
      </c>
      <c r="N552" s="157" t="e">
        <f t="shared" si="249"/>
        <v>#VALUE!</v>
      </c>
      <c r="O552" s="396" t="e">
        <f>N552 / Y897</f>
        <v>#VALUE!</v>
      </c>
      <c r="P552" s="159" t="e">
        <f t="shared" si="250"/>
        <v>#VALUE!</v>
      </c>
      <c r="Q552" s="398" t="e">
        <f>P552 / Y897*100</f>
        <v>#VALUE!</v>
      </c>
      <c r="R552" s="160" t="e">
        <f t="shared" si="251"/>
        <v>#VALUE!</v>
      </c>
      <c r="S552" s="398" t="e">
        <f t="shared" si="252"/>
        <v>#VALUE!</v>
      </c>
      <c r="T552" s="152">
        <f t="shared" si="253"/>
        <v>0.01</v>
      </c>
      <c r="U552" s="152">
        <v>0</v>
      </c>
      <c r="V552" s="152">
        <v>1</v>
      </c>
      <c r="W552" s="158" t="e">
        <f t="shared" si="254"/>
        <v>#VALUE!</v>
      </c>
      <c r="X552" s="158" t="e">
        <f t="shared" si="255"/>
        <v>#VALUE!</v>
      </c>
      <c r="Y552" s="70"/>
      <c r="Z552" s="162">
        <f>_xll.BDH(C552,$Z$12,$D$1,$D$1)</f>
        <v>403.2</v>
      </c>
      <c r="AA552" s="162">
        <f t="shared" si="256"/>
        <v>-9.3999999999999773</v>
      </c>
      <c r="AB552" s="163">
        <f t="shared" si="257"/>
        <v>-2.3313492063492007</v>
      </c>
      <c r="AC552" s="164">
        <v>678564</v>
      </c>
      <c r="AD552" s="165">
        <f>IF(D552 = D897,1,_xll.BDP(K552,$AD$12)*L552)</f>
        <v>0.86165000000000003</v>
      </c>
      <c r="AE552" s="400">
        <f>AA552*AC552*T552/AD552 / AF897</f>
        <v>-2.7590366183143561E-4</v>
      </c>
      <c r="AF552" s="73"/>
      <c r="AG552" s="69"/>
      <c r="AH552" s="61"/>
    </row>
    <row r="553" spans="1:34" x14ac:dyDescent="0.2">
      <c r="B553" s="152">
        <v>6416</v>
      </c>
      <c r="C553" s="152" t="s">
        <v>984</v>
      </c>
      <c r="D553" s="152" t="str">
        <f>_xll.BDP(C553,$D$12)</f>
        <v>GBp</v>
      </c>
      <c r="E553" s="152" t="s">
        <v>1074</v>
      </c>
      <c r="F553" s="153">
        <f>_xll.BDP(C553,$F$12)</f>
        <v>242.6</v>
      </c>
      <c r="G553" s="153" t="str">
        <f>_xll.BDP(C553,$G$12)</f>
        <v>#N/A Requesting Data...</v>
      </c>
      <c r="H553" s="154" t="e">
        <f t="shared" si="247"/>
        <v>#VALUE!</v>
      </c>
      <c r="I553" s="155" t="e">
        <f t="shared" si="248"/>
        <v>#VALUE!</v>
      </c>
      <c r="J553" s="156">
        <v>0</v>
      </c>
      <c r="K553" s="152" t="str">
        <f>CONCATENATE(D897,D553, " Curncy")</f>
        <v>EURGBp Curncy</v>
      </c>
      <c r="L553" s="152">
        <f>IF(D553 = D897,1,_xll.BDP(K553,$L$12))</f>
        <v>1</v>
      </c>
      <c r="M553" s="394" t="e">
        <f>IF(D553 = D897,1,_xll.BDP(K553,$M$12)*L553)</f>
        <v>#VALUE!</v>
      </c>
      <c r="N553" s="157" t="e">
        <f t="shared" si="249"/>
        <v>#VALUE!</v>
      </c>
      <c r="O553" s="396" t="e">
        <f>N553 / Y897</f>
        <v>#VALUE!</v>
      </c>
      <c r="P553" s="159">
        <f t="shared" si="250"/>
        <v>0</v>
      </c>
      <c r="Q553" s="398">
        <f>P553 / Y897*100</f>
        <v>0</v>
      </c>
      <c r="R553" s="160">
        <f t="shared" si="251"/>
        <v>0</v>
      </c>
      <c r="S553" s="398">
        <f t="shared" si="252"/>
        <v>0</v>
      </c>
      <c r="T553" s="152">
        <f t="shared" si="253"/>
        <v>0.01</v>
      </c>
      <c r="U553" s="152">
        <v>0</v>
      </c>
      <c r="V553" s="152">
        <v>1</v>
      </c>
      <c r="W553" s="158" t="e">
        <f t="shared" si="254"/>
        <v>#VALUE!</v>
      </c>
      <c r="X553" s="158" t="e">
        <f t="shared" si="255"/>
        <v>#VALUE!</v>
      </c>
      <c r="Y553" s="70"/>
      <c r="Z553" s="162">
        <f>_xll.BDH(C553,$Z$12,$D$1,$D$1)</f>
        <v>239.5</v>
      </c>
      <c r="AA553" s="162">
        <f t="shared" si="256"/>
        <v>3.0999999999999943</v>
      </c>
      <c r="AB553" s="163">
        <f t="shared" si="257"/>
        <v>1.2943632567849663</v>
      </c>
      <c r="AC553" s="164">
        <v>0</v>
      </c>
      <c r="AD553" s="165">
        <f>IF(D553 = D897,1,_xll.BDP(K553,$AD$12)*L553)</f>
        <v>0.86165000000000003</v>
      </c>
      <c r="AE553" s="400">
        <f>AA553*AC553*T553/AD553 / AF897</f>
        <v>0</v>
      </c>
      <c r="AF553" s="73"/>
      <c r="AG553" s="69"/>
      <c r="AH553" s="61"/>
    </row>
    <row r="554" spans="1:34" x14ac:dyDescent="0.2">
      <c r="B554" s="152">
        <v>2201</v>
      </c>
      <c r="C554" s="152" t="s">
        <v>985</v>
      </c>
      <c r="D554" s="152" t="str">
        <f>_xll.BDP(C554,$D$12)</f>
        <v>GBp</v>
      </c>
      <c r="E554" s="152" t="s">
        <v>1075</v>
      </c>
      <c r="F554" s="153">
        <f>_xll.BDP(C554,$F$12)</f>
        <v>42.41</v>
      </c>
      <c r="G554" s="153" t="str">
        <f>_xll.BDP(C554,$G$12)</f>
        <v>#N/A Requesting Data...</v>
      </c>
      <c r="H554" s="154" t="e">
        <f t="shared" si="247"/>
        <v>#VALUE!</v>
      </c>
      <c r="I554" s="155" t="e">
        <f t="shared" si="248"/>
        <v>#VALUE!</v>
      </c>
      <c r="J554" s="156">
        <v>-5967066</v>
      </c>
      <c r="K554" s="152" t="str">
        <f>CONCATENATE(D897,D554, " Curncy")</f>
        <v>EURGBp Curncy</v>
      </c>
      <c r="L554" s="152">
        <f>IF(D554 = D897,1,_xll.BDP(K554,$L$12))</f>
        <v>1</v>
      </c>
      <c r="M554" s="394" t="e">
        <f>IF(D554 = D897,1,_xll.BDP(K554,$M$12)*L554)</f>
        <v>#VALUE!</v>
      </c>
      <c r="N554" s="157" t="e">
        <f t="shared" si="249"/>
        <v>#VALUE!</v>
      </c>
      <c r="O554" s="396" t="e">
        <f>N554 / Y897</f>
        <v>#VALUE!</v>
      </c>
      <c r="P554" s="159" t="e">
        <f t="shared" si="250"/>
        <v>#VALUE!</v>
      </c>
      <c r="Q554" s="398" t="e">
        <f>P554 / Y897*100</f>
        <v>#VALUE!</v>
      </c>
      <c r="R554" s="160" t="e">
        <f t="shared" si="251"/>
        <v>#VALUE!</v>
      </c>
      <c r="S554" s="398" t="e">
        <f t="shared" si="252"/>
        <v>#VALUE!</v>
      </c>
      <c r="T554" s="152">
        <f t="shared" si="253"/>
        <v>0.01</v>
      </c>
      <c r="U554" s="152">
        <v>0</v>
      </c>
      <c r="V554" s="152">
        <v>1</v>
      </c>
      <c r="W554" s="158" t="e">
        <f t="shared" si="254"/>
        <v>#VALUE!</v>
      </c>
      <c r="X554" s="158" t="e">
        <f t="shared" si="255"/>
        <v>#VALUE!</v>
      </c>
      <c r="Y554" s="70"/>
      <c r="Z554" s="162">
        <f>_xll.BDH(C554,$Z$12,$D$1,$D$1)</f>
        <v>42.31</v>
      </c>
      <c r="AA554" s="162">
        <f t="shared" si="256"/>
        <v>9.9999999999994316E-2</v>
      </c>
      <c r="AB554" s="163">
        <f t="shared" si="257"/>
        <v>0.23635074450483176</v>
      </c>
      <c r="AC554" s="164">
        <v>-5967066</v>
      </c>
      <c r="AD554" s="165">
        <f>IF(D554 = D897,1,_xll.BDP(K554,$AD$12)*L554)</f>
        <v>0.86165000000000003</v>
      </c>
      <c r="AE554" s="400">
        <f>AA554*AC554*T554/AD554 / AF897</f>
        <v>-2.5810691335246623E-5</v>
      </c>
      <c r="AF554" s="73"/>
      <c r="AG554" s="69"/>
      <c r="AH554" s="61"/>
    </row>
    <row r="555" spans="1:34" x14ac:dyDescent="0.2">
      <c r="B555" s="152">
        <v>10193</v>
      </c>
      <c r="C555" s="152" t="s">
        <v>1677</v>
      </c>
      <c r="D555" s="152" t="str">
        <f>_xll.BDP(C555,$D$12)</f>
        <v>GBp</v>
      </c>
      <c r="E555" s="152" t="s">
        <v>1076</v>
      </c>
      <c r="F555" s="153">
        <f>_xll.BDP(C555,$F$12)</f>
        <v>7558</v>
      </c>
      <c r="G555" s="153" t="str">
        <f>_xll.BDP(C555,$G$12)</f>
        <v>#N/A Requesting Data...</v>
      </c>
      <c r="H555" s="154" t="e">
        <f t="shared" si="247"/>
        <v>#VALUE!</v>
      </c>
      <c r="I555" s="155" t="e">
        <f t="shared" si="248"/>
        <v>#VALUE!</v>
      </c>
      <c r="J555" s="156">
        <v>-36109</v>
      </c>
      <c r="K555" s="152" t="str">
        <f>CONCATENATE(D897,D555, " Curncy")</f>
        <v>EURGBp Curncy</v>
      </c>
      <c r="L555" s="152">
        <f>IF(D555 = D897,1,_xll.BDP(K555,$L$12))</f>
        <v>1</v>
      </c>
      <c r="M555" s="394" t="e">
        <f>IF(D555 = D897,1,_xll.BDP(K555,$M$12)*L555)</f>
        <v>#VALUE!</v>
      </c>
      <c r="N555" s="157" t="e">
        <f t="shared" si="249"/>
        <v>#VALUE!</v>
      </c>
      <c r="O555" s="396" t="e">
        <f>N555 / Y897</f>
        <v>#VALUE!</v>
      </c>
      <c r="P555" s="159" t="e">
        <f t="shared" si="250"/>
        <v>#VALUE!</v>
      </c>
      <c r="Q555" s="398" t="e">
        <f>P555 / Y897*100</f>
        <v>#VALUE!</v>
      </c>
      <c r="R555" s="160" t="e">
        <f t="shared" si="251"/>
        <v>#VALUE!</v>
      </c>
      <c r="S555" s="398" t="e">
        <f t="shared" si="252"/>
        <v>#VALUE!</v>
      </c>
      <c r="T555" s="152">
        <f t="shared" si="253"/>
        <v>0.01</v>
      </c>
      <c r="U555" s="152">
        <v>0</v>
      </c>
      <c r="V555" s="152">
        <v>1</v>
      </c>
      <c r="W555" s="158" t="e">
        <f t="shared" si="254"/>
        <v>#VALUE!</v>
      </c>
      <c r="X555" s="158" t="e">
        <f t="shared" si="255"/>
        <v>#VALUE!</v>
      </c>
      <c r="Y555" s="70"/>
      <c r="Z555" s="162" t="str">
        <f>_xll.BDH(C555,$Z$12,$D$1,$D$1)</f>
        <v>#N/A Requesting Data...</v>
      </c>
      <c r="AA555" s="162" t="e">
        <f t="shared" si="256"/>
        <v>#VALUE!</v>
      </c>
      <c r="AB555" s="163" t="e">
        <f t="shared" si="257"/>
        <v>#VALUE!</v>
      </c>
      <c r="AC555" s="164">
        <v>-36109</v>
      </c>
      <c r="AD555" s="165">
        <f>IF(D555 = D897,1,_xll.BDP(K555,$AD$12)*L555)</f>
        <v>0.86165000000000003</v>
      </c>
      <c r="AE555" s="400" t="e">
        <f>AA555*AC555*T555/AD555 / AF897</f>
        <v>#VALUE!</v>
      </c>
      <c r="AF555" s="73"/>
      <c r="AG555" s="69"/>
      <c r="AH555" s="61"/>
    </row>
    <row r="556" spans="1:34" x14ac:dyDescent="0.2">
      <c r="B556" s="152">
        <v>3260</v>
      </c>
      <c r="C556" s="152" t="s">
        <v>75</v>
      </c>
      <c r="D556" s="152" t="str">
        <f>_xll.BDP(C556,$D$12)</f>
        <v>GBp</v>
      </c>
      <c r="E556" s="152" t="s">
        <v>372</v>
      </c>
      <c r="F556" s="153">
        <f>_xll.BDP(C556,$F$12)</f>
        <v>243.3</v>
      </c>
      <c r="G556" s="153" t="str">
        <f>_xll.BDP(C556,$G$12)</f>
        <v>#N/A Requesting Data...</v>
      </c>
      <c r="H556" s="154" t="e">
        <f t="shared" si="247"/>
        <v>#VALUE!</v>
      </c>
      <c r="I556" s="155" t="e">
        <f t="shared" si="248"/>
        <v>#VALUE!</v>
      </c>
      <c r="J556" s="156">
        <v>1589013</v>
      </c>
      <c r="K556" s="152" t="str">
        <f>CONCATENATE(D897,D556, " Curncy")</f>
        <v>EURGBp Curncy</v>
      </c>
      <c r="L556" s="152">
        <f>IF(D556 = D897,1,_xll.BDP(K556,$L$12))</f>
        <v>1</v>
      </c>
      <c r="M556" s="394" t="e">
        <f>IF(D556 = D897,1,_xll.BDP(K556,$M$12)*L556)</f>
        <v>#VALUE!</v>
      </c>
      <c r="N556" s="157" t="e">
        <f t="shared" si="249"/>
        <v>#VALUE!</v>
      </c>
      <c r="O556" s="396" t="e">
        <f>N556 / Y897</f>
        <v>#VALUE!</v>
      </c>
      <c r="P556" s="159" t="e">
        <f t="shared" si="250"/>
        <v>#VALUE!</v>
      </c>
      <c r="Q556" s="398" t="e">
        <f>P556 / Y897*100</f>
        <v>#VALUE!</v>
      </c>
      <c r="R556" s="160" t="e">
        <f t="shared" si="251"/>
        <v>#VALUE!</v>
      </c>
      <c r="S556" s="398" t="e">
        <f t="shared" si="252"/>
        <v>#VALUE!</v>
      </c>
      <c r="T556" s="152">
        <f t="shared" si="253"/>
        <v>0.01</v>
      </c>
      <c r="U556" s="152">
        <v>0</v>
      </c>
      <c r="V556" s="152">
        <v>1</v>
      </c>
      <c r="W556" s="158" t="e">
        <f t="shared" si="254"/>
        <v>#VALUE!</v>
      </c>
      <c r="X556" s="158" t="e">
        <f t="shared" si="255"/>
        <v>#VALUE!</v>
      </c>
      <c r="Y556" s="70"/>
      <c r="Z556" s="162">
        <f>_xll.BDH(C556,$Z$12,$D$1,$D$1)</f>
        <v>249.8</v>
      </c>
      <c r="AA556" s="162">
        <f t="shared" si="256"/>
        <v>-6.5</v>
      </c>
      <c r="AB556" s="163">
        <f t="shared" si="257"/>
        <v>-2.6020816653322658</v>
      </c>
      <c r="AC556" s="164">
        <v>1589013</v>
      </c>
      <c r="AD556" s="165">
        <f>IF(D556 = D897,1,_xll.BDP(K556,$AD$12)*L556)</f>
        <v>0.86165000000000003</v>
      </c>
      <c r="AE556" s="400">
        <f>AA556*AC556*T556/AD556 / AF897</f>
        <v>-4.4676547311447155E-4</v>
      </c>
      <c r="AF556" s="73"/>
      <c r="AG556" s="69"/>
      <c r="AH556" s="61"/>
    </row>
    <row r="557" spans="1:34" x14ac:dyDescent="0.2">
      <c r="B557" s="152">
        <v>6360</v>
      </c>
      <c r="C557" s="152" t="s">
        <v>986</v>
      </c>
      <c r="D557" s="152" t="str">
        <f>_xll.BDP(C557,$D$12)</f>
        <v>GBp</v>
      </c>
      <c r="E557" s="152" t="s">
        <v>1077</v>
      </c>
      <c r="F557" s="153">
        <f>_xll.BDP(C557,$F$12)</f>
        <v>138.19999999999999</v>
      </c>
      <c r="G557" s="153" t="str">
        <f>_xll.BDP(C557,$G$12)</f>
        <v>#N/A Requesting Data...</v>
      </c>
      <c r="H557" s="154" t="e">
        <f t="shared" si="247"/>
        <v>#VALUE!</v>
      </c>
      <c r="I557" s="155" t="e">
        <f t="shared" si="248"/>
        <v>#VALUE!</v>
      </c>
      <c r="J557" s="156">
        <v>1035213</v>
      </c>
      <c r="K557" s="152" t="str">
        <f>CONCATENATE(D897,D557, " Curncy")</f>
        <v>EURGBp Curncy</v>
      </c>
      <c r="L557" s="152">
        <f>IF(D557 = D897,1,_xll.BDP(K557,$L$12))</f>
        <v>1</v>
      </c>
      <c r="M557" s="394" t="e">
        <f>IF(D557 = D897,1,_xll.BDP(K557,$M$12)*L557)</f>
        <v>#VALUE!</v>
      </c>
      <c r="N557" s="157" t="e">
        <f t="shared" si="249"/>
        <v>#VALUE!</v>
      </c>
      <c r="O557" s="396" t="e">
        <f>N557 / Y897</f>
        <v>#VALUE!</v>
      </c>
      <c r="P557" s="159" t="e">
        <f t="shared" si="250"/>
        <v>#VALUE!</v>
      </c>
      <c r="Q557" s="398" t="e">
        <f>P557 / Y897*100</f>
        <v>#VALUE!</v>
      </c>
      <c r="R557" s="160" t="e">
        <f t="shared" si="251"/>
        <v>#VALUE!</v>
      </c>
      <c r="S557" s="398" t="e">
        <f t="shared" si="252"/>
        <v>#VALUE!</v>
      </c>
      <c r="T557" s="152">
        <f t="shared" si="253"/>
        <v>0.01</v>
      </c>
      <c r="U557" s="152">
        <v>0</v>
      </c>
      <c r="V557" s="152">
        <v>1</v>
      </c>
      <c r="W557" s="158" t="e">
        <f t="shared" si="254"/>
        <v>#VALUE!</v>
      </c>
      <c r="X557" s="158" t="e">
        <f t="shared" si="255"/>
        <v>#VALUE!</v>
      </c>
      <c r="Y557" s="70"/>
      <c r="Z557" s="162">
        <f>_xll.BDH(C557,$Z$12,$D$1,$D$1)</f>
        <v>135.5</v>
      </c>
      <c r="AA557" s="162">
        <f t="shared" si="256"/>
        <v>2.6999999999999886</v>
      </c>
      <c r="AB557" s="163">
        <f t="shared" si="257"/>
        <v>1.9926199261992537</v>
      </c>
      <c r="AC557" s="164">
        <v>1035213</v>
      </c>
      <c r="AD557" s="165">
        <f>IF(D557 = D897,1,_xll.BDP(K557,$AD$12)*L557)</f>
        <v>0.86165000000000003</v>
      </c>
      <c r="AE557" s="400">
        <f>AA557*AC557*T557/AD557 / AF897</f>
        <v>1.2090166367346597E-4</v>
      </c>
      <c r="AF557" s="73"/>
      <c r="AG557" s="69"/>
      <c r="AH557" s="61"/>
    </row>
    <row r="558" spans="1:34" x14ac:dyDescent="0.2">
      <c r="B558" s="152">
        <v>6244</v>
      </c>
      <c r="C558" s="152" t="s">
        <v>987</v>
      </c>
      <c r="D558" s="152" t="str">
        <f>_xll.BDP(C558,$D$12)</f>
        <v>GBp</v>
      </c>
      <c r="E558" s="152" t="s">
        <v>1149</v>
      </c>
      <c r="F558" s="153">
        <f>_xll.BDP(C558,$F$12)</f>
        <v>154.69999999999999</v>
      </c>
      <c r="G558" s="153" t="str">
        <f>_xll.BDP(C558,$G$12)</f>
        <v>#N/A Requesting Data...</v>
      </c>
      <c r="H558" s="154" t="e">
        <f t="shared" si="247"/>
        <v>#VALUE!</v>
      </c>
      <c r="I558" s="155" t="e">
        <f t="shared" si="248"/>
        <v>#VALUE!</v>
      </c>
      <c r="J558" s="156">
        <v>0</v>
      </c>
      <c r="K558" s="152" t="str">
        <f>CONCATENATE(D897,D558, " Curncy")</f>
        <v>EURGBp Curncy</v>
      </c>
      <c r="L558" s="152">
        <f>IF(D558 = D897,1,_xll.BDP(K558,$L$12))</f>
        <v>1</v>
      </c>
      <c r="M558" s="394" t="e">
        <f>IF(D558 = D897,1,_xll.BDP(K558,$M$12)*L558)</f>
        <v>#VALUE!</v>
      </c>
      <c r="N558" s="157" t="e">
        <f t="shared" si="249"/>
        <v>#VALUE!</v>
      </c>
      <c r="O558" s="396" t="e">
        <f>N558 / Y897</f>
        <v>#VALUE!</v>
      </c>
      <c r="P558" s="159">
        <f t="shared" si="250"/>
        <v>0</v>
      </c>
      <c r="Q558" s="398">
        <f>P558 / Y897*100</f>
        <v>0</v>
      </c>
      <c r="R558" s="160">
        <f t="shared" si="251"/>
        <v>0</v>
      </c>
      <c r="S558" s="398">
        <f t="shared" si="252"/>
        <v>0</v>
      </c>
      <c r="T558" s="152">
        <f t="shared" si="253"/>
        <v>0.01</v>
      </c>
      <c r="U558" s="152">
        <v>0</v>
      </c>
      <c r="V558" s="152">
        <v>1</v>
      </c>
      <c r="W558" s="158" t="e">
        <f t="shared" si="254"/>
        <v>#VALUE!</v>
      </c>
      <c r="X558" s="158" t="e">
        <f t="shared" si="255"/>
        <v>#VALUE!</v>
      </c>
      <c r="Y558" s="70"/>
      <c r="Z558" s="162">
        <f>_xll.BDH(C558,$Z$12,$D$1,$D$1)</f>
        <v>149.69999999999999</v>
      </c>
      <c r="AA558" s="162">
        <f t="shared" si="256"/>
        <v>5</v>
      </c>
      <c r="AB558" s="163">
        <f t="shared" si="257"/>
        <v>3.3400133600534407</v>
      </c>
      <c r="AC558" s="164">
        <v>0</v>
      </c>
      <c r="AD558" s="165">
        <f>IF(D558 = D897,1,_xll.BDP(K558,$AD$12)*L558)</f>
        <v>0.86165000000000003</v>
      </c>
      <c r="AE558" s="400">
        <f>AA558*AC558*T558/AD558 / AF897</f>
        <v>0</v>
      </c>
      <c r="AF558" s="73"/>
      <c r="AG558" s="168" t="s">
        <v>1278</v>
      </c>
      <c r="AH558" s="61"/>
    </row>
    <row r="559" spans="1:34" x14ac:dyDescent="0.2">
      <c r="A559" s="110"/>
      <c r="B559" s="152">
        <v>24540</v>
      </c>
      <c r="C559" s="152" t="s">
        <v>1165</v>
      </c>
      <c r="D559" s="152" t="str">
        <f>_xll.BDP(C559,$D$12)</f>
        <v>GBp</v>
      </c>
      <c r="E559" s="152" t="s">
        <v>1166</v>
      </c>
      <c r="F559" s="153">
        <f>_xll.BDP(C559,$F$12)</f>
        <v>74.900000000000006</v>
      </c>
      <c r="G559" s="153" t="str">
        <f>_xll.BDP(C559,$G$12)</f>
        <v>#N/A Requesting Data...</v>
      </c>
      <c r="H559" s="154" t="e">
        <f t="shared" si="247"/>
        <v>#VALUE!</v>
      </c>
      <c r="I559" s="155" t="e">
        <f t="shared" si="248"/>
        <v>#VALUE!</v>
      </c>
      <c r="J559" s="156">
        <v>-1930700</v>
      </c>
      <c r="K559" s="152" t="str">
        <f>CONCATENATE(D897,D559, " Curncy")</f>
        <v>EURGBp Curncy</v>
      </c>
      <c r="L559" s="152">
        <f>IF(D559 = D897,1,_xll.BDP(K559,$L$12))</f>
        <v>1</v>
      </c>
      <c r="M559" s="394" t="e">
        <f>IF(D559 = D897,1,_xll.BDP(K559,$M$12)*L559)</f>
        <v>#VALUE!</v>
      </c>
      <c r="N559" s="157" t="e">
        <f t="shared" si="249"/>
        <v>#VALUE!</v>
      </c>
      <c r="O559" s="396" t="e">
        <f>N559 / Y897</f>
        <v>#VALUE!</v>
      </c>
      <c r="P559" s="159" t="e">
        <f t="shared" si="250"/>
        <v>#VALUE!</v>
      </c>
      <c r="Q559" s="398" t="e">
        <f>P559 / Y897*100</f>
        <v>#VALUE!</v>
      </c>
      <c r="R559" s="160" t="e">
        <f t="shared" si="251"/>
        <v>#VALUE!</v>
      </c>
      <c r="S559" s="398" t="e">
        <f t="shared" si="252"/>
        <v>#VALUE!</v>
      </c>
      <c r="T559" s="152">
        <f t="shared" si="253"/>
        <v>0.01</v>
      </c>
      <c r="U559" s="152">
        <v>0</v>
      </c>
      <c r="V559" s="152">
        <v>1</v>
      </c>
      <c r="W559" s="158" t="e">
        <f t="shared" si="254"/>
        <v>#VALUE!</v>
      </c>
      <c r="X559" s="158" t="e">
        <f t="shared" si="255"/>
        <v>#VALUE!</v>
      </c>
      <c r="Y559" s="110"/>
      <c r="Z559" s="162">
        <f>_xll.BDH(C559,$Z$12,$D$1,$D$1)</f>
        <v>77.2</v>
      </c>
      <c r="AA559" s="162">
        <f t="shared" si="256"/>
        <v>-2.2999999999999972</v>
      </c>
      <c r="AB559" s="163">
        <f t="shared" si="257"/>
        <v>-2.9792746113989601</v>
      </c>
      <c r="AC559" s="164">
        <v>-1930700</v>
      </c>
      <c r="AD559" s="165">
        <f>IF(D559 = D897,1,_xll.BDP(K559,$AD$12)*L559)</f>
        <v>0.86165000000000003</v>
      </c>
      <c r="AE559" s="400">
        <f>AA559*AC559*T559/AD559 / AF897</f>
        <v>1.9207968212554694E-4</v>
      </c>
      <c r="AF559" s="123"/>
      <c r="AG559" s="69"/>
      <c r="AH559" s="61"/>
    </row>
    <row r="560" spans="1:34" x14ac:dyDescent="0.2">
      <c r="A560" s="110"/>
      <c r="B560" s="152">
        <v>6434</v>
      </c>
      <c r="C560" s="152" t="s">
        <v>1167</v>
      </c>
      <c r="D560" s="152" t="str">
        <f>_xll.BDP(C560,$D$12)</f>
        <v>GBp</v>
      </c>
      <c r="E560" s="152" t="s">
        <v>1168</v>
      </c>
      <c r="F560" s="153">
        <f>_xll.BDP(C560,$F$12)</f>
        <v>278.3</v>
      </c>
      <c r="G560" s="153" t="str">
        <f>_xll.BDP(C560,$G$12)</f>
        <v>#N/A Requesting Data...</v>
      </c>
      <c r="H560" s="154" t="e">
        <f t="shared" si="247"/>
        <v>#VALUE!</v>
      </c>
      <c r="I560" s="155" t="e">
        <f t="shared" si="248"/>
        <v>#VALUE!</v>
      </c>
      <c r="J560" s="156">
        <v>0</v>
      </c>
      <c r="K560" s="152" t="str">
        <f>CONCATENATE(D897,D560, " Curncy")</f>
        <v>EURGBp Curncy</v>
      </c>
      <c r="L560" s="152">
        <f>IF(D560 = D897,1,_xll.BDP(K560,$L$12))</f>
        <v>1</v>
      </c>
      <c r="M560" s="394" t="e">
        <f>IF(D560 = D897,1,_xll.BDP(K560,$M$12)*L560)</f>
        <v>#VALUE!</v>
      </c>
      <c r="N560" s="157" t="e">
        <f t="shared" si="249"/>
        <v>#VALUE!</v>
      </c>
      <c r="O560" s="396" t="e">
        <f>N560 / Y897</f>
        <v>#VALUE!</v>
      </c>
      <c r="P560" s="159">
        <f t="shared" si="250"/>
        <v>0</v>
      </c>
      <c r="Q560" s="398">
        <f>P560 / Y897*100</f>
        <v>0</v>
      </c>
      <c r="R560" s="160">
        <f t="shared" si="251"/>
        <v>0</v>
      </c>
      <c r="S560" s="398">
        <f t="shared" si="252"/>
        <v>0</v>
      </c>
      <c r="T560" s="152">
        <f t="shared" si="253"/>
        <v>0.01</v>
      </c>
      <c r="U560" s="152">
        <v>0</v>
      </c>
      <c r="V560" s="152">
        <v>1</v>
      </c>
      <c r="W560" s="158" t="e">
        <f t="shared" si="254"/>
        <v>#VALUE!</v>
      </c>
      <c r="X560" s="158" t="e">
        <f t="shared" si="255"/>
        <v>#VALUE!</v>
      </c>
      <c r="Y560" s="110"/>
      <c r="Z560" s="162" t="str">
        <f>_xll.BDH(C560,$Z$12,$D$1,$D$1)</f>
        <v>#N/A Requesting Data...</v>
      </c>
      <c r="AA560" s="162" t="e">
        <f t="shared" si="256"/>
        <v>#VALUE!</v>
      </c>
      <c r="AB560" s="163" t="e">
        <f t="shared" si="257"/>
        <v>#VALUE!</v>
      </c>
      <c r="AC560" s="164">
        <v>0</v>
      </c>
      <c r="AD560" s="165">
        <f>IF(D560 = D897,1,_xll.BDP(K560,$AD$12)*L560)</f>
        <v>0.86165000000000003</v>
      </c>
      <c r="AE560" s="400" t="e">
        <f>AA560*AC560*T560/AD560 / AF897</f>
        <v>#VALUE!</v>
      </c>
      <c r="AF560" s="123"/>
      <c r="AG560" s="69"/>
      <c r="AH560" s="61"/>
    </row>
    <row r="561" spans="1:34" x14ac:dyDescent="0.2">
      <c r="B561" s="152">
        <v>10154</v>
      </c>
      <c r="C561" s="152" t="s">
        <v>988</v>
      </c>
      <c r="D561" s="152" t="str">
        <f>_xll.BDP(C561,$D$12)</f>
        <v>GBp</v>
      </c>
      <c r="E561" s="152" t="s">
        <v>1078</v>
      </c>
      <c r="F561" s="153">
        <f>_xll.BDP(C561,$F$12)</f>
        <v>187.5</v>
      </c>
      <c r="G561" s="153" t="str">
        <f>_xll.BDP(C561,$G$12)</f>
        <v>#N/A Requesting Data...</v>
      </c>
      <c r="H561" s="154" t="e">
        <f t="shared" si="247"/>
        <v>#VALUE!</v>
      </c>
      <c r="I561" s="155" t="e">
        <f t="shared" si="248"/>
        <v>#VALUE!</v>
      </c>
      <c r="J561" s="156">
        <v>0</v>
      </c>
      <c r="K561" s="152" t="str">
        <f>CONCATENATE(D897,D561, " Curncy")</f>
        <v>EURGBp Curncy</v>
      </c>
      <c r="L561" s="152">
        <f>IF(D561 = D897,1,_xll.BDP(K561,$L$12))</f>
        <v>1</v>
      </c>
      <c r="M561" s="394" t="e">
        <f>IF(D561 = D897,1,_xll.BDP(K561,$M$12)*L561)</f>
        <v>#VALUE!</v>
      </c>
      <c r="N561" s="157" t="e">
        <f t="shared" si="249"/>
        <v>#VALUE!</v>
      </c>
      <c r="O561" s="396" t="e">
        <f>N561 / Y897</f>
        <v>#VALUE!</v>
      </c>
      <c r="P561" s="159">
        <f t="shared" si="250"/>
        <v>0</v>
      </c>
      <c r="Q561" s="398">
        <f>P561 / Y897*100</f>
        <v>0</v>
      </c>
      <c r="R561" s="160">
        <f t="shared" si="251"/>
        <v>0</v>
      </c>
      <c r="S561" s="398">
        <f t="shared" si="252"/>
        <v>0</v>
      </c>
      <c r="T561" s="152">
        <f t="shared" si="253"/>
        <v>0.01</v>
      </c>
      <c r="U561" s="152">
        <v>0</v>
      </c>
      <c r="V561" s="152">
        <v>1</v>
      </c>
      <c r="W561" s="158" t="e">
        <f t="shared" si="254"/>
        <v>#VALUE!</v>
      </c>
      <c r="X561" s="158" t="e">
        <f t="shared" si="255"/>
        <v>#VALUE!</v>
      </c>
      <c r="Y561" s="70"/>
      <c r="Z561" s="162">
        <f>_xll.BDH(C561,$Z$12,$D$1,$D$1)</f>
        <v>184.2</v>
      </c>
      <c r="AA561" s="162">
        <f t="shared" si="256"/>
        <v>3.3000000000000114</v>
      </c>
      <c r="AB561" s="163">
        <f t="shared" si="257"/>
        <v>1.7915309446254135</v>
      </c>
      <c r="AC561" s="164">
        <v>0</v>
      </c>
      <c r="AD561" s="165">
        <f>IF(D561 = D897,1,_xll.BDP(K561,$AD$12)*L561)</f>
        <v>0.86165000000000003</v>
      </c>
      <c r="AE561" s="400">
        <f>AA561*AC561*T561/AD561 / AF897</f>
        <v>0</v>
      </c>
      <c r="AF561" s="73"/>
      <c r="AG561" s="69"/>
      <c r="AH561" s="61"/>
    </row>
    <row r="562" spans="1:34" x14ac:dyDescent="0.2">
      <c r="B562" s="152">
        <v>6505</v>
      </c>
      <c r="C562" s="152" t="s">
        <v>989</v>
      </c>
      <c r="D562" s="152" t="str">
        <f>_xll.BDP(C562,$D$12)</f>
        <v>GBp</v>
      </c>
      <c r="E562" s="152" t="s">
        <v>1133</v>
      </c>
      <c r="F562" s="153">
        <f>_xll.BDP(C562,$F$12)</f>
        <v>7.2</v>
      </c>
      <c r="G562" s="153" t="str">
        <f>_xll.BDP(C562,$G$12)</f>
        <v>#N/A Requesting Data...</v>
      </c>
      <c r="H562" s="154" t="e">
        <f t="shared" si="247"/>
        <v>#VALUE!</v>
      </c>
      <c r="I562" s="155" t="e">
        <f t="shared" si="248"/>
        <v>#VALUE!</v>
      </c>
      <c r="J562" s="156">
        <v>0</v>
      </c>
      <c r="K562" s="152" t="str">
        <f>CONCATENATE(D897,D562, " Curncy")</f>
        <v>EURGBp Curncy</v>
      </c>
      <c r="L562" s="152">
        <f>IF(D562 = D897,1,_xll.BDP(K562,$L$12))</f>
        <v>1</v>
      </c>
      <c r="M562" s="394" t="e">
        <f>IF(D562 = D897,1,_xll.BDP(K562,$M$12)*L562)</f>
        <v>#VALUE!</v>
      </c>
      <c r="N562" s="157" t="e">
        <f t="shared" si="249"/>
        <v>#VALUE!</v>
      </c>
      <c r="O562" s="396" t="e">
        <f>N562 / Y897</f>
        <v>#VALUE!</v>
      </c>
      <c r="P562" s="159">
        <f t="shared" si="250"/>
        <v>0</v>
      </c>
      <c r="Q562" s="398">
        <f>P562 / Y897*100</f>
        <v>0</v>
      </c>
      <c r="R562" s="160">
        <f t="shared" si="251"/>
        <v>0</v>
      </c>
      <c r="S562" s="398">
        <f t="shared" si="252"/>
        <v>0</v>
      </c>
      <c r="T562" s="152">
        <f t="shared" si="253"/>
        <v>0.01</v>
      </c>
      <c r="U562" s="152">
        <v>0</v>
      </c>
      <c r="V562" s="152">
        <v>1</v>
      </c>
      <c r="W562" s="158" t="e">
        <f t="shared" si="254"/>
        <v>#VALUE!</v>
      </c>
      <c r="X562" s="158" t="e">
        <f t="shared" si="255"/>
        <v>#VALUE!</v>
      </c>
      <c r="Y562" s="70"/>
      <c r="Z562" s="162" t="str">
        <f>_xll.BDH(C562,$Z$12,$D$1,$D$1)</f>
        <v>#N/A Requesting Data...</v>
      </c>
      <c r="AA562" s="162" t="e">
        <f t="shared" si="256"/>
        <v>#VALUE!</v>
      </c>
      <c r="AB562" s="163" t="e">
        <f t="shared" si="257"/>
        <v>#VALUE!</v>
      </c>
      <c r="AC562" s="164">
        <v>0</v>
      </c>
      <c r="AD562" s="165">
        <f>IF(D562 = D897,1,_xll.BDP(K562,$AD$12)*L562)</f>
        <v>0.86165000000000003</v>
      </c>
      <c r="AE562" s="400" t="e">
        <f>AA562*AC562*T562/AD562 / AF897</f>
        <v>#VALUE!</v>
      </c>
      <c r="AF562" s="73"/>
      <c r="AG562" s="69"/>
      <c r="AH562" s="61"/>
    </row>
    <row r="563" spans="1:34" x14ac:dyDescent="0.2">
      <c r="A563" s="110"/>
      <c r="B563" s="110">
        <v>33560</v>
      </c>
      <c r="C563" s="110" t="s">
        <v>1718</v>
      </c>
      <c r="D563" s="110" t="str">
        <f>_xll.BDP(C563,$D$12)</f>
        <v>GBp</v>
      </c>
      <c r="E563" s="110" t="s">
        <v>1719</v>
      </c>
      <c r="F563" s="111">
        <f>_xll.BDP(C563,$F$12)</f>
        <v>866</v>
      </c>
      <c r="G563" s="111" t="str">
        <f>_xll.BDP(C563,$G$12)</f>
        <v>#N/A Requesting Data...</v>
      </c>
      <c r="H563" s="112" t="e">
        <f>IF(OR(OR(G563="#N/A N/A",G563="#N/A Real Time"),OR(F563="#N/A N/A",F563="#N/A Real Time")),0,  G563 - F563)</f>
        <v>#VALUE!</v>
      </c>
      <c r="I563" s="113" t="e">
        <f>IF(OR(F563=0,F563="#N/A N/A"),0,H563 / F563*100)</f>
        <v>#VALUE!</v>
      </c>
      <c r="J563" s="114">
        <v>182615</v>
      </c>
      <c r="K563" s="110" t="str">
        <f>CONCATENATE(D897,D563, " Curncy")</f>
        <v>EURGBp Curncy</v>
      </c>
      <c r="L563" s="110">
        <f>IF(D563 = D897,1,_xll.BDP(K563,$L$12))</f>
        <v>1</v>
      </c>
      <c r="M563" s="372" t="e">
        <f>IF(D563 = D897,1,_xll.BDP(K563,$M$12)*L563)</f>
        <v>#VALUE!</v>
      </c>
      <c r="N563" s="116" t="e">
        <f>H563*J563*T563/M563</f>
        <v>#VALUE!</v>
      </c>
      <c r="O563" s="379" t="e">
        <f>N563 / Y897</f>
        <v>#VALUE!</v>
      </c>
      <c r="P563" s="286" t="e">
        <f>IF(OR(OR(J563=0,G563 = "#N/A N/A"),G563="#N/A Real Time"),0,G563*J563*T563/M563)</f>
        <v>#VALUE!</v>
      </c>
      <c r="Q563" s="384" t="e">
        <f>P563 / Y897*100</f>
        <v>#VALUE!</v>
      </c>
      <c r="R563" s="118" t="e">
        <f>IF(Q563&lt;0,Q563,0)</f>
        <v>#VALUE!</v>
      </c>
      <c r="S563" s="384" t="e">
        <f>IF(Q563&gt;0,Q563,0)</f>
        <v>#VALUE!</v>
      </c>
      <c r="T563" s="110">
        <f>IF(EXACT(D563,UPPER(D563)),1,0.01)/V563</f>
        <v>0.01</v>
      </c>
      <c r="U563" s="110">
        <v>0</v>
      </c>
      <c r="V563" s="110">
        <v>1</v>
      </c>
      <c r="W563" s="117" t="e">
        <f>IF(AND(Q563&lt;0,O563&gt;0),O563,0)</f>
        <v>#VALUE!</v>
      </c>
      <c r="X563" s="117" t="e">
        <f>IF(AND(Q563&gt;0,O563&gt;0),O563,0)</f>
        <v>#VALUE!</v>
      </c>
      <c r="Y563" s="110"/>
      <c r="Z563" s="119">
        <f>_xll.BDH(C563,$Z$12,$D$1,$D$1)</f>
        <v>888</v>
      </c>
      <c r="AA563" s="119">
        <f>IF(OR(OR(F563="#N/A N/A",F563="#N/A Real Time"),OR(Z563="#N/A N/A",Z563="#N/A Real Time")),0,  F563 - Z563)</f>
        <v>-22</v>
      </c>
      <c r="AB563" s="129">
        <f>IF(OR(Z563=0,Z563="#N/A N/A"),0,AA563 / Z563*100)</f>
        <v>-2.4774774774774775</v>
      </c>
      <c r="AC563" s="121">
        <v>182615</v>
      </c>
      <c r="AD563" s="122">
        <f>IF(D563 = D897,1,_xll.BDP(K563,$AD$12)*L563)</f>
        <v>0.86165000000000003</v>
      </c>
      <c r="AE563" s="389">
        <f>AA563*AC563*T563/AD563 / AF897</f>
        <v>-1.7377925224909405E-4</v>
      </c>
      <c r="AF563" s="123"/>
      <c r="AG563" s="69"/>
      <c r="AH563" s="61"/>
    </row>
    <row r="564" spans="1:34" x14ac:dyDescent="0.2">
      <c r="B564" s="152">
        <v>6010</v>
      </c>
      <c r="C564" s="152" t="s">
        <v>990</v>
      </c>
      <c r="D564" s="152" t="str">
        <f>_xll.BDP(C564,$D$12)</f>
        <v>GBp</v>
      </c>
      <c r="E564" s="152" t="s">
        <v>1079</v>
      </c>
      <c r="F564" s="153">
        <f>_xll.BDP(C564,$F$12)</f>
        <v>1072</v>
      </c>
      <c r="G564" s="153" t="str">
        <f>_xll.BDP(C564,$G$12)</f>
        <v>#N/A Requesting Data...</v>
      </c>
      <c r="H564" s="154" t="e">
        <f t="shared" si="247"/>
        <v>#VALUE!</v>
      </c>
      <c r="I564" s="155" t="e">
        <f t="shared" si="248"/>
        <v>#VALUE!</v>
      </c>
      <c r="J564" s="156">
        <v>0</v>
      </c>
      <c r="K564" s="152" t="str">
        <f>CONCATENATE(D897,D564, " Curncy")</f>
        <v>EURGBp Curncy</v>
      </c>
      <c r="L564" s="152">
        <f>IF(D564 = D897,1,_xll.BDP(K564,$L$12))</f>
        <v>1</v>
      </c>
      <c r="M564" s="394" t="e">
        <f>IF(D564 = D897,1,_xll.BDP(K564,$M$12)*L564)</f>
        <v>#VALUE!</v>
      </c>
      <c r="N564" s="157" t="e">
        <f t="shared" si="249"/>
        <v>#VALUE!</v>
      </c>
      <c r="O564" s="396" t="e">
        <f>N564 / Y897</f>
        <v>#VALUE!</v>
      </c>
      <c r="P564" s="159">
        <f t="shared" si="250"/>
        <v>0</v>
      </c>
      <c r="Q564" s="398">
        <f>P564 / Y897*100</f>
        <v>0</v>
      </c>
      <c r="R564" s="160">
        <f t="shared" si="251"/>
        <v>0</v>
      </c>
      <c r="S564" s="398">
        <f t="shared" si="252"/>
        <v>0</v>
      </c>
      <c r="T564" s="152">
        <f t="shared" si="253"/>
        <v>0.01</v>
      </c>
      <c r="U564" s="152">
        <v>0</v>
      </c>
      <c r="V564" s="152">
        <v>1</v>
      </c>
      <c r="W564" s="158" t="e">
        <f t="shared" si="254"/>
        <v>#VALUE!</v>
      </c>
      <c r="X564" s="158" t="e">
        <f t="shared" si="255"/>
        <v>#VALUE!</v>
      </c>
      <c r="Y564" s="70"/>
      <c r="Z564" s="162">
        <f>_xll.BDH(C564,$Z$12,$D$1,$D$1)</f>
        <v>1052</v>
      </c>
      <c r="AA564" s="162">
        <f t="shared" si="256"/>
        <v>20</v>
      </c>
      <c r="AB564" s="163">
        <f t="shared" si="257"/>
        <v>1.9011406844106464</v>
      </c>
      <c r="AC564" s="164">
        <v>0</v>
      </c>
      <c r="AD564" s="165">
        <f>IF(D564 = D897,1,_xll.BDP(K564,$AD$12)*L564)</f>
        <v>0.86165000000000003</v>
      </c>
      <c r="AE564" s="400">
        <f>AA564*AC564*T564/AD564 / AF897</f>
        <v>0</v>
      </c>
      <c r="AF564" s="73"/>
      <c r="AG564" s="69"/>
      <c r="AH564" s="61"/>
    </row>
    <row r="565" spans="1:34" x14ac:dyDescent="0.2">
      <c r="A565" s="152"/>
      <c r="B565" s="152">
        <v>29246</v>
      </c>
      <c r="C565" s="152" t="s">
        <v>1363</v>
      </c>
      <c r="D565" s="152" t="str">
        <f>_xll.BDP(C565,$D$12)</f>
        <v>GBp</v>
      </c>
      <c r="E565" s="152" t="s">
        <v>1364</v>
      </c>
      <c r="F565" s="153">
        <f>_xll.BDP(C565,$F$12)</f>
        <v>87.7</v>
      </c>
      <c r="G565" s="153" t="str">
        <f>_xll.BDP(C565,$G$12)</f>
        <v>#N/A Requesting Data...</v>
      </c>
      <c r="H565" s="154" t="e">
        <f t="shared" si="247"/>
        <v>#VALUE!</v>
      </c>
      <c r="I565" s="155" t="e">
        <f t="shared" si="248"/>
        <v>#VALUE!</v>
      </c>
      <c r="J565" s="156">
        <v>0</v>
      </c>
      <c r="K565" s="152" t="str">
        <f>CONCATENATE(D897,D565, " Curncy")</f>
        <v>EURGBp Curncy</v>
      </c>
      <c r="L565" s="152">
        <f>IF(D565 = D897,1,_xll.BDP(K565,$L$12))</f>
        <v>1</v>
      </c>
      <c r="M565" s="394" t="e">
        <f>IF(D565 = D897,1,_xll.BDP(K565,$M$12)*L565)</f>
        <v>#VALUE!</v>
      </c>
      <c r="N565" s="157" t="e">
        <f t="shared" si="249"/>
        <v>#VALUE!</v>
      </c>
      <c r="O565" s="396" t="e">
        <f>N565 / Y897</f>
        <v>#VALUE!</v>
      </c>
      <c r="P565" s="159">
        <f t="shared" si="250"/>
        <v>0</v>
      </c>
      <c r="Q565" s="398">
        <f>P565 / Y897*100</f>
        <v>0</v>
      </c>
      <c r="R565" s="160">
        <f t="shared" si="251"/>
        <v>0</v>
      </c>
      <c r="S565" s="398">
        <f t="shared" si="252"/>
        <v>0</v>
      </c>
      <c r="T565" s="152">
        <f t="shared" si="253"/>
        <v>0.01</v>
      </c>
      <c r="U565" s="152">
        <v>0</v>
      </c>
      <c r="V565" s="152">
        <v>1</v>
      </c>
      <c r="W565" s="158" t="e">
        <f t="shared" si="254"/>
        <v>#VALUE!</v>
      </c>
      <c r="X565" s="158" t="e">
        <f t="shared" si="255"/>
        <v>#VALUE!</v>
      </c>
      <c r="Y565" s="161"/>
      <c r="Z565" s="162" t="str">
        <f>_xll.BDH(C565,$Z$12,$D$1,$D$1)</f>
        <v>#N/A Requesting Data...</v>
      </c>
      <c r="AA565" s="162" t="e">
        <f t="shared" si="256"/>
        <v>#VALUE!</v>
      </c>
      <c r="AB565" s="163" t="e">
        <f t="shared" si="257"/>
        <v>#VALUE!</v>
      </c>
      <c r="AC565" s="164">
        <v>0</v>
      </c>
      <c r="AD565" s="165">
        <f>IF(D565 = D897,1,_xll.BDP(K565,$AD$12)*L565)</f>
        <v>0.86165000000000003</v>
      </c>
      <c r="AE565" s="400" t="e">
        <f>AA565*AC565*T565/AD565 / AF897</f>
        <v>#VALUE!</v>
      </c>
      <c r="AF565" s="166"/>
      <c r="AG565" s="69"/>
      <c r="AH565" s="61"/>
    </row>
    <row r="566" spans="1:34" x14ac:dyDescent="0.2">
      <c r="B566" s="152">
        <v>3823</v>
      </c>
      <c r="C566" s="152" t="s">
        <v>991</v>
      </c>
      <c r="D566" s="152" t="str">
        <f>_xll.BDP(C566,$D$12)</f>
        <v>GBp</v>
      </c>
      <c r="E566" s="152" t="s">
        <v>1080</v>
      </c>
      <c r="F566" s="153">
        <f>_xll.BDP(C566,$F$12)</f>
        <v>5984</v>
      </c>
      <c r="G566" s="153" t="str">
        <f>_xll.BDP(C566,$G$12)</f>
        <v>#N/A Requesting Data...</v>
      </c>
      <c r="H566" s="154" t="e">
        <f t="shared" si="247"/>
        <v>#VALUE!</v>
      </c>
      <c r="I566" s="155" t="e">
        <f t="shared" si="248"/>
        <v>#VALUE!</v>
      </c>
      <c r="J566" s="156">
        <v>0</v>
      </c>
      <c r="K566" s="152" t="str">
        <f>CONCATENATE(D897,D566, " Curncy")</f>
        <v>EURGBp Curncy</v>
      </c>
      <c r="L566" s="152">
        <f>IF(D566 = D897,1,_xll.BDP(K566,$L$12))</f>
        <v>1</v>
      </c>
      <c r="M566" s="394" t="e">
        <f>IF(D566 = D897,1,_xll.BDP(K566,$M$12)*L566)</f>
        <v>#VALUE!</v>
      </c>
      <c r="N566" s="157" t="e">
        <f t="shared" si="249"/>
        <v>#VALUE!</v>
      </c>
      <c r="O566" s="396" t="e">
        <f>N566 / Y897</f>
        <v>#VALUE!</v>
      </c>
      <c r="P566" s="159">
        <f t="shared" si="250"/>
        <v>0</v>
      </c>
      <c r="Q566" s="398">
        <f>P566 / Y897*100</f>
        <v>0</v>
      </c>
      <c r="R566" s="160">
        <f t="shared" si="251"/>
        <v>0</v>
      </c>
      <c r="S566" s="398">
        <f t="shared" si="252"/>
        <v>0</v>
      </c>
      <c r="T566" s="152">
        <f t="shared" si="253"/>
        <v>0.01</v>
      </c>
      <c r="U566" s="152">
        <v>0</v>
      </c>
      <c r="V566" s="152">
        <v>1</v>
      </c>
      <c r="W566" s="158" t="e">
        <f t="shared" si="254"/>
        <v>#VALUE!</v>
      </c>
      <c r="X566" s="158" t="e">
        <f t="shared" si="255"/>
        <v>#VALUE!</v>
      </c>
      <c r="Y566" s="70"/>
      <c r="Z566" s="162">
        <f>_xll.BDH(C566,$Z$12,$D$1,$D$1)</f>
        <v>5860</v>
      </c>
      <c r="AA566" s="162">
        <f t="shared" si="256"/>
        <v>124</v>
      </c>
      <c r="AB566" s="163">
        <f t="shared" si="257"/>
        <v>2.1160409556313993</v>
      </c>
      <c r="AC566" s="164">
        <v>0</v>
      </c>
      <c r="AD566" s="165">
        <f>IF(D566 = D897,1,_xll.BDP(K566,$AD$12)*L566)</f>
        <v>0.86165000000000003</v>
      </c>
      <c r="AE566" s="400">
        <f>AA566*AC566*T566/AD566 / AF897</f>
        <v>0</v>
      </c>
      <c r="AF566" s="73"/>
      <c r="AG566" s="69"/>
      <c r="AH566" s="61"/>
    </row>
    <row r="567" spans="1:34" s="107" customFormat="1" ht="12" customHeight="1" x14ac:dyDescent="0.2">
      <c r="A567"/>
      <c r="B567" s="152">
        <v>3928</v>
      </c>
      <c r="C567" s="152" t="s">
        <v>992</v>
      </c>
      <c r="D567" s="152" t="str">
        <f>_xll.BDP(C567,$D$12)</f>
        <v>GBp</v>
      </c>
      <c r="E567" s="152" t="s">
        <v>1081</v>
      </c>
      <c r="F567" s="153">
        <f>_xll.BDP(C567,$F$12)</f>
        <v>814</v>
      </c>
      <c r="G567" s="153" t="str">
        <f>_xll.BDP(C567,$G$12)</f>
        <v>#N/A Requesting Data...</v>
      </c>
      <c r="H567" s="154" t="e">
        <f t="shared" si="247"/>
        <v>#VALUE!</v>
      </c>
      <c r="I567" s="155" t="e">
        <f t="shared" si="248"/>
        <v>#VALUE!</v>
      </c>
      <c r="J567" s="156">
        <v>0</v>
      </c>
      <c r="K567" s="152" t="str">
        <f>CONCATENATE(D897,D567, " Curncy")</f>
        <v>EURGBp Curncy</v>
      </c>
      <c r="L567" s="152">
        <f>IF(D567 = D897,1,_xll.BDP(K567,$L$12))</f>
        <v>1</v>
      </c>
      <c r="M567" s="394" t="e">
        <f>IF(D567 = D897,1,_xll.BDP(K567,$M$12)*L567)</f>
        <v>#VALUE!</v>
      </c>
      <c r="N567" s="157" t="e">
        <f t="shared" si="249"/>
        <v>#VALUE!</v>
      </c>
      <c r="O567" s="396" t="e">
        <f>N567 / Y897</f>
        <v>#VALUE!</v>
      </c>
      <c r="P567" s="159">
        <f t="shared" si="250"/>
        <v>0</v>
      </c>
      <c r="Q567" s="398">
        <f>P567 / Y897*100</f>
        <v>0</v>
      </c>
      <c r="R567" s="160">
        <f t="shared" si="251"/>
        <v>0</v>
      </c>
      <c r="S567" s="398">
        <f t="shared" si="252"/>
        <v>0</v>
      </c>
      <c r="T567" s="152">
        <f t="shared" si="253"/>
        <v>0.01</v>
      </c>
      <c r="U567" s="152">
        <v>0</v>
      </c>
      <c r="V567" s="152">
        <v>1</v>
      </c>
      <c r="W567" s="158" t="e">
        <f t="shared" si="254"/>
        <v>#VALUE!</v>
      </c>
      <c r="X567" s="158" t="e">
        <f t="shared" si="255"/>
        <v>#VALUE!</v>
      </c>
      <c r="Y567" s="70"/>
      <c r="Z567" s="162">
        <f>_xll.BDH(C567,$Z$12,$D$1,$D$1)</f>
        <v>781.2</v>
      </c>
      <c r="AA567" s="162">
        <f t="shared" si="256"/>
        <v>32.799999999999955</v>
      </c>
      <c r="AB567" s="163">
        <f t="shared" si="257"/>
        <v>4.1986687147977406</v>
      </c>
      <c r="AC567" s="164">
        <v>0</v>
      </c>
      <c r="AD567" s="165">
        <f>IF(D567 = D897,1,_xll.BDP(K567,$AD$12)*L567)</f>
        <v>0.86165000000000003</v>
      </c>
      <c r="AE567" s="400">
        <f>AA567*AC567*T567/AD567 / AF897</f>
        <v>0</v>
      </c>
      <c r="AF567" s="73"/>
      <c r="AG567" s="69"/>
      <c r="AH567" s="61"/>
    </row>
    <row r="568" spans="1:34" x14ac:dyDescent="0.2">
      <c r="B568" s="152">
        <v>21052</v>
      </c>
      <c r="C568" s="152" t="s">
        <v>402</v>
      </c>
      <c r="D568" s="152" t="str">
        <f>_xll.BDP(C568,$D$12)</f>
        <v>USD</v>
      </c>
      <c r="E568" s="152" t="s">
        <v>420</v>
      </c>
      <c r="F568" s="153">
        <f>_xll.BDP(C568,$F$12)</f>
        <v>22</v>
      </c>
      <c r="G568" s="153" t="str">
        <f>_xll.BDP(C568,$G$12)</f>
        <v>#N/A Requesting Data...</v>
      </c>
      <c r="H568" s="154" t="e">
        <f t="shared" si="247"/>
        <v>#VALUE!</v>
      </c>
      <c r="I568" s="155" t="e">
        <f t="shared" si="248"/>
        <v>#VALUE!</v>
      </c>
      <c r="J568" s="156">
        <v>0</v>
      </c>
      <c r="K568" s="152" t="str">
        <f>CONCATENATE(D897,D568, " Curncy")</f>
        <v>EURUSD Curncy</v>
      </c>
      <c r="L568" s="152">
        <f>IF(D568 = D897,1,_xll.BDP(K568,$L$12))</f>
        <v>1</v>
      </c>
      <c r="M568" s="394" t="e">
        <f>IF(D568 = D897,1,_xll.BDP(K568,$M$12)*L568)</f>
        <v>#VALUE!</v>
      </c>
      <c r="N568" s="157" t="e">
        <f t="shared" si="249"/>
        <v>#VALUE!</v>
      </c>
      <c r="O568" s="396" t="e">
        <f>N568 / Y897</f>
        <v>#VALUE!</v>
      </c>
      <c r="P568" s="159">
        <f t="shared" si="250"/>
        <v>0</v>
      </c>
      <c r="Q568" s="398">
        <f>P568 / Y897*100</f>
        <v>0</v>
      </c>
      <c r="R568" s="160">
        <f t="shared" si="251"/>
        <v>0</v>
      </c>
      <c r="S568" s="398">
        <f t="shared" si="252"/>
        <v>0</v>
      </c>
      <c r="T568" s="152">
        <f t="shared" si="253"/>
        <v>1</v>
      </c>
      <c r="U568" s="152">
        <v>0</v>
      </c>
      <c r="V568" s="152">
        <v>1</v>
      </c>
      <c r="W568" s="158" t="e">
        <f t="shared" si="254"/>
        <v>#VALUE!</v>
      </c>
      <c r="X568" s="158" t="e">
        <f t="shared" si="255"/>
        <v>#VALUE!</v>
      </c>
      <c r="Y568" s="70"/>
      <c r="Z568" s="162" t="str">
        <f>_xll.BDH(C568,$Z$12,$D$1,$D$1)</f>
        <v>#N/A Requesting Data...</v>
      </c>
      <c r="AA568" s="162" t="e">
        <f t="shared" si="256"/>
        <v>#VALUE!</v>
      </c>
      <c r="AB568" s="163" t="e">
        <f t="shared" si="257"/>
        <v>#VALUE!</v>
      </c>
      <c r="AC568" s="164">
        <v>0</v>
      </c>
      <c r="AD568" s="165">
        <f>IF(D568 = D897,1,_xll.BDP(K568,$AD$12)*L568)</f>
        <v>1.0414000000000001</v>
      </c>
      <c r="AE568" s="400" t="e">
        <f>AA568*AC568*T568/AD568 / AF897</f>
        <v>#VALUE!</v>
      </c>
      <c r="AF568" s="73"/>
      <c r="AG568" s="69"/>
      <c r="AH568" s="61"/>
    </row>
    <row r="569" spans="1:34" x14ac:dyDescent="0.2">
      <c r="B569" s="152">
        <v>20120</v>
      </c>
      <c r="C569" s="152" t="s">
        <v>74</v>
      </c>
      <c r="D569" s="152" t="str">
        <f>_xll.BDP(C569,$D$12)</f>
        <v>GBp</v>
      </c>
      <c r="E569" s="152" t="s">
        <v>276</v>
      </c>
      <c r="F569" s="153">
        <f>_xll.BDP(C569,$F$12)</f>
        <v>13.85</v>
      </c>
      <c r="G569" s="153" t="str">
        <f>_xll.BDP(C569,$G$12)</f>
        <v>#N/A Requesting Data...</v>
      </c>
      <c r="H569" s="154" t="e">
        <f t="shared" si="247"/>
        <v>#VALUE!</v>
      </c>
      <c r="I569" s="155" t="e">
        <f t="shared" si="248"/>
        <v>#VALUE!</v>
      </c>
      <c r="J569" s="156">
        <v>1476217</v>
      </c>
      <c r="K569" s="152" t="str">
        <f>CONCATENATE(D897,D569, " Curncy")</f>
        <v>EURGBp Curncy</v>
      </c>
      <c r="L569" s="152">
        <f>IF(D569 = D897,1,_xll.BDP(K569,$L$12))</f>
        <v>1</v>
      </c>
      <c r="M569" s="394" t="e">
        <f>IF(D569 = D897,1,_xll.BDP(K569,$M$12)*L569)</f>
        <v>#VALUE!</v>
      </c>
      <c r="N569" s="157" t="e">
        <f t="shared" si="249"/>
        <v>#VALUE!</v>
      </c>
      <c r="O569" s="396" t="e">
        <f>N569 / Y897</f>
        <v>#VALUE!</v>
      </c>
      <c r="P569" s="159" t="e">
        <f t="shared" si="250"/>
        <v>#VALUE!</v>
      </c>
      <c r="Q569" s="398" t="e">
        <f>P569 / Y897*100</f>
        <v>#VALUE!</v>
      </c>
      <c r="R569" s="160" t="e">
        <f t="shared" si="251"/>
        <v>#VALUE!</v>
      </c>
      <c r="S569" s="398" t="e">
        <f t="shared" si="252"/>
        <v>#VALUE!</v>
      </c>
      <c r="T569" s="152">
        <f t="shared" si="253"/>
        <v>0.01</v>
      </c>
      <c r="U569" s="152">
        <v>0</v>
      </c>
      <c r="V569" s="152">
        <v>1</v>
      </c>
      <c r="W569" s="158" t="e">
        <f t="shared" si="254"/>
        <v>#VALUE!</v>
      </c>
      <c r="X569" s="158" t="e">
        <f t="shared" si="255"/>
        <v>#VALUE!</v>
      </c>
      <c r="Y569" s="70"/>
      <c r="Z569" s="162">
        <f>_xll.BDH(C569,$Z$12,$D$1,$D$1)</f>
        <v>13.5</v>
      </c>
      <c r="AA569" s="162">
        <f t="shared" si="256"/>
        <v>0.34999999999999964</v>
      </c>
      <c r="AB569" s="163">
        <f t="shared" si="257"/>
        <v>2.5925925925925899</v>
      </c>
      <c r="AC569" s="164">
        <v>1476217</v>
      </c>
      <c r="AD569" s="165">
        <f>IF(D569 = D897,1,_xll.BDP(K569,$AD$12)*L569)</f>
        <v>0.86165000000000003</v>
      </c>
      <c r="AE569" s="400">
        <f>AA569*AC569*T569/AD569 / AF897</f>
        <v>2.2348945806525455E-5</v>
      </c>
      <c r="AF569" s="73"/>
      <c r="AG569" s="69"/>
      <c r="AH569" s="61"/>
    </row>
    <row r="570" spans="1:34" x14ac:dyDescent="0.2">
      <c r="A570" s="152"/>
      <c r="B570" s="152">
        <v>33056</v>
      </c>
      <c r="C570" s="152" t="s">
        <v>1660</v>
      </c>
      <c r="D570" s="152" t="str">
        <f>_xll.BDP(C570,$D$12)</f>
        <v>GBp</v>
      </c>
      <c r="E570" s="152" t="s">
        <v>1661</v>
      </c>
      <c r="F570" s="153">
        <f>_xll.BDP(C570,$F$12)</f>
        <v>266</v>
      </c>
      <c r="G570" s="153" t="str">
        <f>_xll.BDP(C570,$G$12)</f>
        <v>#N/A Requesting Data...</v>
      </c>
      <c r="H570" s="154" t="e">
        <f>IF(OR(OR(G570="#N/A N/A",G570="#N/A Real Time"),OR(F570="#N/A N/A",F570="#N/A Real Time")),0,  G570 - F570)</f>
        <v>#VALUE!</v>
      </c>
      <c r="I570" s="155" t="e">
        <f>IF(OR(F570=0,F570="#N/A N/A"),0,H570 / F570*100)</f>
        <v>#VALUE!</v>
      </c>
      <c r="J570" s="156">
        <v>1103325</v>
      </c>
      <c r="K570" s="152" t="str">
        <f>CONCATENATE(D897,D570, " Curncy")</f>
        <v>EURGBp Curncy</v>
      </c>
      <c r="L570" s="152">
        <f>IF(D570 = D897,1,_xll.BDP(K570,$L$12))</f>
        <v>1</v>
      </c>
      <c r="M570" s="394" t="e">
        <f>IF(D570 = D897,1,_xll.BDP(K570,$M$12)*L570)</f>
        <v>#VALUE!</v>
      </c>
      <c r="N570" s="157" t="e">
        <f>H570*J570*T570/M570</f>
        <v>#VALUE!</v>
      </c>
      <c r="O570" s="396" t="e">
        <f>N570 / Y897</f>
        <v>#VALUE!</v>
      </c>
      <c r="P570" s="159" t="e">
        <f>IF(OR(OR(J570=0,G570 = "#N/A N/A"),G570="#N/A Real Time"),0,G570*J570*T570/M570)</f>
        <v>#VALUE!</v>
      </c>
      <c r="Q570" s="398" t="e">
        <f>P570 / Y897*100</f>
        <v>#VALUE!</v>
      </c>
      <c r="R570" s="160" t="e">
        <f>IF(Q570&lt;0,Q570,0)</f>
        <v>#VALUE!</v>
      </c>
      <c r="S570" s="398" t="e">
        <f>IF(Q570&gt;0,Q570,0)</f>
        <v>#VALUE!</v>
      </c>
      <c r="T570" s="152">
        <f>IF(EXACT(D570,UPPER(D570)),1,0.01)/V570</f>
        <v>0.01</v>
      </c>
      <c r="U570" s="152">
        <v>0</v>
      </c>
      <c r="V570" s="152">
        <v>1</v>
      </c>
      <c r="W570" s="158" t="e">
        <f>IF(AND(Q570&lt;0,O570&gt;0),O570,0)</f>
        <v>#VALUE!</v>
      </c>
      <c r="X570" s="158" t="e">
        <f>IF(AND(Q570&gt;0,O570&gt;0),O570,0)</f>
        <v>#VALUE!</v>
      </c>
      <c r="Y570" s="161"/>
      <c r="Z570" s="162">
        <f>_xll.BDH(C570,$Z$12,$D$1,$D$1)</f>
        <v>276.5</v>
      </c>
      <c r="AA570" s="162">
        <f>IF(OR(OR(F570="#N/A N/A",F570="#N/A Real Time"),OR(Z570="#N/A N/A",Z570="#N/A Real Time")),0,  F570 - Z570)</f>
        <v>-10.5</v>
      </c>
      <c r="AB570" s="163">
        <f>IF(OR(Z570=0,Z570="#N/A N/A"),0,AA570 / Z570*100)</f>
        <v>-3.79746835443038</v>
      </c>
      <c r="AC570" s="164">
        <v>1103325</v>
      </c>
      <c r="AD570" s="165">
        <f>IF(D570 = D897,1,_xll.BDP(K570,$AD$12)*L570)</f>
        <v>0.86165000000000003</v>
      </c>
      <c r="AE570" s="400">
        <f>AA570*AC570*T570/AD570 / AF897</f>
        <v>-5.0110825099530874E-4</v>
      </c>
      <c r="AF570" s="166"/>
      <c r="AG570" s="69"/>
      <c r="AH570" s="61"/>
    </row>
    <row r="571" spans="1:34" x14ac:dyDescent="0.2">
      <c r="A571" s="152"/>
      <c r="B571" s="152">
        <v>23802</v>
      </c>
      <c r="C571" s="152" t="s">
        <v>1357</v>
      </c>
      <c r="D571" s="152" t="str">
        <f>_xll.BDP(C571,$D$12)</f>
        <v>GBp</v>
      </c>
      <c r="E571" s="152" t="s">
        <v>1358</v>
      </c>
      <c r="F571" s="153">
        <f>_xll.BDP(C571,$F$12)</f>
        <v>8282</v>
      </c>
      <c r="G571" s="153" t="str">
        <f>_xll.BDP(C571,$G$12)</f>
        <v>#N/A Requesting Data...</v>
      </c>
      <c r="H571" s="154" t="e">
        <f t="shared" ref="H571:H632" si="258">IF(OR(OR(G571="#N/A N/A",G571="#N/A Real Time"),OR(F571="#N/A N/A",F571="#N/A Real Time")),0,  G571 - F571)</f>
        <v>#VALUE!</v>
      </c>
      <c r="I571" s="155" t="e">
        <f t="shared" ref="I571:I632" si="259">IF(OR(F571=0,F571="#N/A N/A"),0,H571 / F571*100)</f>
        <v>#VALUE!</v>
      </c>
      <c r="J571" s="156">
        <v>16250</v>
      </c>
      <c r="K571" s="152" t="str">
        <f>CONCATENATE(D897,D571, " Curncy")</f>
        <v>EURGBp Curncy</v>
      </c>
      <c r="L571" s="152">
        <f>IF(D571 = D897,1,_xll.BDP(K571,$L$12))</f>
        <v>1</v>
      </c>
      <c r="M571" s="394" t="e">
        <f>IF(D571 = D897,1,_xll.BDP(K571,$M$12)*L571)</f>
        <v>#VALUE!</v>
      </c>
      <c r="N571" s="157" t="e">
        <f t="shared" ref="N571:N632" si="260">H571*J571*T571/M571</f>
        <v>#VALUE!</v>
      </c>
      <c r="O571" s="396" t="e">
        <f>N571 / Y897</f>
        <v>#VALUE!</v>
      </c>
      <c r="P571" s="159" t="e">
        <f t="shared" ref="P571:P632" si="261">IF(OR(OR(J571=0,G571 = "#N/A N/A"),G571="#N/A Real Time"),0,G571*J571*T571/M571)</f>
        <v>#VALUE!</v>
      </c>
      <c r="Q571" s="398" t="e">
        <f>P571 / Y897*100</f>
        <v>#VALUE!</v>
      </c>
      <c r="R571" s="160" t="e">
        <f t="shared" ref="R571:R632" si="262">IF(Q571&lt;0,Q571,0)</f>
        <v>#VALUE!</v>
      </c>
      <c r="S571" s="398" t="e">
        <f t="shared" ref="S571:S632" si="263">IF(Q571&gt;0,Q571,0)</f>
        <v>#VALUE!</v>
      </c>
      <c r="T571" s="152">
        <f t="shared" ref="T571:T632" si="264">IF(EXACT(D571,UPPER(D571)),1,0.01)/V571</f>
        <v>0.01</v>
      </c>
      <c r="U571" s="152">
        <v>0</v>
      </c>
      <c r="V571" s="152">
        <v>1</v>
      </c>
      <c r="W571" s="158" t="e">
        <f t="shared" ref="W571:W632" si="265">IF(AND(Q571&lt;0,O571&gt;0),O571,0)</f>
        <v>#VALUE!</v>
      </c>
      <c r="X571" s="158" t="e">
        <f t="shared" ref="X571:X632" si="266">IF(AND(Q571&gt;0,O571&gt;0),O571,0)</f>
        <v>#VALUE!</v>
      </c>
      <c r="Y571" s="152"/>
      <c r="Z571" s="162">
        <f>_xll.BDH(C571,$Z$12,$D$1,$D$1)</f>
        <v>8244</v>
      </c>
      <c r="AA571" s="162">
        <f t="shared" ref="AA571:AA632" si="267">IF(OR(OR(F571="#N/A N/A",F571="#N/A Real Time"),OR(Z571="#N/A N/A",Z571="#N/A Real Time")),0,  F571 - Z571)</f>
        <v>38</v>
      </c>
      <c r="AB571" s="163">
        <f t="shared" ref="AB571:AB632" si="268">IF(OR(Z571=0,Z571="#N/A N/A"),0,AA571 / Z571*100)</f>
        <v>0.46094129063561379</v>
      </c>
      <c r="AC571" s="164">
        <v>16250</v>
      </c>
      <c r="AD571" s="165">
        <f>IF(D571 = D897,1,_xll.BDP(K571,$AD$12)*L571)</f>
        <v>0.86165000000000003</v>
      </c>
      <c r="AE571" s="400">
        <f>AA571*AC571*T571/AD571 / AF897</f>
        <v>2.6710114987023263E-5</v>
      </c>
      <c r="AF571" s="167"/>
      <c r="AG571" s="69"/>
      <c r="AH571" s="61"/>
    </row>
    <row r="572" spans="1:34" x14ac:dyDescent="0.2">
      <c r="A572" s="152"/>
      <c r="B572" s="152">
        <v>30214</v>
      </c>
      <c r="C572" s="152" t="s">
        <v>1464</v>
      </c>
      <c r="D572" s="152" t="str">
        <f>_xll.BDP(C572,$D$12)</f>
        <v>GBp</v>
      </c>
      <c r="E572" s="152" t="s">
        <v>1465</v>
      </c>
      <c r="F572" s="153">
        <f>_xll.BDP(C572,$F$12)</f>
        <v>134.5</v>
      </c>
      <c r="G572" s="153" t="str">
        <f>_xll.BDP(C572,$G$12)</f>
        <v>#N/A Requesting Data...</v>
      </c>
      <c r="H572" s="154" t="e">
        <f t="shared" si="258"/>
        <v>#VALUE!</v>
      </c>
      <c r="I572" s="155" t="e">
        <f t="shared" si="259"/>
        <v>#VALUE!</v>
      </c>
      <c r="J572" s="156">
        <v>245314</v>
      </c>
      <c r="K572" s="152" t="str">
        <f>CONCATENATE(D897,D572, " Curncy")</f>
        <v>EURGBp Curncy</v>
      </c>
      <c r="L572" s="152">
        <f>IF(D572 = D897,1,_xll.BDP(K572,$L$12))</f>
        <v>1</v>
      </c>
      <c r="M572" s="394" t="e">
        <f>IF(D572 = D897,1,_xll.BDP(K572,$M$12)*L572)</f>
        <v>#VALUE!</v>
      </c>
      <c r="N572" s="157" t="e">
        <f t="shared" si="260"/>
        <v>#VALUE!</v>
      </c>
      <c r="O572" s="396" t="e">
        <f>N572 / Y897</f>
        <v>#VALUE!</v>
      </c>
      <c r="P572" s="159" t="e">
        <f t="shared" si="261"/>
        <v>#VALUE!</v>
      </c>
      <c r="Q572" s="398" t="e">
        <f>P572 / Y897*100</f>
        <v>#VALUE!</v>
      </c>
      <c r="R572" s="160" t="e">
        <f t="shared" si="262"/>
        <v>#VALUE!</v>
      </c>
      <c r="S572" s="398" t="e">
        <f t="shared" si="263"/>
        <v>#VALUE!</v>
      </c>
      <c r="T572" s="152">
        <f t="shared" si="264"/>
        <v>0.01</v>
      </c>
      <c r="U572" s="152">
        <v>0</v>
      </c>
      <c r="V572" s="152">
        <v>1</v>
      </c>
      <c r="W572" s="158" t="e">
        <f t="shared" si="265"/>
        <v>#VALUE!</v>
      </c>
      <c r="X572" s="158" t="e">
        <f t="shared" si="266"/>
        <v>#VALUE!</v>
      </c>
      <c r="Y572" s="152"/>
      <c r="Z572" s="162">
        <f>_xll.BDH(C572,$Z$12,$D$1,$D$1)</f>
        <v>134.5</v>
      </c>
      <c r="AA572" s="162">
        <f t="shared" si="267"/>
        <v>0</v>
      </c>
      <c r="AB572" s="163">
        <f t="shared" si="268"/>
        <v>0</v>
      </c>
      <c r="AC572" s="164">
        <v>245314</v>
      </c>
      <c r="AD572" s="165">
        <f>IF(D572 = D897,1,_xll.BDP(K572,$AD$12)*L572)</f>
        <v>0.86165000000000003</v>
      </c>
      <c r="AE572" s="400">
        <f>AA572*AC572*T572/AD572 / AF897</f>
        <v>0</v>
      </c>
      <c r="AF572" s="167"/>
      <c r="AG572" s="69"/>
      <c r="AH572" s="61"/>
    </row>
    <row r="573" spans="1:34" x14ac:dyDescent="0.2">
      <c r="B573" s="152">
        <v>3351</v>
      </c>
      <c r="C573" s="152" t="s">
        <v>993</v>
      </c>
      <c r="D573" s="152" t="str">
        <f>_xll.BDP(C573,$D$12)</f>
        <v>GBp</v>
      </c>
      <c r="E573" s="152" t="s">
        <v>1082</v>
      </c>
      <c r="F573" s="153">
        <f>_xll.BDP(C573,$F$12)</f>
        <v>489</v>
      </c>
      <c r="G573" s="153" t="str">
        <f>_xll.BDP(C573,$G$12)</f>
        <v>#N/A Requesting Data...</v>
      </c>
      <c r="H573" s="154" t="e">
        <f t="shared" si="258"/>
        <v>#VALUE!</v>
      </c>
      <c r="I573" s="155" t="e">
        <f t="shared" si="259"/>
        <v>#VALUE!</v>
      </c>
      <c r="J573" s="156">
        <v>0</v>
      </c>
      <c r="K573" s="152" t="str">
        <f>CONCATENATE(D897,D573, " Curncy")</f>
        <v>EURGBp Curncy</v>
      </c>
      <c r="L573" s="152">
        <f>IF(D573 = D897,1,_xll.BDP(K573,$L$12))</f>
        <v>1</v>
      </c>
      <c r="M573" s="394" t="e">
        <f>IF(D573 = D897,1,_xll.BDP(K573,$M$12)*L573)</f>
        <v>#VALUE!</v>
      </c>
      <c r="N573" s="157" t="e">
        <f t="shared" si="260"/>
        <v>#VALUE!</v>
      </c>
      <c r="O573" s="396" t="e">
        <f>N573 / Y897</f>
        <v>#VALUE!</v>
      </c>
      <c r="P573" s="159">
        <f t="shared" si="261"/>
        <v>0</v>
      </c>
      <c r="Q573" s="398">
        <f>P573 / Y897*100</f>
        <v>0</v>
      </c>
      <c r="R573" s="160">
        <f t="shared" si="262"/>
        <v>0</v>
      </c>
      <c r="S573" s="398">
        <f t="shared" si="263"/>
        <v>0</v>
      </c>
      <c r="T573" s="152">
        <f t="shared" si="264"/>
        <v>0.01</v>
      </c>
      <c r="U573" s="152">
        <v>0</v>
      </c>
      <c r="V573" s="152">
        <v>1</v>
      </c>
      <c r="W573" s="158" t="e">
        <f t="shared" si="265"/>
        <v>#VALUE!</v>
      </c>
      <c r="X573" s="158" t="e">
        <f t="shared" si="266"/>
        <v>#VALUE!</v>
      </c>
      <c r="Y573" s="70"/>
      <c r="Z573" s="162">
        <f>_xll.BDH(C573,$Z$12,$D$1,$D$1)</f>
        <v>489.4</v>
      </c>
      <c r="AA573" s="162">
        <f t="shared" si="267"/>
        <v>-0.39999999999997726</v>
      </c>
      <c r="AB573" s="163">
        <f t="shared" si="268"/>
        <v>-8.1732733959946319E-2</v>
      </c>
      <c r="AC573" s="164">
        <v>0</v>
      </c>
      <c r="AD573" s="165">
        <f>IF(D573 = D897,1,_xll.BDP(K573,$AD$12)*L573)</f>
        <v>0.86165000000000003</v>
      </c>
      <c r="AE573" s="400">
        <f>AA573*AC573*T573/AD573 / AF897</f>
        <v>0</v>
      </c>
      <c r="AF573" s="73"/>
      <c r="AG573" s="69"/>
      <c r="AH573" s="61"/>
    </row>
    <row r="574" spans="1:34" s="107" customFormat="1" ht="12" customHeight="1" x14ac:dyDescent="0.2">
      <c r="A574"/>
      <c r="B574" s="152">
        <v>6000</v>
      </c>
      <c r="C574" s="152" t="s">
        <v>73</v>
      </c>
      <c r="D574" s="152" t="str">
        <f>_xll.BDP(C574,$D$12)</f>
        <v>GBp</v>
      </c>
      <c r="E574" s="152" t="s">
        <v>373</v>
      </c>
      <c r="F574" s="153">
        <f>_xll.BDP(C574,$F$12)</f>
        <v>743.2</v>
      </c>
      <c r="G574" s="153" t="str">
        <f>_xll.BDP(C574,$G$12)</f>
        <v>#N/A Requesting Data...</v>
      </c>
      <c r="H574" s="154" t="e">
        <f t="shared" si="258"/>
        <v>#VALUE!</v>
      </c>
      <c r="I574" s="155" t="e">
        <f t="shared" si="259"/>
        <v>#VALUE!</v>
      </c>
      <c r="J574" s="156">
        <v>381730</v>
      </c>
      <c r="K574" s="152" t="str">
        <f>CONCATENATE(D897,D574, " Curncy")</f>
        <v>EURGBp Curncy</v>
      </c>
      <c r="L574" s="152">
        <f>IF(D574 = D897,1,_xll.BDP(K574,$L$12))</f>
        <v>1</v>
      </c>
      <c r="M574" s="394" t="e">
        <f>IF(D574 = D897,1,_xll.BDP(K574,$M$12)*L574)</f>
        <v>#VALUE!</v>
      </c>
      <c r="N574" s="157" t="e">
        <f t="shared" si="260"/>
        <v>#VALUE!</v>
      </c>
      <c r="O574" s="396" t="e">
        <f>N574 / Y897</f>
        <v>#VALUE!</v>
      </c>
      <c r="P574" s="159" t="e">
        <f t="shared" si="261"/>
        <v>#VALUE!</v>
      </c>
      <c r="Q574" s="398" t="e">
        <f>P574 / Y897*100</f>
        <v>#VALUE!</v>
      </c>
      <c r="R574" s="160" t="e">
        <f t="shared" si="262"/>
        <v>#VALUE!</v>
      </c>
      <c r="S574" s="398" t="e">
        <f t="shared" si="263"/>
        <v>#VALUE!</v>
      </c>
      <c r="T574" s="152">
        <f t="shared" si="264"/>
        <v>0.01</v>
      </c>
      <c r="U574" s="152">
        <v>0</v>
      </c>
      <c r="V574" s="152">
        <v>1</v>
      </c>
      <c r="W574" s="158" t="e">
        <f t="shared" si="265"/>
        <v>#VALUE!</v>
      </c>
      <c r="X574" s="158" t="e">
        <f t="shared" si="266"/>
        <v>#VALUE!</v>
      </c>
      <c r="Y574" s="70"/>
      <c r="Z574" s="162">
        <f>_xll.BDH(C574,$Z$12,$D$1,$D$1)</f>
        <v>749.8</v>
      </c>
      <c r="AA574" s="162">
        <f t="shared" si="267"/>
        <v>-6.5999999999999091</v>
      </c>
      <c r="AB574" s="163">
        <f t="shared" si="268"/>
        <v>-0.88023472926112434</v>
      </c>
      <c r="AC574" s="164">
        <v>381730</v>
      </c>
      <c r="AD574" s="165">
        <f>IF(D574 = D897,1,_xll.BDP(K574,$AD$12)*L574)</f>
        <v>0.86165000000000003</v>
      </c>
      <c r="AE574" s="400">
        <f>AA574*AC574*T574/AD574 / AF897</f>
        <v>-1.0897804774149838E-4</v>
      </c>
      <c r="AF574" s="73"/>
      <c r="AG574" s="69"/>
      <c r="AH574" s="61"/>
    </row>
    <row r="575" spans="1:34" x14ac:dyDescent="0.2">
      <c r="B575" s="152">
        <v>3404</v>
      </c>
      <c r="C575" s="152" t="s">
        <v>72</v>
      </c>
      <c r="D575" s="152" t="str">
        <f>_xll.BDP(C575,$D$12)</f>
        <v>GBp</v>
      </c>
      <c r="E575" s="152" t="s">
        <v>275</v>
      </c>
      <c r="F575" s="153">
        <f>_xll.BDP(C575,$F$12)</f>
        <v>21.7</v>
      </c>
      <c r="G575" s="153" t="str">
        <f>_xll.BDP(C575,$G$12)</f>
        <v>#N/A Requesting Data...</v>
      </c>
      <c r="H575" s="154" t="e">
        <f t="shared" si="258"/>
        <v>#VALUE!</v>
      </c>
      <c r="I575" s="155" t="e">
        <f t="shared" si="259"/>
        <v>#VALUE!</v>
      </c>
      <c r="J575" s="156">
        <v>24068787</v>
      </c>
      <c r="K575" s="152" t="str">
        <f>CONCATENATE(D897,D575, " Curncy")</f>
        <v>EURGBp Curncy</v>
      </c>
      <c r="L575" s="152">
        <f>IF(D575 = D897,1,_xll.BDP(K575,$L$12))</f>
        <v>1</v>
      </c>
      <c r="M575" s="394" t="e">
        <f>IF(D575 = D897,1,_xll.BDP(K575,$M$12)*L575)</f>
        <v>#VALUE!</v>
      </c>
      <c r="N575" s="157" t="e">
        <f t="shared" si="260"/>
        <v>#VALUE!</v>
      </c>
      <c r="O575" s="396" t="e">
        <f>N575 / Y897</f>
        <v>#VALUE!</v>
      </c>
      <c r="P575" s="159" t="e">
        <f t="shared" si="261"/>
        <v>#VALUE!</v>
      </c>
      <c r="Q575" s="398" t="e">
        <f>P575 / Y897*100</f>
        <v>#VALUE!</v>
      </c>
      <c r="R575" s="160" t="e">
        <f t="shared" si="262"/>
        <v>#VALUE!</v>
      </c>
      <c r="S575" s="398" t="e">
        <f t="shared" si="263"/>
        <v>#VALUE!</v>
      </c>
      <c r="T575" s="152">
        <f t="shared" si="264"/>
        <v>0.01</v>
      </c>
      <c r="U575" s="152">
        <v>0</v>
      </c>
      <c r="V575" s="152">
        <v>1</v>
      </c>
      <c r="W575" s="158" t="e">
        <f t="shared" si="265"/>
        <v>#VALUE!</v>
      </c>
      <c r="X575" s="158" t="e">
        <f t="shared" si="266"/>
        <v>#VALUE!</v>
      </c>
      <c r="Y575" s="70"/>
      <c r="Z575" s="162">
        <f>_xll.BDH(C575,$Z$12,$D$1,$D$1)</f>
        <v>20.9</v>
      </c>
      <c r="AA575" s="162">
        <f t="shared" si="267"/>
        <v>0.80000000000000071</v>
      </c>
      <c r="AB575" s="163">
        <f t="shared" si="268"/>
        <v>3.8277511961722519</v>
      </c>
      <c r="AC575" s="164">
        <v>24068787</v>
      </c>
      <c r="AD575" s="165">
        <f>IF(D575 = D897,1,_xll.BDP(K575,$AD$12)*L575)</f>
        <v>0.86165000000000003</v>
      </c>
      <c r="AE575" s="400">
        <f>AA575*AC575*T575/AD575 / AF897</f>
        <v>8.3288106023406811E-4</v>
      </c>
      <c r="AF575" s="73"/>
      <c r="AG575" s="69"/>
      <c r="AH575" s="61"/>
    </row>
    <row r="576" spans="1:34" x14ac:dyDescent="0.2">
      <c r="B576" s="152">
        <v>6414</v>
      </c>
      <c r="C576" s="152" t="s">
        <v>994</v>
      </c>
      <c r="D576" s="152" t="str">
        <f>_xll.BDP(C576,$D$12)</f>
        <v>GBp</v>
      </c>
      <c r="E576" s="152" t="s">
        <v>1083</v>
      </c>
      <c r="F576" s="153">
        <f>_xll.BDP(C576,$F$12)</f>
        <v>1874</v>
      </c>
      <c r="G576" s="153" t="str">
        <f>_xll.BDP(C576,$G$12)</f>
        <v>#N/A Requesting Data...</v>
      </c>
      <c r="H576" s="154" t="e">
        <f t="shared" si="258"/>
        <v>#VALUE!</v>
      </c>
      <c r="I576" s="155" t="e">
        <f t="shared" si="259"/>
        <v>#VALUE!</v>
      </c>
      <c r="J576" s="156">
        <v>0</v>
      </c>
      <c r="K576" s="152" t="str">
        <f>CONCATENATE(D897,D576, " Curncy")</f>
        <v>EURGBp Curncy</v>
      </c>
      <c r="L576" s="152">
        <f>IF(D576 = D897,1,_xll.BDP(K576,$L$12))</f>
        <v>1</v>
      </c>
      <c r="M576" s="394" t="e">
        <f>IF(D576 = D897,1,_xll.BDP(K576,$M$12)*L576)</f>
        <v>#VALUE!</v>
      </c>
      <c r="N576" s="157" t="e">
        <f t="shared" si="260"/>
        <v>#VALUE!</v>
      </c>
      <c r="O576" s="396" t="e">
        <f>N576 / Y897</f>
        <v>#VALUE!</v>
      </c>
      <c r="P576" s="159">
        <f t="shared" si="261"/>
        <v>0</v>
      </c>
      <c r="Q576" s="398">
        <f>P576 / Y897*100</f>
        <v>0</v>
      </c>
      <c r="R576" s="160">
        <f t="shared" si="262"/>
        <v>0</v>
      </c>
      <c r="S576" s="398">
        <f t="shared" si="263"/>
        <v>0</v>
      </c>
      <c r="T576" s="152">
        <f t="shared" si="264"/>
        <v>0.01</v>
      </c>
      <c r="U576" s="152">
        <v>0</v>
      </c>
      <c r="V576" s="152">
        <v>1</v>
      </c>
      <c r="W576" s="158" t="e">
        <f t="shared" si="265"/>
        <v>#VALUE!</v>
      </c>
      <c r="X576" s="158" t="e">
        <f t="shared" si="266"/>
        <v>#VALUE!</v>
      </c>
      <c r="Y576" s="70"/>
      <c r="Z576" s="162">
        <f>_xll.BDH(C576,$Z$12,$D$1,$D$1)</f>
        <v>1863</v>
      </c>
      <c r="AA576" s="162">
        <f t="shared" si="267"/>
        <v>11</v>
      </c>
      <c r="AB576" s="163">
        <f t="shared" si="268"/>
        <v>0.59044551798174993</v>
      </c>
      <c r="AC576" s="164">
        <v>0</v>
      </c>
      <c r="AD576" s="165">
        <f>IF(D576 = D897,1,_xll.BDP(K576,$AD$12)*L576)</f>
        <v>0.86165000000000003</v>
      </c>
      <c r="AE576" s="400">
        <f>AA576*AC576*T576/AD576 / AF897</f>
        <v>0</v>
      </c>
      <c r="AF576" s="73"/>
      <c r="AG576" s="69"/>
      <c r="AH576" s="61"/>
    </row>
    <row r="577" spans="1:34" x14ac:dyDescent="0.2">
      <c r="B577" s="152">
        <v>6486</v>
      </c>
      <c r="C577" s="152" t="s">
        <v>995</v>
      </c>
      <c r="D577" s="152" t="str">
        <f>_xll.BDP(C577,$D$12)</f>
        <v>GBp</v>
      </c>
      <c r="E577" s="152" t="s">
        <v>1084</v>
      </c>
      <c r="F577" s="153">
        <f>_xll.BDP(C577,$F$12)</f>
        <v>109.1</v>
      </c>
      <c r="G577" s="153" t="str">
        <f>_xll.BDP(C577,$G$12)</f>
        <v>#N/A Requesting Data...</v>
      </c>
      <c r="H577" s="154" t="e">
        <f t="shared" si="258"/>
        <v>#VALUE!</v>
      </c>
      <c r="I577" s="155" t="e">
        <f t="shared" si="259"/>
        <v>#VALUE!</v>
      </c>
      <c r="J577" s="156">
        <v>0</v>
      </c>
      <c r="K577" s="152" t="str">
        <f>CONCATENATE(D897,D577, " Curncy")</f>
        <v>EURGBp Curncy</v>
      </c>
      <c r="L577" s="152">
        <f>IF(D577 = D897,1,_xll.BDP(K577,$L$12))</f>
        <v>1</v>
      </c>
      <c r="M577" s="394" t="e">
        <f>IF(D577 = D897,1,_xll.BDP(K577,$M$12)*L577)</f>
        <v>#VALUE!</v>
      </c>
      <c r="N577" s="157" t="e">
        <f t="shared" si="260"/>
        <v>#VALUE!</v>
      </c>
      <c r="O577" s="396" t="e">
        <f>N577 / Y897</f>
        <v>#VALUE!</v>
      </c>
      <c r="P577" s="159">
        <f t="shared" si="261"/>
        <v>0</v>
      </c>
      <c r="Q577" s="398">
        <f>P577 / Y897*100</f>
        <v>0</v>
      </c>
      <c r="R577" s="160">
        <f t="shared" si="262"/>
        <v>0</v>
      </c>
      <c r="S577" s="398">
        <f t="shared" si="263"/>
        <v>0</v>
      </c>
      <c r="T577" s="152">
        <f t="shared" si="264"/>
        <v>0.01</v>
      </c>
      <c r="U577" s="152">
        <v>0</v>
      </c>
      <c r="V577" s="152">
        <v>1</v>
      </c>
      <c r="W577" s="158" t="e">
        <f t="shared" si="265"/>
        <v>#VALUE!</v>
      </c>
      <c r="X577" s="158" t="e">
        <f t="shared" si="266"/>
        <v>#VALUE!</v>
      </c>
      <c r="Y577" s="70"/>
      <c r="Z577" s="162">
        <f>_xll.BDH(C577,$Z$12,$D$1,$D$1)</f>
        <v>112.1</v>
      </c>
      <c r="AA577" s="162">
        <f t="shared" si="267"/>
        <v>-3</v>
      </c>
      <c r="AB577" s="163">
        <f t="shared" si="268"/>
        <v>-2.6761819803746656</v>
      </c>
      <c r="AC577" s="164">
        <v>0</v>
      </c>
      <c r="AD577" s="165">
        <f>IF(D577 = D897,1,_xll.BDP(K577,$AD$12)*L577)</f>
        <v>0.86165000000000003</v>
      </c>
      <c r="AE577" s="400">
        <f>AA577*AC577*T577/AD577 / AF897</f>
        <v>0</v>
      </c>
      <c r="AF577" s="73"/>
      <c r="AG577" s="69"/>
      <c r="AH577" s="61"/>
    </row>
    <row r="578" spans="1:34" x14ac:dyDescent="0.2">
      <c r="B578" s="152">
        <v>5987</v>
      </c>
      <c r="C578" s="152" t="s">
        <v>996</v>
      </c>
      <c r="D578" s="152" t="str">
        <f>_xll.BDP(C578,$D$12)</f>
        <v>GBp</v>
      </c>
      <c r="E578" s="152" t="s">
        <v>1085</v>
      </c>
      <c r="F578" s="153">
        <f>_xll.BDP(C578,$F$12)</f>
        <v>0.95</v>
      </c>
      <c r="G578" s="153" t="str">
        <f>_xll.BDP(C578,$G$12)</f>
        <v>#N/A Requesting Data...</v>
      </c>
      <c r="H578" s="154" t="e">
        <f t="shared" si="258"/>
        <v>#VALUE!</v>
      </c>
      <c r="I578" s="155" t="e">
        <f t="shared" si="259"/>
        <v>#VALUE!</v>
      </c>
      <c r="J578" s="156">
        <v>0</v>
      </c>
      <c r="K578" s="152" t="str">
        <f>CONCATENATE(D897,D578, " Curncy")</f>
        <v>EURGBp Curncy</v>
      </c>
      <c r="L578" s="152">
        <f>IF(D578 = D897,1,_xll.BDP(K578,$L$12))</f>
        <v>1</v>
      </c>
      <c r="M578" s="394" t="e">
        <f>IF(D578 = D897,1,_xll.BDP(K578,$M$12)*L578)</f>
        <v>#VALUE!</v>
      </c>
      <c r="N578" s="157" t="e">
        <f t="shared" si="260"/>
        <v>#VALUE!</v>
      </c>
      <c r="O578" s="396" t="e">
        <f>N578 / Y897</f>
        <v>#VALUE!</v>
      </c>
      <c r="P578" s="159">
        <f t="shared" si="261"/>
        <v>0</v>
      </c>
      <c r="Q578" s="398">
        <f>P578 / Y897*100</f>
        <v>0</v>
      </c>
      <c r="R578" s="160">
        <f t="shared" si="262"/>
        <v>0</v>
      </c>
      <c r="S578" s="398">
        <f t="shared" si="263"/>
        <v>0</v>
      </c>
      <c r="T578" s="152">
        <f t="shared" si="264"/>
        <v>0.01</v>
      </c>
      <c r="U578" s="152">
        <v>0</v>
      </c>
      <c r="V578" s="152">
        <v>1</v>
      </c>
      <c r="W578" s="158" t="e">
        <f t="shared" si="265"/>
        <v>#VALUE!</v>
      </c>
      <c r="X578" s="158" t="e">
        <f t="shared" si="266"/>
        <v>#VALUE!</v>
      </c>
      <c r="Y578" s="70"/>
      <c r="Z578" s="162">
        <f>_xll.BDH(C578,$Z$12,$D$1,$D$1)</f>
        <v>0.95</v>
      </c>
      <c r="AA578" s="162">
        <f t="shared" si="267"/>
        <v>0</v>
      </c>
      <c r="AB578" s="163">
        <f t="shared" si="268"/>
        <v>0</v>
      </c>
      <c r="AC578" s="164">
        <v>0</v>
      </c>
      <c r="AD578" s="165">
        <f>IF(D578 = D897,1,_xll.BDP(K578,$AD$12)*L578)</f>
        <v>0.86165000000000003</v>
      </c>
      <c r="AE578" s="400">
        <f>AA578*AC578*T578/AD578 / AF897</f>
        <v>0</v>
      </c>
      <c r="AF578" s="73"/>
      <c r="AG578" s="69"/>
      <c r="AH578" s="61"/>
    </row>
    <row r="579" spans="1:34" x14ac:dyDescent="0.2">
      <c r="A579" s="152"/>
      <c r="B579" s="152">
        <v>32002</v>
      </c>
      <c r="C579" s="152" t="s">
        <v>1662</v>
      </c>
      <c r="D579" s="152" t="str">
        <f>_xll.BDP(C579,$D$12)</f>
        <v>GBp</v>
      </c>
      <c r="E579" s="152" t="s">
        <v>1663</v>
      </c>
      <c r="F579" s="153">
        <f>_xll.BDP(C579,$F$12)</f>
        <v>586.6</v>
      </c>
      <c r="G579" s="153" t="str">
        <f>_xll.BDP(C579,$G$12)</f>
        <v>#N/A Requesting Data...</v>
      </c>
      <c r="H579" s="154" t="e">
        <f>IF(OR(OR(G579="#N/A N/A",G579="#N/A Real Time"),OR(F579="#N/A N/A",F579="#N/A Real Time")),0,  G579 - F579)</f>
        <v>#VALUE!</v>
      </c>
      <c r="I579" s="155" t="e">
        <f>IF(OR(F579=0,F579="#N/A N/A"),0,H579 / F579*100)</f>
        <v>#VALUE!</v>
      </c>
      <c r="J579" s="156">
        <v>0</v>
      </c>
      <c r="K579" s="152" t="str">
        <f>CONCATENATE(D897,D579, " Curncy")</f>
        <v>EURGBp Curncy</v>
      </c>
      <c r="L579" s="152">
        <f>IF(D579 = D897,1,_xll.BDP(K579,$L$12))</f>
        <v>1</v>
      </c>
      <c r="M579" s="394" t="e">
        <f>IF(D579 = D897,1,_xll.BDP(K579,$M$12)*L579)</f>
        <v>#VALUE!</v>
      </c>
      <c r="N579" s="157" t="e">
        <f>H579*J579*T579/M579</f>
        <v>#VALUE!</v>
      </c>
      <c r="O579" s="396" t="e">
        <f>N579 / Y897</f>
        <v>#VALUE!</v>
      </c>
      <c r="P579" s="159">
        <f>IF(OR(OR(J579=0,G579 = "#N/A N/A"),G579="#N/A Real Time"),0,G579*J579*T579/M579)</f>
        <v>0</v>
      </c>
      <c r="Q579" s="398">
        <f>P579 / Y897*100</f>
        <v>0</v>
      </c>
      <c r="R579" s="160">
        <f>IF(Q579&lt;0,Q579,0)</f>
        <v>0</v>
      </c>
      <c r="S579" s="398">
        <f>IF(Q579&gt;0,Q579,0)</f>
        <v>0</v>
      </c>
      <c r="T579" s="152">
        <f>IF(EXACT(D579,UPPER(D579)),1,0.01)/V579</f>
        <v>0.01</v>
      </c>
      <c r="U579" s="152">
        <v>0</v>
      </c>
      <c r="V579" s="152">
        <v>1</v>
      </c>
      <c r="W579" s="158" t="e">
        <f>IF(AND(Q579&lt;0,O579&gt;0),O579,0)</f>
        <v>#VALUE!</v>
      </c>
      <c r="X579" s="158" t="e">
        <f>IF(AND(Q579&gt;0,O579&gt;0),O579,0)</f>
        <v>#VALUE!</v>
      </c>
      <c r="Y579" s="161"/>
      <c r="Z579" s="162">
        <f>_xll.BDH(C579,$Z$12,$D$1,$D$1)</f>
        <v>590.4</v>
      </c>
      <c r="AA579" s="162">
        <f>IF(OR(OR(F579="#N/A N/A",F579="#N/A Real Time"),OR(Z579="#N/A N/A",Z579="#N/A Real Time")),0,  F579 - Z579)</f>
        <v>-3.7999999999999545</v>
      </c>
      <c r="AB579" s="163">
        <f>IF(OR(Z579=0,Z579="#N/A N/A"),0,AA579 / Z579*100)</f>
        <v>-0.64363143631435549</v>
      </c>
      <c r="AC579" s="164">
        <v>0</v>
      </c>
      <c r="AD579" s="165">
        <f>IF(D579 = D897,1,_xll.BDP(K579,$AD$12)*L579)</f>
        <v>0.86165000000000003</v>
      </c>
      <c r="AE579" s="400">
        <f>AA579*AC579*T579/AD579 / AF897</f>
        <v>0</v>
      </c>
      <c r="AF579" s="166"/>
      <c r="AG579" s="69"/>
      <c r="AH579" s="61"/>
    </row>
    <row r="580" spans="1:34" x14ac:dyDescent="0.2">
      <c r="A580" s="152"/>
      <c r="B580" s="152">
        <v>19183</v>
      </c>
      <c r="C580" s="152" t="s">
        <v>1191</v>
      </c>
      <c r="D580" s="152" t="str">
        <f>_xll.BDP(C580,$D$12)</f>
        <v>GBp</v>
      </c>
      <c r="E580" s="152" t="s">
        <v>1192</v>
      </c>
      <c r="F580" s="153">
        <f>_xll.BDP(C580,$F$12)</f>
        <v>1596</v>
      </c>
      <c r="G580" s="153" t="str">
        <f>_xll.BDP(C580,$G$12)</f>
        <v>#N/A Requesting Data...</v>
      </c>
      <c r="H580" s="154" t="e">
        <f t="shared" si="258"/>
        <v>#VALUE!</v>
      </c>
      <c r="I580" s="155" t="e">
        <f t="shared" si="259"/>
        <v>#VALUE!</v>
      </c>
      <c r="J580" s="156">
        <v>298285</v>
      </c>
      <c r="K580" s="152" t="str">
        <f>CONCATENATE(D897,D580, " Curncy")</f>
        <v>EURGBp Curncy</v>
      </c>
      <c r="L580" s="152">
        <f>IF(D580 = D897,1,_xll.BDP(K580,$L$12))</f>
        <v>1</v>
      </c>
      <c r="M580" s="394" t="e">
        <f>IF(D580 = D897,1,_xll.BDP(K580,$M$12)*L580)</f>
        <v>#VALUE!</v>
      </c>
      <c r="N580" s="157" t="e">
        <f t="shared" si="260"/>
        <v>#VALUE!</v>
      </c>
      <c r="O580" s="396" t="e">
        <f>N580 / Y897</f>
        <v>#VALUE!</v>
      </c>
      <c r="P580" s="159" t="e">
        <f t="shared" si="261"/>
        <v>#VALUE!</v>
      </c>
      <c r="Q580" s="398" t="e">
        <f>P580 / Y897*100</f>
        <v>#VALUE!</v>
      </c>
      <c r="R580" s="160" t="e">
        <f t="shared" si="262"/>
        <v>#VALUE!</v>
      </c>
      <c r="S580" s="398" t="e">
        <f t="shared" si="263"/>
        <v>#VALUE!</v>
      </c>
      <c r="T580" s="152">
        <f t="shared" si="264"/>
        <v>0.01</v>
      </c>
      <c r="U580" s="152">
        <v>0</v>
      </c>
      <c r="V580" s="152">
        <v>1</v>
      </c>
      <c r="W580" s="158" t="e">
        <f t="shared" si="265"/>
        <v>#VALUE!</v>
      </c>
      <c r="X580" s="158" t="e">
        <f t="shared" si="266"/>
        <v>#VALUE!</v>
      </c>
      <c r="Y580" s="161"/>
      <c r="Z580" s="162">
        <f>_xll.BDH(C580,$Z$12,$D$1,$D$1)</f>
        <v>1673</v>
      </c>
      <c r="AA580" s="162">
        <f t="shared" si="267"/>
        <v>-77</v>
      </c>
      <c r="AB580" s="163">
        <f t="shared" si="268"/>
        <v>-4.6025104602510458</v>
      </c>
      <c r="AC580" s="164">
        <v>298285</v>
      </c>
      <c r="AD580" s="165">
        <f>IF(D580 = D897,1,_xll.BDP(K580,$AD$12)*L580)</f>
        <v>0.86165000000000003</v>
      </c>
      <c r="AE580" s="400">
        <f>AA580*AC580*T580/AD580 / AF897</f>
        <v>-9.9348413273785607E-4</v>
      </c>
      <c r="AF580" s="166"/>
      <c r="AG580" s="69"/>
      <c r="AH580" s="61"/>
    </row>
    <row r="581" spans="1:34" x14ac:dyDescent="0.2">
      <c r="A581" s="110"/>
      <c r="B581" s="110">
        <v>11448</v>
      </c>
      <c r="C581" s="110" t="s">
        <v>1734</v>
      </c>
      <c r="D581" s="110" t="str">
        <f>_xll.BDP(C581,$D$12)</f>
        <v>GBp</v>
      </c>
      <c r="E581" s="110" t="s">
        <v>1735</v>
      </c>
      <c r="F581" s="111">
        <f>_xll.BDP(C581,$F$12)</f>
        <v>187</v>
      </c>
      <c r="G581" s="111" t="str">
        <f>_xll.BDP(C581,$G$12)</f>
        <v>#N/A Requesting Data...</v>
      </c>
      <c r="H581" s="112" t="e">
        <f>IF(OR(OR(G581="#N/A N/A",G581="#N/A Real Time"),OR(F581="#N/A N/A",F581="#N/A Real Time")),0,  G581 - F581)</f>
        <v>#VALUE!</v>
      </c>
      <c r="I581" s="113" t="e">
        <f>IF(OR(F581=0,F581="#N/A N/A"),0,H581 / F581*100)</f>
        <v>#VALUE!</v>
      </c>
      <c r="J581" s="114">
        <v>504458</v>
      </c>
      <c r="K581" s="110" t="str">
        <f>CONCATENATE(D897,D581, " Curncy")</f>
        <v>EURGBp Curncy</v>
      </c>
      <c r="L581" s="110">
        <f>IF(D581 = D897,1,_xll.BDP(K581,$L$12))</f>
        <v>1</v>
      </c>
      <c r="M581" s="372" t="e">
        <f>IF(D581 = D897,1,_xll.BDP(K581,$M$12)*L581)</f>
        <v>#VALUE!</v>
      </c>
      <c r="N581" s="116" t="e">
        <f>H581*J581*T581/M581</f>
        <v>#VALUE!</v>
      </c>
      <c r="O581" s="379" t="e">
        <f>N581 / Y897</f>
        <v>#VALUE!</v>
      </c>
      <c r="P581" s="286" t="e">
        <f>IF(OR(OR(J581=0,G581 = "#N/A N/A"),G581="#N/A Real Time"),0,G581*J581*T581/M581)</f>
        <v>#VALUE!</v>
      </c>
      <c r="Q581" s="384" t="e">
        <f>P581 / Y897*100</f>
        <v>#VALUE!</v>
      </c>
      <c r="R581" s="118" t="e">
        <f>IF(Q581&lt;0,Q581,0)</f>
        <v>#VALUE!</v>
      </c>
      <c r="S581" s="384" t="e">
        <f>IF(Q581&gt;0,Q581,0)</f>
        <v>#VALUE!</v>
      </c>
      <c r="T581" s="110">
        <f>IF(EXACT(D581,UPPER(D581)),1,0.01)/V581</f>
        <v>0.01</v>
      </c>
      <c r="U581" s="110">
        <v>0</v>
      </c>
      <c r="V581" s="110">
        <v>1</v>
      </c>
      <c r="W581" s="117" t="e">
        <f>IF(AND(Q581&lt;0,O581&gt;0),O581,0)</f>
        <v>#VALUE!</v>
      </c>
      <c r="X581" s="117" t="e">
        <f>IF(AND(Q581&gt;0,O581&gt;0),O581,0)</f>
        <v>#VALUE!</v>
      </c>
      <c r="Y581" s="110"/>
      <c r="Z581" s="119">
        <f>_xll.BDH(C581,$Z$12,$D$1,$D$1)</f>
        <v>181</v>
      </c>
      <c r="AA581" s="119">
        <f>IF(OR(OR(F581="#N/A N/A",F581="#N/A Real Time"),OR(Z581="#N/A N/A",Z581="#N/A Real Time")),0,  F581 - Z581)</f>
        <v>6</v>
      </c>
      <c r="AB581" s="129">
        <f>IF(OR(Z581=0,Z581="#N/A N/A"),0,AA581 / Z581*100)</f>
        <v>3.3149171270718232</v>
      </c>
      <c r="AC581" s="121">
        <v>504458</v>
      </c>
      <c r="AD581" s="122">
        <f>IF(D581 = D897,1,_xll.BDP(K581,$AD$12)*L581)</f>
        <v>0.86165000000000003</v>
      </c>
      <c r="AE581" s="389">
        <f>AA581*AC581*T581/AD581 / AF897</f>
        <v>1.3092273217286265E-4</v>
      </c>
      <c r="AF581" s="123"/>
      <c r="AG581" s="69"/>
      <c r="AH581" s="61"/>
    </row>
    <row r="582" spans="1:34" s="107" customFormat="1" ht="12" customHeight="1" x14ac:dyDescent="0.2">
      <c r="A582"/>
      <c r="B582" s="152">
        <v>23131</v>
      </c>
      <c r="C582" s="152" t="s">
        <v>1686</v>
      </c>
      <c r="D582" s="152" t="s">
        <v>1170</v>
      </c>
      <c r="E582" s="152" t="s">
        <v>71</v>
      </c>
      <c r="F582" s="153">
        <v>123.22629999999999</v>
      </c>
      <c r="G582" s="153">
        <v>123.22629999999999</v>
      </c>
      <c r="H582" s="154">
        <f t="shared" si="258"/>
        <v>0</v>
      </c>
      <c r="I582" s="155">
        <f t="shared" si="259"/>
        <v>0</v>
      </c>
      <c r="J582" s="156">
        <v>545871.19999999995</v>
      </c>
      <c r="K582" s="152" t="str">
        <f>CONCATENATE(D897,D582, " Curncy")</f>
        <v>EURGBp Curncy</v>
      </c>
      <c r="L582" s="152">
        <f>IF(D582 = D897,1,_xll.BDP(K582,$L$12))</f>
        <v>1</v>
      </c>
      <c r="M582" s="394" t="e">
        <f>IF(D582 = D897,1,_xll.BDP(K582,$M$12)*L582)</f>
        <v>#VALUE!</v>
      </c>
      <c r="N582" s="157" t="e">
        <f t="shared" si="260"/>
        <v>#VALUE!</v>
      </c>
      <c r="O582" s="396" t="e">
        <f>N582 / Y897</f>
        <v>#VALUE!</v>
      </c>
      <c r="P582" s="159" t="e">
        <f t="shared" si="261"/>
        <v>#VALUE!</v>
      </c>
      <c r="Q582" s="398" t="e">
        <f>P582 / Y897*100</f>
        <v>#VALUE!</v>
      </c>
      <c r="R582" s="160" t="e">
        <f t="shared" si="262"/>
        <v>#VALUE!</v>
      </c>
      <c r="S582" s="398" t="e">
        <f t="shared" si="263"/>
        <v>#VALUE!</v>
      </c>
      <c r="T582" s="152">
        <f t="shared" si="264"/>
        <v>0.01</v>
      </c>
      <c r="U582" s="152">
        <v>4</v>
      </c>
      <c r="V582" s="152">
        <v>1</v>
      </c>
      <c r="W582" s="158" t="e">
        <f t="shared" si="265"/>
        <v>#VALUE!</v>
      </c>
      <c r="X582" s="158" t="e">
        <f t="shared" si="266"/>
        <v>#VALUE!</v>
      </c>
      <c r="Y582" s="70"/>
      <c r="Z582" s="162">
        <v>123.8678</v>
      </c>
      <c r="AA582" s="162">
        <f t="shared" si="267"/>
        <v>-0.64150000000000773</v>
      </c>
      <c r="AB582" s="163">
        <f t="shared" si="268"/>
        <v>-0.51789084814617503</v>
      </c>
      <c r="AC582" s="164">
        <v>545871.19999999995</v>
      </c>
      <c r="AD582" s="165">
        <f>IF(D582 = D897,1,_xll.BDP(K582,$AD$12)*L582)</f>
        <v>0.86165000000000003</v>
      </c>
      <c r="AE582" s="400">
        <f>AA582*AC582*T582/AD582 / AF897</f>
        <v>-1.5146965565420351E-5</v>
      </c>
      <c r="AF582" s="73"/>
      <c r="AG582" s="69"/>
      <c r="AH582" s="61"/>
    </row>
    <row r="583" spans="1:34" x14ac:dyDescent="0.2">
      <c r="B583" s="152">
        <v>6432</v>
      </c>
      <c r="C583" s="152" t="s">
        <v>997</v>
      </c>
      <c r="D583" s="152" t="str">
        <f>_xll.BDP(C583,$D$12)</f>
        <v>GBp</v>
      </c>
      <c r="E583" s="152" t="s">
        <v>1086</v>
      </c>
      <c r="F583" s="153">
        <f>_xll.BDP(C583,$F$12)</f>
        <v>111.2</v>
      </c>
      <c r="G583" s="153" t="str">
        <f>_xll.BDP(C583,$G$12)</f>
        <v>#N/A Requesting Data...</v>
      </c>
      <c r="H583" s="154" t="e">
        <f t="shared" si="258"/>
        <v>#VALUE!</v>
      </c>
      <c r="I583" s="155" t="e">
        <f t="shared" si="259"/>
        <v>#VALUE!</v>
      </c>
      <c r="J583" s="156">
        <v>0</v>
      </c>
      <c r="K583" s="152" t="str">
        <f>CONCATENATE(D897,D583, " Curncy")</f>
        <v>EURGBp Curncy</v>
      </c>
      <c r="L583" s="152">
        <f>IF(D583 = D897,1,_xll.BDP(K583,$L$12))</f>
        <v>1</v>
      </c>
      <c r="M583" s="394" t="e">
        <f>IF(D583 = D897,1,_xll.BDP(K583,$M$12)*L583)</f>
        <v>#VALUE!</v>
      </c>
      <c r="N583" s="157" t="e">
        <f t="shared" si="260"/>
        <v>#VALUE!</v>
      </c>
      <c r="O583" s="396" t="e">
        <f>N583 / Y897</f>
        <v>#VALUE!</v>
      </c>
      <c r="P583" s="159">
        <f t="shared" si="261"/>
        <v>0</v>
      </c>
      <c r="Q583" s="398">
        <f>P583 / Y897*100</f>
        <v>0</v>
      </c>
      <c r="R583" s="160">
        <f t="shared" si="262"/>
        <v>0</v>
      </c>
      <c r="S583" s="398">
        <f t="shared" si="263"/>
        <v>0</v>
      </c>
      <c r="T583" s="152">
        <f t="shared" si="264"/>
        <v>0.01</v>
      </c>
      <c r="U583" s="152">
        <v>0</v>
      </c>
      <c r="V583" s="152">
        <v>1</v>
      </c>
      <c r="W583" s="158" t="e">
        <f t="shared" si="265"/>
        <v>#VALUE!</v>
      </c>
      <c r="X583" s="158" t="e">
        <f t="shared" si="266"/>
        <v>#VALUE!</v>
      </c>
      <c r="Y583" s="70"/>
      <c r="Z583" s="162" t="str">
        <f>_xll.BDH(C583,$Z$12,$D$1,$D$1)</f>
        <v>#N/A Requesting Data...</v>
      </c>
      <c r="AA583" s="162" t="e">
        <f t="shared" si="267"/>
        <v>#VALUE!</v>
      </c>
      <c r="AB583" s="163" t="e">
        <f t="shared" si="268"/>
        <v>#VALUE!</v>
      </c>
      <c r="AC583" s="164">
        <v>0</v>
      </c>
      <c r="AD583" s="165">
        <f>IF(D583 = D897,1,_xll.BDP(K583,$AD$12)*L583)</f>
        <v>0.86165000000000003</v>
      </c>
      <c r="AE583" s="400" t="e">
        <f>AA583*AC583*T583/AD583 / AF897</f>
        <v>#VALUE!</v>
      </c>
      <c r="AF583" s="73"/>
      <c r="AG583" s="69"/>
      <c r="AH583" s="61"/>
    </row>
    <row r="584" spans="1:34" s="107" customFormat="1" ht="12" customHeight="1" x14ac:dyDescent="0.2">
      <c r="A584"/>
      <c r="B584" s="152">
        <v>10205</v>
      </c>
      <c r="C584" s="152" t="s">
        <v>998</v>
      </c>
      <c r="D584" s="152" t="str">
        <f>_xll.BDP(C584,$D$12)</f>
        <v>GBp</v>
      </c>
      <c r="E584" s="152" t="s">
        <v>1581</v>
      </c>
      <c r="F584" s="153">
        <f>_xll.BDP(C584,$F$12)</f>
        <v>199.4</v>
      </c>
      <c r="G584" s="153" t="str">
        <f>_xll.BDP(C584,$G$12)</f>
        <v>#N/A Requesting Data...</v>
      </c>
      <c r="H584" s="154" t="e">
        <f t="shared" si="258"/>
        <v>#VALUE!</v>
      </c>
      <c r="I584" s="155" t="e">
        <f t="shared" si="259"/>
        <v>#VALUE!</v>
      </c>
      <c r="J584" s="156">
        <v>345319</v>
      </c>
      <c r="K584" s="152" t="str">
        <f>CONCATENATE(D897,D584, " Curncy")</f>
        <v>EURGBp Curncy</v>
      </c>
      <c r="L584" s="152">
        <f>IF(D584 = D897,1,_xll.BDP(K584,$L$12))</f>
        <v>1</v>
      </c>
      <c r="M584" s="394" t="e">
        <f>IF(D584 = D897,1,_xll.BDP(K584,$M$12)*L584)</f>
        <v>#VALUE!</v>
      </c>
      <c r="N584" s="157" t="e">
        <f t="shared" si="260"/>
        <v>#VALUE!</v>
      </c>
      <c r="O584" s="396" t="e">
        <f>N584 / Y897</f>
        <v>#VALUE!</v>
      </c>
      <c r="P584" s="159" t="e">
        <f t="shared" si="261"/>
        <v>#VALUE!</v>
      </c>
      <c r="Q584" s="398" t="e">
        <f>P584 / Y897*100</f>
        <v>#VALUE!</v>
      </c>
      <c r="R584" s="160" t="e">
        <f t="shared" si="262"/>
        <v>#VALUE!</v>
      </c>
      <c r="S584" s="398" t="e">
        <f t="shared" si="263"/>
        <v>#VALUE!</v>
      </c>
      <c r="T584" s="152">
        <f t="shared" si="264"/>
        <v>0.01</v>
      </c>
      <c r="U584" s="152">
        <v>0</v>
      </c>
      <c r="V584" s="152">
        <v>1</v>
      </c>
      <c r="W584" s="158" t="e">
        <f t="shared" si="265"/>
        <v>#VALUE!</v>
      </c>
      <c r="X584" s="158" t="e">
        <f t="shared" si="266"/>
        <v>#VALUE!</v>
      </c>
      <c r="Y584" s="70"/>
      <c r="Z584" s="162">
        <f>_xll.BDH(C584,$Z$12,$D$1,$D$1)</f>
        <v>199.6</v>
      </c>
      <c r="AA584" s="162">
        <f t="shared" si="267"/>
        <v>-0.19999999999998863</v>
      </c>
      <c r="AB584" s="163">
        <f t="shared" si="268"/>
        <v>-0.10020040080159752</v>
      </c>
      <c r="AC584" s="164">
        <v>345319</v>
      </c>
      <c r="AD584" s="165">
        <f>IF(D584 = D897,1,_xll.BDP(K584,$AD$12)*L584)</f>
        <v>0.86165000000000003</v>
      </c>
      <c r="AE584" s="400">
        <f>AA584*AC584*T584/AD584 / AF897</f>
        <v>-2.9873717237905625E-6</v>
      </c>
      <c r="AF584" s="73"/>
      <c r="AG584" s="69"/>
      <c r="AH584" s="61"/>
    </row>
    <row r="585" spans="1:34" x14ac:dyDescent="0.2">
      <c r="B585" s="152">
        <v>6093</v>
      </c>
      <c r="C585" s="152" t="s">
        <v>999</v>
      </c>
      <c r="D585" s="152" t="str">
        <f>_xll.BDP(C585,$D$12)</f>
        <v>GBp</v>
      </c>
      <c r="E585" s="152" t="s">
        <v>1087</v>
      </c>
      <c r="F585" s="153">
        <f>_xll.BDP(C585,$F$12)</f>
        <v>1031</v>
      </c>
      <c r="G585" s="153" t="str">
        <f>_xll.BDP(C585,$G$12)</f>
        <v>#N/A Requesting Data...</v>
      </c>
      <c r="H585" s="154" t="e">
        <f t="shared" si="258"/>
        <v>#VALUE!</v>
      </c>
      <c r="I585" s="155" t="e">
        <f t="shared" si="259"/>
        <v>#VALUE!</v>
      </c>
      <c r="J585" s="156">
        <v>0</v>
      </c>
      <c r="K585" s="152" t="str">
        <f>CONCATENATE(D897,D585, " Curncy")</f>
        <v>EURGBp Curncy</v>
      </c>
      <c r="L585" s="152">
        <f>IF(D585 = D897,1,_xll.BDP(K585,$L$12))</f>
        <v>1</v>
      </c>
      <c r="M585" s="394" t="e">
        <f>IF(D585 = D897,1,_xll.BDP(K585,$M$12)*L585)</f>
        <v>#VALUE!</v>
      </c>
      <c r="N585" s="157" t="e">
        <f t="shared" si="260"/>
        <v>#VALUE!</v>
      </c>
      <c r="O585" s="396" t="e">
        <f>N585 / Y897</f>
        <v>#VALUE!</v>
      </c>
      <c r="P585" s="159">
        <f t="shared" si="261"/>
        <v>0</v>
      </c>
      <c r="Q585" s="398">
        <f>P585 / Y897*100</f>
        <v>0</v>
      </c>
      <c r="R585" s="160">
        <f t="shared" si="262"/>
        <v>0</v>
      </c>
      <c r="S585" s="398">
        <f t="shared" si="263"/>
        <v>0</v>
      </c>
      <c r="T585" s="152">
        <f t="shared" si="264"/>
        <v>0.01</v>
      </c>
      <c r="U585" s="152">
        <v>0</v>
      </c>
      <c r="V585" s="152">
        <v>1</v>
      </c>
      <c r="W585" s="158" t="e">
        <f t="shared" si="265"/>
        <v>#VALUE!</v>
      </c>
      <c r="X585" s="158" t="e">
        <f t="shared" si="266"/>
        <v>#VALUE!</v>
      </c>
      <c r="Y585" s="70"/>
      <c r="Z585" s="162" t="str">
        <f>_xll.BDH(C585,$Z$12,$D$1,$D$1)</f>
        <v>#N/A Requesting Data...</v>
      </c>
      <c r="AA585" s="162" t="e">
        <f t="shared" si="267"/>
        <v>#VALUE!</v>
      </c>
      <c r="AB585" s="163" t="e">
        <f t="shared" si="268"/>
        <v>#VALUE!</v>
      </c>
      <c r="AC585" s="164">
        <v>0</v>
      </c>
      <c r="AD585" s="165">
        <f>IF(D585 = D897,1,_xll.BDP(K585,$AD$12)*L585)</f>
        <v>0.86165000000000003</v>
      </c>
      <c r="AE585" s="400" t="e">
        <f>AA585*AC585*T585/AD585 / AF897</f>
        <v>#VALUE!</v>
      </c>
      <c r="AF585" s="73"/>
      <c r="AG585" s="69"/>
      <c r="AH585" s="61"/>
    </row>
    <row r="586" spans="1:34" x14ac:dyDescent="0.2">
      <c r="B586" s="152">
        <v>7254</v>
      </c>
      <c r="C586" s="152" t="s">
        <v>1000</v>
      </c>
      <c r="D586" s="152" t="str">
        <f>_xll.BDP(C586,$D$12)</f>
        <v>GBp</v>
      </c>
      <c r="E586" s="152" t="s">
        <v>1088</v>
      </c>
      <c r="F586" s="153">
        <f>_xll.BDP(C586,$F$12)</f>
        <v>374.6</v>
      </c>
      <c r="G586" s="153" t="str">
        <f>_xll.BDP(C586,$G$12)</f>
        <v>#N/A Requesting Data...</v>
      </c>
      <c r="H586" s="154" t="e">
        <f t="shared" si="258"/>
        <v>#VALUE!</v>
      </c>
      <c r="I586" s="155" t="e">
        <f t="shared" si="259"/>
        <v>#VALUE!</v>
      </c>
      <c r="J586" s="156">
        <v>0</v>
      </c>
      <c r="K586" s="152" t="str">
        <f>CONCATENATE(D897,D586, " Curncy")</f>
        <v>EURGBp Curncy</v>
      </c>
      <c r="L586" s="152">
        <f>IF(D586 = D897,1,_xll.BDP(K586,$L$12))</f>
        <v>1</v>
      </c>
      <c r="M586" s="394" t="e">
        <f>IF(D586 = D897,1,_xll.BDP(K586,$M$12)*L586)</f>
        <v>#VALUE!</v>
      </c>
      <c r="N586" s="157" t="e">
        <f t="shared" si="260"/>
        <v>#VALUE!</v>
      </c>
      <c r="O586" s="396" t="e">
        <f>N586 / Y897</f>
        <v>#VALUE!</v>
      </c>
      <c r="P586" s="159">
        <f t="shared" si="261"/>
        <v>0</v>
      </c>
      <c r="Q586" s="398">
        <f>P586 / Y897*100</f>
        <v>0</v>
      </c>
      <c r="R586" s="160">
        <f t="shared" si="262"/>
        <v>0</v>
      </c>
      <c r="S586" s="398">
        <f t="shared" si="263"/>
        <v>0</v>
      </c>
      <c r="T586" s="152">
        <f t="shared" si="264"/>
        <v>0.01</v>
      </c>
      <c r="U586" s="152">
        <v>0</v>
      </c>
      <c r="V586" s="152">
        <v>1</v>
      </c>
      <c r="W586" s="158" t="e">
        <f t="shared" si="265"/>
        <v>#VALUE!</v>
      </c>
      <c r="X586" s="158" t="e">
        <f t="shared" si="266"/>
        <v>#VALUE!</v>
      </c>
      <c r="Y586" s="70"/>
      <c r="Z586" s="162" t="str">
        <f>_xll.BDH(C586,$Z$12,$D$1,$D$1)</f>
        <v>#N/A Requesting Data...</v>
      </c>
      <c r="AA586" s="162" t="e">
        <f t="shared" si="267"/>
        <v>#VALUE!</v>
      </c>
      <c r="AB586" s="163" t="e">
        <f t="shared" si="268"/>
        <v>#VALUE!</v>
      </c>
      <c r="AC586" s="164">
        <v>0</v>
      </c>
      <c r="AD586" s="165">
        <f>IF(D586 = D897,1,_xll.BDP(K586,$AD$12)*L586)</f>
        <v>0.86165000000000003</v>
      </c>
      <c r="AE586" s="400" t="e">
        <f>AA586*AC586*T586/AD586 / AF897</f>
        <v>#VALUE!</v>
      </c>
      <c r="AF586" s="73"/>
      <c r="AG586" s="69"/>
      <c r="AH586" s="61"/>
    </row>
    <row r="587" spans="1:34" x14ac:dyDescent="0.2">
      <c r="A587" s="152"/>
      <c r="B587" s="152">
        <v>33101</v>
      </c>
      <c r="C587" s="152" t="s">
        <v>1668</v>
      </c>
      <c r="D587" s="152" t="str">
        <f>_xll.BDP(C587,$D$12)</f>
        <v>GBp</v>
      </c>
      <c r="E587" s="152" t="s">
        <v>1669</v>
      </c>
      <c r="F587" s="153">
        <f>_xll.BDP(C587,$F$12)</f>
        <v>124</v>
      </c>
      <c r="G587" s="153" t="str">
        <f>_xll.BDP(C587,$G$12)</f>
        <v>#N/A Requesting Data...</v>
      </c>
      <c r="H587" s="154" t="e">
        <f>IF(OR(OR(G587="#N/A N/A",G587="#N/A Real Time"),OR(F587="#N/A N/A",F587="#N/A Real Time")),0,  G587 - F587)</f>
        <v>#VALUE!</v>
      </c>
      <c r="I587" s="155" t="e">
        <f>IF(OR(F587=0,F587="#N/A N/A"),0,H587 / F587*100)</f>
        <v>#VALUE!</v>
      </c>
      <c r="J587" s="156">
        <v>1318375</v>
      </c>
      <c r="K587" s="152" t="str">
        <f>CONCATENATE(D897,D587, " Curncy")</f>
        <v>EURGBp Curncy</v>
      </c>
      <c r="L587" s="152">
        <f>IF(D587 = D897,1,_xll.BDP(K587,$L$12))</f>
        <v>1</v>
      </c>
      <c r="M587" s="394" t="e">
        <f>IF(D587 = D897,1,_xll.BDP(K587,$M$12)*L587)</f>
        <v>#VALUE!</v>
      </c>
      <c r="N587" s="157" t="e">
        <f>H587*J587*T587/M587</f>
        <v>#VALUE!</v>
      </c>
      <c r="O587" s="396" t="e">
        <f>N587 / Y897</f>
        <v>#VALUE!</v>
      </c>
      <c r="P587" s="159" t="e">
        <f>IF(OR(OR(J587=0,G587 = "#N/A N/A"),G587="#N/A Real Time"),0,G587*J587*T587/M587)</f>
        <v>#VALUE!</v>
      </c>
      <c r="Q587" s="398" t="e">
        <f>P587 / Y897*100</f>
        <v>#VALUE!</v>
      </c>
      <c r="R587" s="160" t="e">
        <f>IF(Q587&lt;0,Q587,0)</f>
        <v>#VALUE!</v>
      </c>
      <c r="S587" s="398" t="e">
        <f>IF(Q587&gt;0,Q587,0)</f>
        <v>#VALUE!</v>
      </c>
      <c r="T587" s="152">
        <f>IF(EXACT(D587,UPPER(D587)),1,0.01)/V587</f>
        <v>0.01</v>
      </c>
      <c r="U587" s="152">
        <v>0</v>
      </c>
      <c r="V587" s="152">
        <v>1</v>
      </c>
      <c r="W587" s="158" t="e">
        <f>IF(AND(Q587&lt;0,O587&gt;0),O587,0)</f>
        <v>#VALUE!</v>
      </c>
      <c r="X587" s="158" t="e">
        <f>IF(AND(Q587&gt;0,O587&gt;0),O587,0)</f>
        <v>#VALUE!</v>
      </c>
      <c r="Y587" s="161"/>
      <c r="Z587" s="162">
        <f>_xll.BDH(C587,$Z$12,$D$1,$D$1)</f>
        <v>130.5</v>
      </c>
      <c r="AA587" s="162">
        <f>IF(OR(OR(F587="#N/A N/A",F587="#N/A Real Time"),OR(Z587="#N/A N/A",Z587="#N/A Real Time")),0,  F587 - Z587)</f>
        <v>-6.5</v>
      </c>
      <c r="AB587" s="163">
        <f>IF(OR(Z587=0,Z587="#N/A N/A"),0,AA587 / Z587*100)</f>
        <v>-4.980842911877394</v>
      </c>
      <c r="AC587" s="164">
        <v>1318375</v>
      </c>
      <c r="AD587" s="165">
        <f>IF(D587 = D897,1,_xll.BDP(K587,$AD$12)*L587)</f>
        <v>0.86165000000000003</v>
      </c>
      <c r="AE587" s="400">
        <f>AA587*AC587*T587/AD587 / AF897</f>
        <v>-3.7067313522122942E-4</v>
      </c>
      <c r="AF587" s="166"/>
      <c r="AG587" s="69"/>
      <c r="AH587" s="61"/>
    </row>
    <row r="588" spans="1:34" x14ac:dyDescent="0.2">
      <c r="B588" s="152">
        <v>18542</v>
      </c>
      <c r="C588" s="152"/>
      <c r="D588" s="152" t="s">
        <v>67</v>
      </c>
      <c r="E588" s="152" t="s">
        <v>70</v>
      </c>
      <c r="F588" s="153">
        <v>32</v>
      </c>
      <c r="G588" s="153">
        <v>32</v>
      </c>
      <c r="H588" s="154">
        <f t="shared" si="258"/>
        <v>0</v>
      </c>
      <c r="I588" s="155">
        <f t="shared" si="259"/>
        <v>0</v>
      </c>
      <c r="J588" s="156">
        <v>22510</v>
      </c>
      <c r="K588" s="152" t="str">
        <f>CONCATENATE(D897,D588, " Curncy")</f>
        <v>EURGBP Curncy</v>
      </c>
      <c r="L588" s="152">
        <f>IF(D588 = D897,1,_xll.BDP(K588,$L$12))</f>
        <v>1</v>
      </c>
      <c r="M588" s="394" t="e">
        <f>IF(D588 = D897,1,_xll.BDP(K588,$M$12)*L588)</f>
        <v>#VALUE!</v>
      </c>
      <c r="N588" s="157" t="e">
        <f t="shared" si="260"/>
        <v>#VALUE!</v>
      </c>
      <c r="O588" s="396" t="e">
        <f>N588 / Y897</f>
        <v>#VALUE!</v>
      </c>
      <c r="P588" s="159" t="e">
        <f t="shared" si="261"/>
        <v>#VALUE!</v>
      </c>
      <c r="Q588" s="398" t="e">
        <f>P588 / Y897*100</f>
        <v>#VALUE!</v>
      </c>
      <c r="R588" s="160" t="e">
        <f t="shared" si="262"/>
        <v>#VALUE!</v>
      </c>
      <c r="S588" s="398" t="e">
        <f t="shared" si="263"/>
        <v>#VALUE!</v>
      </c>
      <c r="T588" s="152">
        <f t="shared" si="264"/>
        <v>1</v>
      </c>
      <c r="U588" s="152">
        <v>1</v>
      </c>
      <c r="V588" s="152">
        <v>1</v>
      </c>
      <c r="W588" s="158" t="e">
        <f t="shared" si="265"/>
        <v>#VALUE!</v>
      </c>
      <c r="X588" s="158" t="e">
        <f t="shared" si="266"/>
        <v>#VALUE!</v>
      </c>
      <c r="Y588" s="70"/>
      <c r="Z588" s="162">
        <v>32</v>
      </c>
      <c r="AA588" s="162">
        <f t="shared" si="267"/>
        <v>0</v>
      </c>
      <c r="AB588" s="163">
        <f t="shared" si="268"/>
        <v>0</v>
      </c>
      <c r="AC588" s="164">
        <v>22510</v>
      </c>
      <c r="AD588" s="165">
        <f>IF(D588 = D897,1,_xll.BDP(K588,$AD$12)*L588)</f>
        <v>0.86165000000000003</v>
      </c>
      <c r="AE588" s="400">
        <f>AA588*AC588*T588/AD588 / AF897</f>
        <v>0</v>
      </c>
      <c r="AF588" s="73"/>
      <c r="AG588" s="69"/>
      <c r="AH588" s="61"/>
    </row>
    <row r="589" spans="1:34" x14ac:dyDescent="0.2">
      <c r="B589" s="152">
        <v>5986</v>
      </c>
      <c r="C589" s="152" t="s">
        <v>1607</v>
      </c>
      <c r="D589" s="152" t="str">
        <f>_xll.BDP(C589,$D$12)</f>
        <v>GBp</v>
      </c>
      <c r="E589" s="152" t="s">
        <v>374</v>
      </c>
      <c r="F589" s="153">
        <f>_xll.BDP(C589,$F$12)</f>
        <v>6228</v>
      </c>
      <c r="G589" s="153" t="str">
        <f>_xll.BDP(C589,$G$12)</f>
        <v>#N/A Requesting Data...</v>
      </c>
      <c r="H589" s="154" t="e">
        <f t="shared" si="258"/>
        <v>#VALUE!</v>
      </c>
      <c r="I589" s="155" t="e">
        <f t="shared" si="259"/>
        <v>#VALUE!</v>
      </c>
      <c r="J589" s="156">
        <v>0</v>
      </c>
      <c r="K589" s="152" t="str">
        <f>CONCATENATE(D897,D589, " Curncy")</f>
        <v>EURGBp Curncy</v>
      </c>
      <c r="L589" s="152">
        <f>IF(D589 = D897,1,_xll.BDP(K589,$L$12))</f>
        <v>1</v>
      </c>
      <c r="M589" s="394" t="e">
        <f>IF(D589 = D897,1,_xll.BDP(K589,$M$12)*L589)</f>
        <v>#VALUE!</v>
      </c>
      <c r="N589" s="157" t="e">
        <f t="shared" si="260"/>
        <v>#VALUE!</v>
      </c>
      <c r="O589" s="396" t="e">
        <f>N589 / Y897</f>
        <v>#VALUE!</v>
      </c>
      <c r="P589" s="159">
        <f t="shared" si="261"/>
        <v>0</v>
      </c>
      <c r="Q589" s="398">
        <f>P589 / Y897*100</f>
        <v>0</v>
      </c>
      <c r="R589" s="160">
        <f t="shared" si="262"/>
        <v>0</v>
      </c>
      <c r="S589" s="398">
        <f t="shared" si="263"/>
        <v>0</v>
      </c>
      <c r="T589" s="152">
        <f t="shared" si="264"/>
        <v>0.01</v>
      </c>
      <c r="U589" s="152">
        <v>0</v>
      </c>
      <c r="V589" s="152">
        <v>1</v>
      </c>
      <c r="W589" s="158" t="e">
        <f t="shared" si="265"/>
        <v>#VALUE!</v>
      </c>
      <c r="X589" s="158" t="e">
        <f t="shared" si="266"/>
        <v>#VALUE!</v>
      </c>
      <c r="Y589" s="70"/>
      <c r="Z589" s="162">
        <f>_xll.BDH(C589,$Z$12,$D$1,$D$1)</f>
        <v>6170</v>
      </c>
      <c r="AA589" s="162">
        <f t="shared" si="267"/>
        <v>58</v>
      </c>
      <c r="AB589" s="163">
        <f t="shared" si="268"/>
        <v>0.94003241491085898</v>
      </c>
      <c r="AC589" s="164">
        <v>0</v>
      </c>
      <c r="AD589" s="165">
        <f>IF(D589 = D897,1,_xll.BDP(K589,$AD$12)*L589)</f>
        <v>0.86165000000000003</v>
      </c>
      <c r="AE589" s="400">
        <f>AA589*AC589*T589/AD589 / AF897</f>
        <v>0</v>
      </c>
      <c r="AF589" s="73"/>
      <c r="AG589" s="69"/>
      <c r="AH589" s="61"/>
    </row>
    <row r="590" spans="1:34" x14ac:dyDescent="0.2">
      <c r="B590" s="152">
        <v>20036</v>
      </c>
      <c r="C590" s="152"/>
      <c r="D590" s="152" t="s">
        <v>67</v>
      </c>
      <c r="E590" s="152" t="s">
        <v>69</v>
      </c>
      <c r="F590" s="153">
        <v>3.2</v>
      </c>
      <c r="G590" s="153">
        <v>3.2</v>
      </c>
      <c r="H590" s="154">
        <f t="shared" si="258"/>
        <v>0</v>
      </c>
      <c r="I590" s="155">
        <f t="shared" si="259"/>
        <v>0</v>
      </c>
      <c r="J590" s="156">
        <v>198965</v>
      </c>
      <c r="K590" s="152" t="str">
        <f>CONCATENATE(D897,D590, " Curncy")</f>
        <v>EURGBP Curncy</v>
      </c>
      <c r="L590" s="152">
        <f>IF(D590 = D897,1,_xll.BDP(K590,$L$12))</f>
        <v>1</v>
      </c>
      <c r="M590" s="394" t="e">
        <f>IF(D590 = D897,1,_xll.BDP(K590,$M$12)*L590)</f>
        <v>#VALUE!</v>
      </c>
      <c r="N590" s="157" t="e">
        <f t="shared" si="260"/>
        <v>#VALUE!</v>
      </c>
      <c r="O590" s="396" t="e">
        <f>N590 / Y897</f>
        <v>#VALUE!</v>
      </c>
      <c r="P590" s="159" t="e">
        <f t="shared" si="261"/>
        <v>#VALUE!</v>
      </c>
      <c r="Q590" s="398" t="e">
        <f>P590 / Y897*100</f>
        <v>#VALUE!</v>
      </c>
      <c r="R590" s="160" t="e">
        <f t="shared" si="262"/>
        <v>#VALUE!</v>
      </c>
      <c r="S590" s="398" t="e">
        <f t="shared" si="263"/>
        <v>#VALUE!</v>
      </c>
      <c r="T590" s="152">
        <f t="shared" si="264"/>
        <v>1</v>
      </c>
      <c r="U590" s="152">
        <v>1</v>
      </c>
      <c r="V590" s="152">
        <v>1</v>
      </c>
      <c r="W590" s="158" t="e">
        <f t="shared" si="265"/>
        <v>#VALUE!</v>
      </c>
      <c r="X590" s="158" t="e">
        <f t="shared" si="266"/>
        <v>#VALUE!</v>
      </c>
      <c r="Y590" s="70"/>
      <c r="Z590" s="162">
        <v>3.2</v>
      </c>
      <c r="AA590" s="162">
        <f t="shared" si="267"/>
        <v>0</v>
      </c>
      <c r="AB590" s="163">
        <f t="shared" si="268"/>
        <v>0</v>
      </c>
      <c r="AC590" s="164">
        <v>198965</v>
      </c>
      <c r="AD590" s="165">
        <f>IF(D590 = D897,1,_xll.BDP(K590,$AD$12)*L590)</f>
        <v>0.86165000000000003</v>
      </c>
      <c r="AE590" s="400">
        <f>AA590*AC590*T590/AD590 / AF897</f>
        <v>0</v>
      </c>
      <c r="AF590" s="73"/>
      <c r="AG590" s="69"/>
      <c r="AH590" s="61"/>
    </row>
    <row r="591" spans="1:34" s="107" customFormat="1" ht="12" customHeight="1" x14ac:dyDescent="0.2">
      <c r="A591"/>
      <c r="B591" s="152">
        <v>5991</v>
      </c>
      <c r="C591" s="152" t="s">
        <v>1001</v>
      </c>
      <c r="D591" s="152" t="str">
        <f>_xll.BDP(C591,$D$12)</f>
        <v>GBp</v>
      </c>
      <c r="E591" s="152" t="s">
        <v>1089</v>
      </c>
      <c r="F591" s="153">
        <f>_xll.BDP(C591,$F$12)</f>
        <v>2210</v>
      </c>
      <c r="G591" s="153" t="str">
        <f>_xll.BDP(C591,$G$12)</f>
        <v>#N/A Requesting Data...</v>
      </c>
      <c r="H591" s="154" t="e">
        <f t="shared" si="258"/>
        <v>#VALUE!</v>
      </c>
      <c r="I591" s="155" t="e">
        <f t="shared" si="259"/>
        <v>#VALUE!</v>
      </c>
      <c r="J591" s="156">
        <v>0</v>
      </c>
      <c r="K591" s="152" t="str">
        <f>CONCATENATE(D897,D591, " Curncy")</f>
        <v>EURGBp Curncy</v>
      </c>
      <c r="L591" s="152">
        <f>IF(D591 = D897,1,_xll.BDP(K591,$L$12))</f>
        <v>1</v>
      </c>
      <c r="M591" s="394" t="e">
        <f>IF(D591 = D897,1,_xll.BDP(K591,$M$12)*L591)</f>
        <v>#VALUE!</v>
      </c>
      <c r="N591" s="157" t="e">
        <f t="shared" si="260"/>
        <v>#VALUE!</v>
      </c>
      <c r="O591" s="396" t="e">
        <f>N591 / Y897</f>
        <v>#VALUE!</v>
      </c>
      <c r="P591" s="159">
        <f t="shared" si="261"/>
        <v>0</v>
      </c>
      <c r="Q591" s="398">
        <f>P591 / Y897*100</f>
        <v>0</v>
      </c>
      <c r="R591" s="160">
        <f t="shared" si="262"/>
        <v>0</v>
      </c>
      <c r="S591" s="398">
        <f t="shared" si="263"/>
        <v>0</v>
      </c>
      <c r="T591" s="152">
        <f t="shared" si="264"/>
        <v>0.01</v>
      </c>
      <c r="U591" s="152">
        <v>0</v>
      </c>
      <c r="V591" s="152">
        <v>1</v>
      </c>
      <c r="W591" s="158" t="e">
        <f t="shared" si="265"/>
        <v>#VALUE!</v>
      </c>
      <c r="X591" s="158" t="e">
        <f t="shared" si="266"/>
        <v>#VALUE!</v>
      </c>
      <c r="Y591" s="70"/>
      <c r="Z591" s="162" t="str">
        <f>_xll.BDH(C591,$Z$12,$D$1,$D$1)</f>
        <v>#N/A Requesting Data...</v>
      </c>
      <c r="AA591" s="162" t="e">
        <f t="shared" si="267"/>
        <v>#VALUE!</v>
      </c>
      <c r="AB591" s="163" t="e">
        <f t="shared" si="268"/>
        <v>#VALUE!</v>
      </c>
      <c r="AC591" s="164">
        <v>0</v>
      </c>
      <c r="AD591" s="165">
        <f>IF(D591 = D897,1,_xll.BDP(K591,$AD$12)*L591)</f>
        <v>0.86165000000000003</v>
      </c>
      <c r="AE591" s="400" t="e">
        <f>AA591*AC591*T591/AD591 / AF897</f>
        <v>#VALUE!</v>
      </c>
      <c r="AF591" s="73"/>
      <c r="AG591" s="69"/>
      <c r="AH591" s="61"/>
    </row>
    <row r="592" spans="1:34" x14ac:dyDescent="0.2">
      <c r="B592" s="152">
        <v>6328</v>
      </c>
      <c r="C592" s="152" t="s">
        <v>1522</v>
      </c>
      <c r="D592" s="152" t="str">
        <f>_xll.BDP(C592,$D$12)</f>
        <v>GBp</v>
      </c>
      <c r="E592" s="152" t="s">
        <v>1134</v>
      </c>
      <c r="F592" s="153">
        <f>_xll.BDP(C592,$F$12)</f>
        <v>22.55</v>
      </c>
      <c r="G592" s="153" t="str">
        <f>_xll.BDP(C592,$G$12)</f>
        <v>#N/A Requesting Data...</v>
      </c>
      <c r="H592" s="154" t="e">
        <f t="shared" si="258"/>
        <v>#VALUE!</v>
      </c>
      <c r="I592" s="155" t="e">
        <f t="shared" si="259"/>
        <v>#VALUE!</v>
      </c>
      <c r="J592" s="156">
        <v>0</v>
      </c>
      <c r="K592" s="152" t="str">
        <f>CONCATENATE(D897,D592, " Curncy")</f>
        <v>EURGBp Curncy</v>
      </c>
      <c r="L592" s="152">
        <f>IF(D592 = D897,1,_xll.BDP(K592,$L$12))</f>
        <v>1</v>
      </c>
      <c r="M592" s="394" t="e">
        <f>IF(D592 = D897,1,_xll.BDP(K592,$M$12)*L592)</f>
        <v>#VALUE!</v>
      </c>
      <c r="N592" s="157" t="e">
        <f t="shared" si="260"/>
        <v>#VALUE!</v>
      </c>
      <c r="O592" s="396" t="e">
        <f>N592 / Y897</f>
        <v>#VALUE!</v>
      </c>
      <c r="P592" s="159">
        <f t="shared" si="261"/>
        <v>0</v>
      </c>
      <c r="Q592" s="398">
        <f>P592 / Y897*100</f>
        <v>0</v>
      </c>
      <c r="R592" s="160">
        <f t="shared" si="262"/>
        <v>0</v>
      </c>
      <c r="S592" s="398">
        <f t="shared" si="263"/>
        <v>0</v>
      </c>
      <c r="T592" s="152">
        <f t="shared" si="264"/>
        <v>0.01</v>
      </c>
      <c r="U592" s="152">
        <v>0</v>
      </c>
      <c r="V592" s="152">
        <v>1</v>
      </c>
      <c r="W592" s="158" t="e">
        <f t="shared" si="265"/>
        <v>#VALUE!</v>
      </c>
      <c r="X592" s="158" t="e">
        <f t="shared" si="266"/>
        <v>#VALUE!</v>
      </c>
      <c r="Y592" s="70"/>
      <c r="Z592" s="162">
        <f>_xll.BDH(C592,$Z$12,$D$1,$D$1)</f>
        <v>22</v>
      </c>
      <c r="AA592" s="162">
        <f t="shared" si="267"/>
        <v>0.55000000000000071</v>
      </c>
      <c r="AB592" s="163">
        <f t="shared" si="268"/>
        <v>2.5000000000000031</v>
      </c>
      <c r="AC592" s="164">
        <v>0</v>
      </c>
      <c r="AD592" s="165">
        <f>IF(D592 = D897,1,_xll.BDP(K592,$AD$12)*L592)</f>
        <v>0.86165000000000003</v>
      </c>
      <c r="AE592" s="400">
        <f>AA592*AC592*T592/AD592 / AF897</f>
        <v>0</v>
      </c>
      <c r="AF592" s="73"/>
      <c r="AG592" s="69"/>
      <c r="AH592" s="61"/>
    </row>
    <row r="593" spans="1:34" x14ac:dyDescent="0.2">
      <c r="B593" s="152">
        <v>6424</v>
      </c>
      <c r="C593" s="152" t="s">
        <v>1002</v>
      </c>
      <c r="D593" s="152" t="str">
        <f>_xll.BDP(C593,$D$12)</f>
        <v>GBp</v>
      </c>
      <c r="E593" s="152" t="s">
        <v>1090</v>
      </c>
      <c r="F593" s="153">
        <f>_xll.BDP(C593,$F$12)</f>
        <v>477.1</v>
      </c>
      <c r="G593" s="153" t="str">
        <f>_xll.BDP(C593,$G$12)</f>
        <v>#N/A Requesting Data...</v>
      </c>
      <c r="H593" s="154" t="e">
        <f t="shared" si="258"/>
        <v>#VALUE!</v>
      </c>
      <c r="I593" s="155" t="e">
        <f t="shared" si="259"/>
        <v>#VALUE!</v>
      </c>
      <c r="J593" s="156">
        <v>0</v>
      </c>
      <c r="K593" s="152" t="str">
        <f>CONCATENATE(D897,D593, " Curncy")</f>
        <v>EURGBp Curncy</v>
      </c>
      <c r="L593" s="152">
        <f>IF(D593 = D897,1,_xll.BDP(K593,$L$12))</f>
        <v>1</v>
      </c>
      <c r="M593" s="394" t="e">
        <f>IF(D593 = D897,1,_xll.BDP(K593,$M$12)*L593)</f>
        <v>#VALUE!</v>
      </c>
      <c r="N593" s="157" t="e">
        <f t="shared" si="260"/>
        <v>#VALUE!</v>
      </c>
      <c r="O593" s="396" t="e">
        <f>N593 / Y897</f>
        <v>#VALUE!</v>
      </c>
      <c r="P593" s="159">
        <f t="shared" si="261"/>
        <v>0</v>
      </c>
      <c r="Q593" s="398">
        <f>P593 / Y897*100</f>
        <v>0</v>
      </c>
      <c r="R593" s="160">
        <f t="shared" si="262"/>
        <v>0</v>
      </c>
      <c r="S593" s="398">
        <f t="shared" si="263"/>
        <v>0</v>
      </c>
      <c r="T593" s="152">
        <f t="shared" si="264"/>
        <v>0.01</v>
      </c>
      <c r="U593" s="152">
        <v>0</v>
      </c>
      <c r="V593" s="152">
        <v>1</v>
      </c>
      <c r="W593" s="158" t="e">
        <f t="shared" si="265"/>
        <v>#VALUE!</v>
      </c>
      <c r="X593" s="158" t="e">
        <f t="shared" si="266"/>
        <v>#VALUE!</v>
      </c>
      <c r="Y593" s="70"/>
      <c r="Z593" s="162">
        <f>_xll.BDH(C593,$Z$12,$D$1,$D$1)</f>
        <v>474.6</v>
      </c>
      <c r="AA593" s="162">
        <f t="shared" si="267"/>
        <v>2.5</v>
      </c>
      <c r="AB593" s="163">
        <f t="shared" si="268"/>
        <v>0.5267593763168984</v>
      </c>
      <c r="AC593" s="164">
        <v>0</v>
      </c>
      <c r="AD593" s="165">
        <f>IF(D593 = D897,1,_xll.BDP(K593,$AD$12)*L593)</f>
        <v>0.86165000000000003</v>
      </c>
      <c r="AE593" s="400">
        <f>AA593*AC593*T593/AD593 / AF897</f>
        <v>0</v>
      </c>
      <c r="AF593" s="73"/>
      <c r="AG593" s="69"/>
      <c r="AH593" s="61"/>
    </row>
    <row r="594" spans="1:34" x14ac:dyDescent="0.2">
      <c r="A594" s="110"/>
      <c r="B594" s="152">
        <v>27991</v>
      </c>
      <c r="C594" s="152" t="s">
        <v>1171</v>
      </c>
      <c r="D594" s="152" t="str">
        <f>_xll.BDP(C594,$D$12)</f>
        <v>GBp</v>
      </c>
      <c r="E594" s="152" t="s">
        <v>1172</v>
      </c>
      <c r="F594" s="153">
        <f>_xll.BDP(C594,$F$12)</f>
        <v>45.6</v>
      </c>
      <c r="G594" s="153" t="str">
        <f>_xll.BDP(C594,$G$12)</f>
        <v>#N/A Requesting Data...</v>
      </c>
      <c r="H594" s="154" t="e">
        <f t="shared" si="258"/>
        <v>#VALUE!</v>
      </c>
      <c r="I594" s="155" t="e">
        <f t="shared" si="259"/>
        <v>#VALUE!</v>
      </c>
      <c r="J594" s="156">
        <v>0</v>
      </c>
      <c r="K594" s="152" t="str">
        <f>CONCATENATE(D897,D594, " Curncy")</f>
        <v>EURGBp Curncy</v>
      </c>
      <c r="L594" s="152">
        <f>IF(D594 = D897,1,_xll.BDP(K594,$L$12))</f>
        <v>1</v>
      </c>
      <c r="M594" s="394" t="e">
        <f>IF(D594 = D897,1,_xll.BDP(K594,$M$12)*L594)</f>
        <v>#VALUE!</v>
      </c>
      <c r="N594" s="157" t="e">
        <f t="shared" si="260"/>
        <v>#VALUE!</v>
      </c>
      <c r="O594" s="396" t="e">
        <f>N594 / Y897</f>
        <v>#VALUE!</v>
      </c>
      <c r="P594" s="159">
        <f t="shared" si="261"/>
        <v>0</v>
      </c>
      <c r="Q594" s="398">
        <f>P594 / Y897*100</f>
        <v>0</v>
      </c>
      <c r="R594" s="160">
        <f t="shared" si="262"/>
        <v>0</v>
      </c>
      <c r="S594" s="398">
        <f t="shared" si="263"/>
        <v>0</v>
      </c>
      <c r="T594" s="152">
        <f t="shared" si="264"/>
        <v>0.01</v>
      </c>
      <c r="U594" s="152">
        <v>0</v>
      </c>
      <c r="V594" s="152">
        <v>1</v>
      </c>
      <c r="W594" s="158" t="e">
        <f t="shared" si="265"/>
        <v>#VALUE!</v>
      </c>
      <c r="X594" s="158" t="e">
        <f t="shared" si="266"/>
        <v>#VALUE!</v>
      </c>
      <c r="Y594" s="110"/>
      <c r="Z594" s="162" t="str">
        <f>_xll.BDH(C594,$Z$12,$D$1,$D$1)</f>
        <v>#N/A Requesting Data...</v>
      </c>
      <c r="AA594" s="162" t="e">
        <f t="shared" si="267"/>
        <v>#VALUE!</v>
      </c>
      <c r="AB594" s="163" t="e">
        <f t="shared" si="268"/>
        <v>#VALUE!</v>
      </c>
      <c r="AC594" s="164">
        <v>0</v>
      </c>
      <c r="AD594" s="165">
        <f>IF(D594 = D897,1,_xll.BDP(K594,$AD$12)*L594)</f>
        <v>0.86165000000000003</v>
      </c>
      <c r="AE594" s="400" t="e">
        <f>AA594*AC594*T594/AD594 / AF897</f>
        <v>#VALUE!</v>
      </c>
      <c r="AF594" s="123"/>
      <c r="AG594" s="69"/>
      <c r="AH594" s="61"/>
    </row>
    <row r="595" spans="1:34" x14ac:dyDescent="0.2">
      <c r="B595" s="152">
        <v>10208</v>
      </c>
      <c r="C595" s="152" t="s">
        <v>1003</v>
      </c>
      <c r="D595" s="152" t="str">
        <f>_xll.BDP(C595,$D$12)</f>
        <v>GBp</v>
      </c>
      <c r="E595" s="152" t="s">
        <v>1091</v>
      </c>
      <c r="F595" s="153">
        <f>_xll.BDP(C595,$F$12)</f>
        <v>565.20000000000005</v>
      </c>
      <c r="G595" s="153" t="str">
        <f>_xll.BDP(C595,$G$12)</f>
        <v>#N/A Requesting Data...</v>
      </c>
      <c r="H595" s="154" t="e">
        <f t="shared" si="258"/>
        <v>#VALUE!</v>
      </c>
      <c r="I595" s="155" t="e">
        <f t="shared" si="259"/>
        <v>#VALUE!</v>
      </c>
      <c r="J595" s="156">
        <v>-462860</v>
      </c>
      <c r="K595" s="152" t="str">
        <f>CONCATENATE(D897,D595, " Curncy")</f>
        <v>EURGBp Curncy</v>
      </c>
      <c r="L595" s="152">
        <f>IF(D595 = D897,1,_xll.BDP(K595,$L$12))</f>
        <v>1</v>
      </c>
      <c r="M595" s="394" t="e">
        <f>IF(D595 = D897,1,_xll.BDP(K595,$M$12)*L595)</f>
        <v>#VALUE!</v>
      </c>
      <c r="N595" s="157" t="e">
        <f t="shared" si="260"/>
        <v>#VALUE!</v>
      </c>
      <c r="O595" s="396" t="e">
        <f>N595 / Y897</f>
        <v>#VALUE!</v>
      </c>
      <c r="P595" s="159" t="e">
        <f t="shared" si="261"/>
        <v>#VALUE!</v>
      </c>
      <c r="Q595" s="398" t="e">
        <f>P595 / Y897*100</f>
        <v>#VALUE!</v>
      </c>
      <c r="R595" s="160" t="e">
        <f t="shared" si="262"/>
        <v>#VALUE!</v>
      </c>
      <c r="S595" s="398" t="e">
        <f t="shared" si="263"/>
        <v>#VALUE!</v>
      </c>
      <c r="T595" s="152">
        <f t="shared" si="264"/>
        <v>0.01</v>
      </c>
      <c r="U595" s="152">
        <v>0</v>
      </c>
      <c r="V595" s="152">
        <v>1</v>
      </c>
      <c r="W595" s="158" t="e">
        <f t="shared" si="265"/>
        <v>#VALUE!</v>
      </c>
      <c r="X595" s="158" t="e">
        <f t="shared" si="266"/>
        <v>#VALUE!</v>
      </c>
      <c r="Y595" s="70"/>
      <c r="Z595" s="162">
        <f>_xll.BDH(C595,$Z$12,$D$1,$D$1)</f>
        <v>568.4</v>
      </c>
      <c r="AA595" s="162">
        <f t="shared" si="267"/>
        <v>-3.1999999999999318</v>
      </c>
      <c r="AB595" s="163">
        <f t="shared" si="268"/>
        <v>-0.56298381421532928</v>
      </c>
      <c r="AC595" s="164">
        <v>-462860</v>
      </c>
      <c r="AD595" s="165">
        <f>IF(D595 = D897,1,_xll.BDP(K595,$AD$12)*L595)</f>
        <v>0.86165000000000003</v>
      </c>
      <c r="AE595" s="400">
        <f>AA595*AC595*T595/AD595 / AF897</f>
        <v>6.4067595519447186E-5</v>
      </c>
      <c r="AF595" s="73"/>
      <c r="AG595" s="69"/>
      <c r="AH595" s="61"/>
    </row>
    <row r="596" spans="1:34" x14ac:dyDescent="0.2">
      <c r="B596" s="152">
        <v>3392</v>
      </c>
      <c r="C596" s="152" t="s">
        <v>1004</v>
      </c>
      <c r="D596" s="152" t="str">
        <f>_xll.BDP(C596,$D$12)</f>
        <v>GBp</v>
      </c>
      <c r="E596" s="152" t="s">
        <v>1092</v>
      </c>
      <c r="F596" s="153">
        <f>_xll.BDP(C596,$F$12)</f>
        <v>4834.5</v>
      </c>
      <c r="G596" s="153" t="str">
        <f>_xll.BDP(C596,$G$12)</f>
        <v>#N/A Requesting Data...</v>
      </c>
      <c r="H596" s="154" t="e">
        <f t="shared" si="258"/>
        <v>#VALUE!</v>
      </c>
      <c r="I596" s="155" t="e">
        <f t="shared" si="259"/>
        <v>#VALUE!</v>
      </c>
      <c r="J596" s="156">
        <v>0</v>
      </c>
      <c r="K596" s="152" t="str">
        <f>CONCATENATE(D897,D596, " Curncy")</f>
        <v>EURGBp Curncy</v>
      </c>
      <c r="L596" s="152">
        <f>IF(D596 = D897,1,_xll.BDP(K596,$L$12))</f>
        <v>1</v>
      </c>
      <c r="M596" s="394" t="e">
        <f>IF(D596 = D897,1,_xll.BDP(K596,$M$12)*L596)</f>
        <v>#VALUE!</v>
      </c>
      <c r="N596" s="157" t="e">
        <f t="shared" si="260"/>
        <v>#VALUE!</v>
      </c>
      <c r="O596" s="396" t="e">
        <f>N596 / Y897</f>
        <v>#VALUE!</v>
      </c>
      <c r="P596" s="159">
        <f t="shared" si="261"/>
        <v>0</v>
      </c>
      <c r="Q596" s="398">
        <f>P596 / Y897*100</f>
        <v>0</v>
      </c>
      <c r="R596" s="160">
        <f t="shared" si="262"/>
        <v>0</v>
      </c>
      <c r="S596" s="398">
        <f t="shared" si="263"/>
        <v>0</v>
      </c>
      <c r="T596" s="152">
        <f t="shared" si="264"/>
        <v>0.01</v>
      </c>
      <c r="U596" s="152">
        <v>0</v>
      </c>
      <c r="V596" s="152">
        <v>1</v>
      </c>
      <c r="W596" s="158" t="e">
        <f t="shared" si="265"/>
        <v>#VALUE!</v>
      </c>
      <c r="X596" s="158" t="e">
        <f t="shared" si="266"/>
        <v>#VALUE!</v>
      </c>
      <c r="Y596" s="70"/>
      <c r="Z596" s="162" t="str">
        <f>_xll.BDH(C596,$Z$12,$D$1,$D$1)</f>
        <v>#N/A Requesting Data...</v>
      </c>
      <c r="AA596" s="162" t="e">
        <f t="shared" si="267"/>
        <v>#VALUE!</v>
      </c>
      <c r="AB596" s="163" t="e">
        <f t="shared" si="268"/>
        <v>#VALUE!</v>
      </c>
      <c r="AC596" s="164">
        <v>0</v>
      </c>
      <c r="AD596" s="165">
        <f>IF(D596 = D897,1,_xll.BDP(K596,$AD$12)*L596)</f>
        <v>0.86165000000000003</v>
      </c>
      <c r="AE596" s="400" t="e">
        <f>AA596*AC596*T596/AD596 / AF897</f>
        <v>#VALUE!</v>
      </c>
      <c r="AF596" s="73"/>
      <c r="AG596" s="69"/>
      <c r="AH596" s="61"/>
    </row>
    <row r="597" spans="1:34" x14ac:dyDescent="0.2">
      <c r="B597" s="152">
        <v>3424</v>
      </c>
      <c r="C597" s="152" t="s">
        <v>1005</v>
      </c>
      <c r="D597" s="152" t="str">
        <f>_xll.BDP(C597,$D$12)</f>
        <v>GBp</v>
      </c>
      <c r="E597" s="152" t="s">
        <v>1093</v>
      </c>
      <c r="F597" s="153">
        <f>_xll.BDP(C597,$F$12)</f>
        <v>6.63</v>
      </c>
      <c r="G597" s="153" t="str">
        <f>_xll.BDP(C597,$G$12)</f>
        <v>#N/A Requesting Data...</v>
      </c>
      <c r="H597" s="154" t="e">
        <f t="shared" si="258"/>
        <v>#VALUE!</v>
      </c>
      <c r="I597" s="155" t="e">
        <f t="shared" si="259"/>
        <v>#VALUE!</v>
      </c>
      <c r="J597" s="156">
        <v>0</v>
      </c>
      <c r="K597" s="152" t="str">
        <f>CONCATENATE(D897,D597, " Curncy")</f>
        <v>EURGBp Curncy</v>
      </c>
      <c r="L597" s="152">
        <f>IF(D597 = D897,1,_xll.BDP(K597,$L$12))</f>
        <v>1</v>
      </c>
      <c r="M597" s="394" t="e">
        <f>IF(D597 = D897,1,_xll.BDP(K597,$M$12)*L597)</f>
        <v>#VALUE!</v>
      </c>
      <c r="N597" s="157" t="e">
        <f t="shared" si="260"/>
        <v>#VALUE!</v>
      </c>
      <c r="O597" s="396" t="e">
        <f>N597 / Y897</f>
        <v>#VALUE!</v>
      </c>
      <c r="P597" s="159">
        <f t="shared" si="261"/>
        <v>0</v>
      </c>
      <c r="Q597" s="398">
        <f>P597 / Y897*100</f>
        <v>0</v>
      </c>
      <c r="R597" s="160">
        <f t="shared" si="262"/>
        <v>0</v>
      </c>
      <c r="S597" s="398">
        <f t="shared" si="263"/>
        <v>0</v>
      </c>
      <c r="T597" s="152">
        <f t="shared" si="264"/>
        <v>0.01</v>
      </c>
      <c r="U597" s="152">
        <v>0</v>
      </c>
      <c r="V597" s="152">
        <v>1</v>
      </c>
      <c r="W597" s="158" t="e">
        <f t="shared" si="265"/>
        <v>#VALUE!</v>
      </c>
      <c r="X597" s="158" t="e">
        <f t="shared" si="266"/>
        <v>#VALUE!</v>
      </c>
      <c r="Y597" s="70"/>
      <c r="Z597" s="162" t="str">
        <f>_xll.BDH(C597,$Z$12,$D$1,$D$1)</f>
        <v>#N/A Requesting Data...</v>
      </c>
      <c r="AA597" s="162" t="e">
        <f t="shared" si="267"/>
        <v>#VALUE!</v>
      </c>
      <c r="AB597" s="163" t="e">
        <f t="shared" si="268"/>
        <v>#VALUE!</v>
      </c>
      <c r="AC597" s="164">
        <v>0</v>
      </c>
      <c r="AD597" s="165">
        <f>IF(D597 = D897,1,_xll.BDP(K597,$AD$12)*L597)</f>
        <v>0.86165000000000003</v>
      </c>
      <c r="AE597" s="400" t="e">
        <f>AA597*AC597*T597/AD597 / AF897</f>
        <v>#VALUE!</v>
      </c>
      <c r="AF597" s="73"/>
      <c r="AG597" s="69"/>
      <c r="AH597" s="61"/>
    </row>
    <row r="598" spans="1:34" x14ac:dyDescent="0.2">
      <c r="B598" s="152">
        <v>3521</v>
      </c>
      <c r="C598" s="152" t="s">
        <v>68</v>
      </c>
      <c r="D598" s="152" t="str">
        <f>_xll.BDP(C598,$D$12)</f>
        <v>GBp</v>
      </c>
      <c r="E598" s="152" t="s">
        <v>1135</v>
      </c>
      <c r="F598" s="153">
        <f>_xll.BDP(C598,$F$12)</f>
        <v>86.08</v>
      </c>
      <c r="G598" s="153" t="str">
        <f>_xll.BDP(C598,$G$12)</f>
        <v>#N/A Requesting Data...</v>
      </c>
      <c r="H598" s="154" t="e">
        <f t="shared" si="258"/>
        <v>#VALUE!</v>
      </c>
      <c r="I598" s="155" t="e">
        <f t="shared" si="259"/>
        <v>#VALUE!</v>
      </c>
      <c r="J598" s="156">
        <v>0</v>
      </c>
      <c r="K598" s="152" t="str">
        <f>CONCATENATE(D897,D598, " Curncy")</f>
        <v>EURGBp Curncy</v>
      </c>
      <c r="L598" s="152">
        <f>IF(D598 = D897,1,_xll.BDP(K598,$L$12))</f>
        <v>1</v>
      </c>
      <c r="M598" s="394" t="e">
        <f>IF(D598 = D897,1,_xll.BDP(K598,$M$12)*L598)</f>
        <v>#VALUE!</v>
      </c>
      <c r="N598" s="157" t="e">
        <f t="shared" si="260"/>
        <v>#VALUE!</v>
      </c>
      <c r="O598" s="396" t="e">
        <f>N598 / Y897</f>
        <v>#VALUE!</v>
      </c>
      <c r="P598" s="159">
        <f t="shared" si="261"/>
        <v>0</v>
      </c>
      <c r="Q598" s="398">
        <f>P598 / Y897*100</f>
        <v>0</v>
      </c>
      <c r="R598" s="160">
        <f t="shared" si="262"/>
        <v>0</v>
      </c>
      <c r="S598" s="398">
        <f t="shared" si="263"/>
        <v>0</v>
      </c>
      <c r="T598" s="152">
        <f t="shared" si="264"/>
        <v>0.01</v>
      </c>
      <c r="U598" s="152">
        <v>0</v>
      </c>
      <c r="V598" s="152">
        <v>1</v>
      </c>
      <c r="W598" s="158" t="e">
        <f t="shared" si="265"/>
        <v>#VALUE!</v>
      </c>
      <c r="X598" s="158" t="e">
        <f t="shared" si="266"/>
        <v>#VALUE!</v>
      </c>
      <c r="Y598" s="70"/>
      <c r="Z598" s="162" t="str">
        <f>_xll.BDH(C598,$Z$12,$D$1,$D$1)</f>
        <v>#N/A Requesting Data...</v>
      </c>
      <c r="AA598" s="162" t="e">
        <f t="shared" si="267"/>
        <v>#VALUE!</v>
      </c>
      <c r="AB598" s="163" t="e">
        <f t="shared" si="268"/>
        <v>#VALUE!</v>
      </c>
      <c r="AC598" s="164">
        <v>0</v>
      </c>
      <c r="AD598" s="165">
        <f>IF(D598 = D897,1,_xll.BDP(K598,$AD$12)*L598)</f>
        <v>0.86165000000000003</v>
      </c>
      <c r="AE598" s="400" t="e">
        <f>AA598*AC598*T598/AD598 / AF897</f>
        <v>#VALUE!</v>
      </c>
      <c r="AF598" s="73"/>
      <c r="AG598" s="69"/>
      <c r="AH598" s="61"/>
    </row>
    <row r="599" spans="1:34" x14ac:dyDescent="0.2">
      <c r="A599" s="152"/>
      <c r="B599" s="152">
        <v>21107</v>
      </c>
      <c r="C599" s="152" t="s">
        <v>1664</v>
      </c>
      <c r="D599" s="152" t="str">
        <f>_xll.BDP(C599,$D$12)</f>
        <v>USD</v>
      </c>
      <c r="E599" s="152" t="s">
        <v>1665</v>
      </c>
      <c r="F599" s="153" t="str">
        <f>_xll.BDP(C599,$F$12)</f>
        <v>#N/A N/A</v>
      </c>
      <c r="G599" s="153" t="str">
        <f>_xll.BDP(C599,$G$12)</f>
        <v>#N/A Requesting Data...</v>
      </c>
      <c r="H599" s="154">
        <f>IF(OR(OR(G599="#N/A N/A",G599="#N/A Real Time"),OR(F599="#N/A N/A",F599="#N/A Real Time")),0,  G599 - F599)</f>
        <v>0</v>
      </c>
      <c r="I599" s="155">
        <f>IF(OR(F599=0,F599="#N/A N/A"),0,H599 / F599*100)</f>
        <v>0</v>
      </c>
      <c r="J599" s="156">
        <v>242639</v>
      </c>
      <c r="K599" s="152" t="str">
        <f>CONCATENATE(D897,D599, " Curncy")</f>
        <v>EURUSD Curncy</v>
      </c>
      <c r="L599" s="152">
        <f>IF(D599 = D897,1,_xll.BDP(K599,$L$12))</f>
        <v>1</v>
      </c>
      <c r="M599" s="394" t="e">
        <f>IF(D599 = D897,1,_xll.BDP(K599,$M$12)*L599)</f>
        <v>#VALUE!</v>
      </c>
      <c r="N599" s="157" t="e">
        <f>H599*J599*T599/M599</f>
        <v>#VALUE!</v>
      </c>
      <c r="O599" s="396" t="e">
        <f>N599 / Y897</f>
        <v>#VALUE!</v>
      </c>
      <c r="P599" s="159" t="e">
        <f>IF(OR(OR(J599=0,G599 = "#N/A N/A"),G599="#N/A Real Time"),0,G599*J599*T599/M599)</f>
        <v>#VALUE!</v>
      </c>
      <c r="Q599" s="398" t="e">
        <f>P599 / Y897*100</f>
        <v>#VALUE!</v>
      </c>
      <c r="R599" s="160" t="e">
        <f>IF(Q599&lt;0,Q599,0)</f>
        <v>#VALUE!</v>
      </c>
      <c r="S599" s="398" t="e">
        <f>IF(Q599&gt;0,Q599,0)</f>
        <v>#VALUE!</v>
      </c>
      <c r="T599" s="152">
        <f>IF(EXACT(D599,UPPER(D599)),1,0.01)/V599</f>
        <v>1</v>
      </c>
      <c r="U599" s="152">
        <v>0</v>
      </c>
      <c r="V599" s="152">
        <v>1</v>
      </c>
      <c r="W599" s="158" t="e">
        <f>IF(AND(Q599&lt;0,O599&gt;0),O599,0)</f>
        <v>#VALUE!</v>
      </c>
      <c r="X599" s="158" t="e">
        <f>IF(AND(Q599&gt;0,O599&gt;0),O599,0)</f>
        <v>#VALUE!</v>
      </c>
      <c r="Y599" s="161"/>
      <c r="Z599" s="162" t="str">
        <f>_xll.BDH(C599,$Z$12,$D$1,$D$1)</f>
        <v>#N/A N/A</v>
      </c>
      <c r="AA599" s="162">
        <f>IF(OR(OR(F599="#N/A N/A",F599="#N/A Real Time"),OR(Z599="#N/A N/A",Z599="#N/A Real Time")),0,  F599 - Z599)</f>
        <v>0</v>
      </c>
      <c r="AB599" s="163">
        <f>IF(OR(Z599=0,Z599="#N/A N/A"),0,AA599 / Z599*100)</f>
        <v>0</v>
      </c>
      <c r="AC599" s="164">
        <v>242639</v>
      </c>
      <c r="AD599" s="165">
        <f>IF(D599 = D897,1,_xll.BDP(K599,$AD$12)*L599)</f>
        <v>1.0414000000000001</v>
      </c>
      <c r="AE599" s="400">
        <f>AA599*AC599*T599/AD599 / AF897</f>
        <v>0</v>
      </c>
      <c r="AF599" s="166"/>
      <c r="AG599" s="69"/>
      <c r="AH599" s="61"/>
    </row>
    <row r="600" spans="1:34" x14ac:dyDescent="0.2">
      <c r="B600" s="152">
        <v>3821</v>
      </c>
      <c r="C600" s="152" t="s">
        <v>1487</v>
      </c>
      <c r="D600" s="152" t="str">
        <f>_xll.BDP(C600,$D$12)</f>
        <v>GBp</v>
      </c>
      <c r="E600" s="152" t="s">
        <v>1488</v>
      </c>
      <c r="F600" s="153">
        <f>_xll.BDP(C600,$F$12)</f>
        <v>218.2</v>
      </c>
      <c r="G600" s="153" t="str">
        <f>_xll.BDP(C600,$G$12)</f>
        <v>#N/A Requesting Data...</v>
      </c>
      <c r="H600" s="154" t="e">
        <f t="shared" si="258"/>
        <v>#VALUE!</v>
      </c>
      <c r="I600" s="155" t="e">
        <f t="shared" si="259"/>
        <v>#VALUE!</v>
      </c>
      <c r="J600" s="156">
        <v>0</v>
      </c>
      <c r="K600" s="152" t="str">
        <f>CONCATENATE(D897,D600, " Curncy")</f>
        <v>EURGBp Curncy</v>
      </c>
      <c r="L600" s="152">
        <f>IF(D600 = D897,1,_xll.BDP(K600,$L$12))</f>
        <v>1</v>
      </c>
      <c r="M600" s="394" t="e">
        <f>IF(D600 = D897,1,_xll.BDP(K600,$M$12)*L600)</f>
        <v>#VALUE!</v>
      </c>
      <c r="N600" s="157" t="e">
        <f t="shared" si="260"/>
        <v>#VALUE!</v>
      </c>
      <c r="O600" s="396" t="e">
        <f>N600 / Y897</f>
        <v>#VALUE!</v>
      </c>
      <c r="P600" s="159">
        <f t="shared" si="261"/>
        <v>0</v>
      </c>
      <c r="Q600" s="398">
        <f>P600 / Y897*100</f>
        <v>0</v>
      </c>
      <c r="R600" s="160">
        <f t="shared" si="262"/>
        <v>0</v>
      </c>
      <c r="S600" s="398">
        <f t="shared" si="263"/>
        <v>0</v>
      </c>
      <c r="T600" s="152">
        <f t="shared" si="264"/>
        <v>0.01</v>
      </c>
      <c r="U600" s="152">
        <v>0</v>
      </c>
      <c r="V600" s="152">
        <v>1</v>
      </c>
      <c r="W600" s="158" t="e">
        <f t="shared" si="265"/>
        <v>#VALUE!</v>
      </c>
      <c r="X600" s="158" t="e">
        <f t="shared" si="266"/>
        <v>#VALUE!</v>
      </c>
      <c r="Y600" s="70"/>
      <c r="Z600" s="162">
        <f>_xll.BDH(C600,$Z$12,$D$1,$D$1)</f>
        <v>218.3</v>
      </c>
      <c r="AA600" s="162">
        <f t="shared" si="267"/>
        <v>-0.10000000000002274</v>
      </c>
      <c r="AB600" s="163">
        <f t="shared" si="268"/>
        <v>-4.5808520384801987E-2</v>
      </c>
      <c r="AC600" s="164">
        <v>0</v>
      </c>
      <c r="AD600" s="165">
        <f>IF(D600 = D897,1,_xll.BDP(K600,$AD$12)*L600)</f>
        <v>0.86165000000000003</v>
      </c>
      <c r="AE600" s="400">
        <f>AA600*AC600*T600/AD600 / AF897</f>
        <v>0</v>
      </c>
      <c r="AF600" s="73"/>
      <c r="AG600" s="69"/>
      <c r="AH600" s="61"/>
    </row>
    <row r="601" spans="1:34" x14ac:dyDescent="0.2">
      <c r="B601" s="152">
        <v>19481</v>
      </c>
      <c r="C601" s="152" t="s">
        <v>1006</v>
      </c>
      <c r="D601" s="152" t="str">
        <f>_xll.BDP(C601,$D$12)</f>
        <v>GBp</v>
      </c>
      <c r="E601" s="152" t="s">
        <v>1094</v>
      </c>
      <c r="F601" s="153">
        <f>_xll.BDP(C601,$F$12)</f>
        <v>270.3</v>
      </c>
      <c r="G601" s="153" t="str">
        <f>_xll.BDP(C601,$G$12)</f>
        <v>#N/A Requesting Data...</v>
      </c>
      <c r="H601" s="154" t="e">
        <f t="shared" si="258"/>
        <v>#VALUE!</v>
      </c>
      <c r="I601" s="155" t="e">
        <f t="shared" si="259"/>
        <v>#VALUE!</v>
      </c>
      <c r="J601" s="156">
        <v>0</v>
      </c>
      <c r="K601" s="152" t="str">
        <f>CONCATENATE(D897,D601, " Curncy")</f>
        <v>EURGBp Curncy</v>
      </c>
      <c r="L601" s="152">
        <f>IF(D601 = D897,1,_xll.BDP(K601,$L$12))</f>
        <v>1</v>
      </c>
      <c r="M601" s="394" t="e">
        <f>IF(D601 = D897,1,_xll.BDP(K601,$M$12)*L601)</f>
        <v>#VALUE!</v>
      </c>
      <c r="N601" s="157" t="e">
        <f t="shared" si="260"/>
        <v>#VALUE!</v>
      </c>
      <c r="O601" s="396" t="e">
        <f>N601 / Y897</f>
        <v>#VALUE!</v>
      </c>
      <c r="P601" s="159">
        <f t="shared" si="261"/>
        <v>0</v>
      </c>
      <c r="Q601" s="398">
        <f>P601 / Y897*100</f>
        <v>0</v>
      </c>
      <c r="R601" s="160">
        <f t="shared" si="262"/>
        <v>0</v>
      </c>
      <c r="S601" s="398">
        <f t="shared" si="263"/>
        <v>0</v>
      </c>
      <c r="T601" s="152">
        <f t="shared" si="264"/>
        <v>0.01</v>
      </c>
      <c r="U601" s="152">
        <v>0</v>
      </c>
      <c r="V601" s="152">
        <v>1</v>
      </c>
      <c r="W601" s="158" t="e">
        <f t="shared" si="265"/>
        <v>#VALUE!</v>
      </c>
      <c r="X601" s="158" t="e">
        <f t="shared" si="266"/>
        <v>#VALUE!</v>
      </c>
      <c r="Y601" s="70"/>
      <c r="Z601" s="162">
        <f>_xll.BDH(C601,$Z$12,$D$1,$D$1)</f>
        <v>269.7</v>
      </c>
      <c r="AA601" s="162">
        <f t="shared" si="267"/>
        <v>0.60000000000002274</v>
      </c>
      <c r="AB601" s="163">
        <f t="shared" si="268"/>
        <v>0.22246941045607074</v>
      </c>
      <c r="AC601" s="164">
        <v>0</v>
      </c>
      <c r="AD601" s="165">
        <f>IF(D601 = D897,1,_xll.BDP(K601,$AD$12)*L601)</f>
        <v>0.86165000000000003</v>
      </c>
      <c r="AE601" s="400">
        <f>AA601*AC601*T601/AD601 / AF897</f>
        <v>0</v>
      </c>
      <c r="AF601" s="73"/>
      <c r="AG601" s="69"/>
      <c r="AH601" s="61"/>
    </row>
    <row r="602" spans="1:34" x14ac:dyDescent="0.2">
      <c r="B602" s="152">
        <v>2765</v>
      </c>
      <c r="C602" s="152" t="s">
        <v>688</v>
      </c>
      <c r="D602" s="152" t="str">
        <f>_xll.BDP(C602,$D$12)</f>
        <v>USD</v>
      </c>
      <c r="E602" s="152" t="s">
        <v>731</v>
      </c>
      <c r="F602" s="153">
        <f>_xll.BDP(C602,$F$12)</f>
        <v>1068.5</v>
      </c>
      <c r="G602" s="153" t="str">
        <f>_xll.BDP(C602,$G$12)</f>
        <v>#N/A Requesting Data...</v>
      </c>
      <c r="H602" s="154" t="e">
        <f t="shared" si="258"/>
        <v>#VALUE!</v>
      </c>
      <c r="I602" s="155" t="e">
        <f t="shared" si="259"/>
        <v>#VALUE!</v>
      </c>
      <c r="J602" s="156">
        <v>0</v>
      </c>
      <c r="K602" s="152" t="str">
        <f>CONCATENATE(D897,D602, " Curncy")</f>
        <v>EURUSD Curncy</v>
      </c>
      <c r="L602" s="152">
        <f>IF(D602 = D897,1,_xll.BDP(K602,$L$12))</f>
        <v>1</v>
      </c>
      <c r="M602" s="394" t="e">
        <f>IF(D602 = D897,1,_xll.BDP(K602,$M$12)*L602)</f>
        <v>#VALUE!</v>
      </c>
      <c r="N602" s="157" t="e">
        <f t="shared" si="260"/>
        <v>#VALUE!</v>
      </c>
      <c r="O602" s="396" t="e">
        <f>N602 / Y897</f>
        <v>#VALUE!</v>
      </c>
      <c r="P602" s="159">
        <f t="shared" si="261"/>
        <v>0</v>
      </c>
      <c r="Q602" s="398">
        <f>P602 / Y897*100</f>
        <v>0</v>
      </c>
      <c r="R602" s="160">
        <f t="shared" si="262"/>
        <v>0</v>
      </c>
      <c r="S602" s="398">
        <f t="shared" si="263"/>
        <v>0</v>
      </c>
      <c r="T602" s="152">
        <f t="shared" si="264"/>
        <v>1</v>
      </c>
      <c r="U602" s="152">
        <v>0</v>
      </c>
      <c r="V602" s="152">
        <v>1</v>
      </c>
      <c r="W602" s="158" t="e">
        <f t="shared" si="265"/>
        <v>#VALUE!</v>
      </c>
      <c r="X602" s="158" t="e">
        <f t="shared" si="266"/>
        <v>#VALUE!</v>
      </c>
      <c r="Y602" s="70"/>
      <c r="Z602" s="162" t="str">
        <f>_xll.BDH(C602,$Z$12,$D$1,$D$1)</f>
        <v>#N/A Requesting Data...</v>
      </c>
      <c r="AA602" s="162" t="e">
        <f t="shared" si="267"/>
        <v>#VALUE!</v>
      </c>
      <c r="AB602" s="163" t="e">
        <f t="shared" si="268"/>
        <v>#VALUE!</v>
      </c>
      <c r="AC602" s="164">
        <v>0</v>
      </c>
      <c r="AD602" s="165">
        <f>IF(D602 = D897,1,_xll.BDP(K602,$AD$12)*L602)</f>
        <v>1.0414000000000001</v>
      </c>
      <c r="AE602" s="400" t="e">
        <f>AA602*AC602*T602/AD602 / AF897</f>
        <v>#VALUE!</v>
      </c>
      <c r="AF602" s="73"/>
      <c r="AG602" s="69"/>
      <c r="AH602" s="61"/>
    </row>
    <row r="603" spans="1:34" s="107" customFormat="1" ht="12" customHeight="1" x14ac:dyDescent="0.2">
      <c r="A603"/>
      <c r="B603" s="152">
        <v>10220</v>
      </c>
      <c r="C603" s="152" t="s">
        <v>1009</v>
      </c>
      <c r="D603" s="152" t="str">
        <f>_xll.BDP(C603,$D$12)</f>
        <v>GBp</v>
      </c>
      <c r="E603" s="152" t="s">
        <v>1098</v>
      </c>
      <c r="F603" s="153">
        <f>_xll.BDP(C603,$F$12)</f>
        <v>1013</v>
      </c>
      <c r="G603" s="153" t="str">
        <f>_xll.BDP(C603,$G$12)</f>
        <v>#N/A Requesting Data...</v>
      </c>
      <c r="H603" s="154" t="e">
        <f t="shared" si="258"/>
        <v>#VALUE!</v>
      </c>
      <c r="I603" s="155" t="e">
        <f t="shared" si="259"/>
        <v>#VALUE!</v>
      </c>
      <c r="J603" s="156">
        <v>0</v>
      </c>
      <c r="K603" s="152" t="str">
        <f>CONCATENATE(D897,D603, " Curncy")</f>
        <v>EURGBp Curncy</v>
      </c>
      <c r="L603" s="152">
        <f>IF(D603 = D897,1,_xll.BDP(K603,$L$12))</f>
        <v>1</v>
      </c>
      <c r="M603" s="394" t="e">
        <f>IF(D603 = D897,1,_xll.BDP(K603,$M$12)*L603)</f>
        <v>#VALUE!</v>
      </c>
      <c r="N603" s="157" t="e">
        <f t="shared" si="260"/>
        <v>#VALUE!</v>
      </c>
      <c r="O603" s="396" t="e">
        <f>N603 / Y897</f>
        <v>#VALUE!</v>
      </c>
      <c r="P603" s="159">
        <f t="shared" si="261"/>
        <v>0</v>
      </c>
      <c r="Q603" s="398">
        <f>P603 / Y897*100</f>
        <v>0</v>
      </c>
      <c r="R603" s="160">
        <f t="shared" si="262"/>
        <v>0</v>
      </c>
      <c r="S603" s="398">
        <f t="shared" si="263"/>
        <v>0</v>
      </c>
      <c r="T603" s="152">
        <f t="shared" si="264"/>
        <v>0.01</v>
      </c>
      <c r="U603" s="152">
        <v>0</v>
      </c>
      <c r="V603" s="152">
        <v>1</v>
      </c>
      <c r="W603" s="158" t="e">
        <f t="shared" si="265"/>
        <v>#VALUE!</v>
      </c>
      <c r="X603" s="158" t="e">
        <f t="shared" si="266"/>
        <v>#VALUE!</v>
      </c>
      <c r="Y603" s="70"/>
      <c r="Z603" s="162" t="str">
        <f>_xll.BDH(C603,$Z$12,$D$1,$D$1)</f>
        <v>#N/A Requesting Data...</v>
      </c>
      <c r="AA603" s="162" t="e">
        <f t="shared" si="267"/>
        <v>#VALUE!</v>
      </c>
      <c r="AB603" s="163" t="e">
        <f t="shared" si="268"/>
        <v>#VALUE!</v>
      </c>
      <c r="AC603" s="164">
        <v>0</v>
      </c>
      <c r="AD603" s="165">
        <f>IF(D603 = D897,1,_xll.BDP(K603,$AD$12)*L603)</f>
        <v>0.86165000000000003</v>
      </c>
      <c r="AE603" s="400" t="e">
        <f>AA603*AC603*T603/AD603 / AF897</f>
        <v>#VALUE!</v>
      </c>
      <c r="AF603" s="73"/>
      <c r="AG603" s="69"/>
      <c r="AH603" s="61"/>
    </row>
    <row r="604" spans="1:34" x14ac:dyDescent="0.2">
      <c r="B604" s="152">
        <v>6450</v>
      </c>
      <c r="C604" s="152" t="s">
        <v>1010</v>
      </c>
      <c r="D604" s="152" t="str">
        <f>_xll.BDP(C604,$D$12)</f>
        <v>GBp</v>
      </c>
      <c r="E604" s="152" t="s">
        <v>1099</v>
      </c>
      <c r="F604" s="153">
        <f>_xll.BDP(C604,$F$12)</f>
        <v>2646</v>
      </c>
      <c r="G604" s="153" t="str">
        <f>_xll.BDP(C604,$G$12)</f>
        <v>#N/A Requesting Data...</v>
      </c>
      <c r="H604" s="154" t="e">
        <f t="shared" si="258"/>
        <v>#VALUE!</v>
      </c>
      <c r="I604" s="155" t="e">
        <f t="shared" si="259"/>
        <v>#VALUE!</v>
      </c>
      <c r="J604" s="156">
        <v>0</v>
      </c>
      <c r="K604" s="152" t="str">
        <f>CONCATENATE(D897,D604, " Curncy")</f>
        <v>EURGBp Curncy</v>
      </c>
      <c r="L604" s="152">
        <f>IF(D604 = D897,1,_xll.BDP(K604,$L$12))</f>
        <v>1</v>
      </c>
      <c r="M604" s="394" t="e">
        <f>IF(D604 = D897,1,_xll.BDP(K604,$M$12)*L604)</f>
        <v>#VALUE!</v>
      </c>
      <c r="N604" s="157" t="e">
        <f t="shared" si="260"/>
        <v>#VALUE!</v>
      </c>
      <c r="O604" s="396" t="e">
        <f>N604 / Y897</f>
        <v>#VALUE!</v>
      </c>
      <c r="P604" s="159">
        <f t="shared" si="261"/>
        <v>0</v>
      </c>
      <c r="Q604" s="398">
        <f>P604 / Y897*100</f>
        <v>0</v>
      </c>
      <c r="R604" s="160">
        <f t="shared" si="262"/>
        <v>0</v>
      </c>
      <c r="S604" s="398">
        <f t="shared" si="263"/>
        <v>0</v>
      </c>
      <c r="T604" s="152">
        <f t="shared" si="264"/>
        <v>0.01</v>
      </c>
      <c r="U604" s="152">
        <v>0</v>
      </c>
      <c r="V604" s="152">
        <v>1</v>
      </c>
      <c r="W604" s="158" t="e">
        <f t="shared" si="265"/>
        <v>#VALUE!</v>
      </c>
      <c r="X604" s="158" t="e">
        <f t="shared" si="266"/>
        <v>#VALUE!</v>
      </c>
      <c r="Y604" s="70"/>
      <c r="Z604" s="162">
        <f>_xll.BDH(C604,$Z$12,$D$1,$D$1)</f>
        <v>2672</v>
      </c>
      <c r="AA604" s="162">
        <f t="shared" si="267"/>
        <v>-26</v>
      </c>
      <c r="AB604" s="163">
        <f t="shared" si="268"/>
        <v>-0.97305389221556893</v>
      </c>
      <c r="AC604" s="164">
        <v>0</v>
      </c>
      <c r="AD604" s="165">
        <f>IF(D604 = D897,1,_xll.BDP(K604,$AD$12)*L604)</f>
        <v>0.86165000000000003</v>
      </c>
      <c r="AE604" s="400">
        <f>AA604*AC604*T604/AD604 / AF897</f>
        <v>0</v>
      </c>
      <c r="AF604" s="73"/>
      <c r="AG604" s="69"/>
      <c r="AH604" s="61"/>
    </row>
    <row r="605" spans="1:34" x14ac:dyDescent="0.2">
      <c r="B605" s="152">
        <v>10257</v>
      </c>
      <c r="C605" s="152" t="s">
        <v>1011</v>
      </c>
      <c r="D605" s="152" t="str">
        <f>_xll.BDP(C605,$D$12)</f>
        <v>GBp</v>
      </c>
      <c r="E605" s="152" t="s">
        <v>1100</v>
      </c>
      <c r="F605" s="153">
        <f>_xll.BDP(C605,$F$12)</f>
        <v>172.5</v>
      </c>
      <c r="G605" s="153" t="str">
        <f>_xll.BDP(C605,$G$12)</f>
        <v>#N/A Requesting Data...</v>
      </c>
      <c r="H605" s="154" t="e">
        <f t="shared" si="258"/>
        <v>#VALUE!</v>
      </c>
      <c r="I605" s="155" t="e">
        <f t="shared" si="259"/>
        <v>#VALUE!</v>
      </c>
      <c r="J605" s="156">
        <v>1263792</v>
      </c>
      <c r="K605" s="152" t="str">
        <f>CONCATENATE(D897,D605, " Curncy")</f>
        <v>EURGBp Curncy</v>
      </c>
      <c r="L605" s="152">
        <f>IF(D605 = D897,1,_xll.BDP(K605,$L$12))</f>
        <v>1</v>
      </c>
      <c r="M605" s="394" t="e">
        <f>IF(D605 = D897,1,_xll.BDP(K605,$M$12)*L605)</f>
        <v>#VALUE!</v>
      </c>
      <c r="N605" s="157" t="e">
        <f t="shared" si="260"/>
        <v>#VALUE!</v>
      </c>
      <c r="O605" s="396" t="e">
        <f>N605 / Y897</f>
        <v>#VALUE!</v>
      </c>
      <c r="P605" s="159" t="e">
        <f t="shared" si="261"/>
        <v>#VALUE!</v>
      </c>
      <c r="Q605" s="398" t="e">
        <f>P605 / Y897*100</f>
        <v>#VALUE!</v>
      </c>
      <c r="R605" s="160" t="e">
        <f t="shared" si="262"/>
        <v>#VALUE!</v>
      </c>
      <c r="S605" s="398" t="e">
        <f t="shared" si="263"/>
        <v>#VALUE!</v>
      </c>
      <c r="T605" s="152">
        <f t="shared" si="264"/>
        <v>0.01</v>
      </c>
      <c r="U605" s="152">
        <v>0</v>
      </c>
      <c r="V605" s="152">
        <v>1</v>
      </c>
      <c r="W605" s="158" t="e">
        <f t="shared" si="265"/>
        <v>#VALUE!</v>
      </c>
      <c r="X605" s="158" t="e">
        <f t="shared" si="266"/>
        <v>#VALUE!</v>
      </c>
      <c r="Y605" s="70"/>
      <c r="Z605" s="162">
        <f>_xll.BDH(C605,$Z$12,$D$1,$D$1)</f>
        <v>174.2</v>
      </c>
      <c r="AA605" s="162">
        <f t="shared" si="267"/>
        <v>-1.6999999999999886</v>
      </c>
      <c r="AB605" s="163">
        <f t="shared" si="268"/>
        <v>-0.97588978185992459</v>
      </c>
      <c r="AC605" s="164">
        <v>1263792</v>
      </c>
      <c r="AD605" s="165">
        <f>IF(D605 = D897,1,_xll.BDP(K605,$AD$12)*L605)</f>
        <v>0.86165000000000003</v>
      </c>
      <c r="AE605" s="400">
        <f>AA605*AC605*T605/AD605 / AF897</f>
        <v>-9.2931579574827199E-5</v>
      </c>
      <c r="AF605" s="73"/>
      <c r="AG605" s="69"/>
      <c r="AH605" s="61"/>
    </row>
    <row r="606" spans="1:34" x14ac:dyDescent="0.2">
      <c r="A606" s="152"/>
      <c r="B606" s="152">
        <v>33109</v>
      </c>
      <c r="C606" s="152"/>
      <c r="D606" s="152" t="s">
        <v>67</v>
      </c>
      <c r="E606" s="152" t="s">
        <v>1674</v>
      </c>
      <c r="F606" s="153">
        <v>1.4999999999999999E-2</v>
      </c>
      <c r="G606" s="153">
        <v>1.4999999999999999E-2</v>
      </c>
      <c r="H606" s="154">
        <f>IF(OR(OR(G606="#N/A N/A",G606="#N/A Real Time"),OR(F606="#N/A N/A",F606="#N/A Real Time")),0,  G606 - F606)</f>
        <v>0</v>
      </c>
      <c r="I606" s="155">
        <f>IF(OR(F606=0,F606="#N/A N/A"),0,H606 / F606*100)</f>
        <v>0</v>
      </c>
      <c r="J606" s="156">
        <v>33433333</v>
      </c>
      <c r="K606" s="152" t="str">
        <f>CONCATENATE(D897,D606, " Curncy")</f>
        <v>EURGBP Curncy</v>
      </c>
      <c r="L606" s="152">
        <f>IF(D606 = D897,1,_xll.BDP(K606,$L$12))</f>
        <v>1</v>
      </c>
      <c r="M606" s="394" t="e">
        <f>IF(D606 = D897,1,_xll.BDP(K606,$M$12)*L606)</f>
        <v>#VALUE!</v>
      </c>
      <c r="N606" s="157" t="e">
        <f>H606*J606*T606/M606</f>
        <v>#VALUE!</v>
      </c>
      <c r="O606" s="396" t="e">
        <f>N606 / Y897</f>
        <v>#VALUE!</v>
      </c>
      <c r="P606" s="159" t="e">
        <f>IF(OR(OR(J606=0,G606 = "#N/A N/A"),G606="#N/A Real Time"),0,G606*J606*T606/M606)</f>
        <v>#VALUE!</v>
      </c>
      <c r="Q606" s="398" t="e">
        <f>P606 / Y897*100</f>
        <v>#VALUE!</v>
      </c>
      <c r="R606" s="160" t="e">
        <f>IF(Q606&lt;0,Q606,0)</f>
        <v>#VALUE!</v>
      </c>
      <c r="S606" s="398" t="e">
        <f>IF(Q606&gt;0,Q606,0)</f>
        <v>#VALUE!</v>
      </c>
      <c r="T606" s="152">
        <f>IF(EXACT(D606,UPPER(D606)),1,0.01)/V606</f>
        <v>1</v>
      </c>
      <c r="U606" s="152">
        <v>1</v>
      </c>
      <c r="V606" s="152">
        <v>1</v>
      </c>
      <c r="W606" s="158" t="e">
        <f>IF(AND(Q606&lt;0,O606&gt;0),O606,0)</f>
        <v>#VALUE!</v>
      </c>
      <c r="X606" s="158" t="e">
        <f>IF(AND(Q606&gt;0,O606&gt;0),O606,0)</f>
        <v>#VALUE!</v>
      </c>
      <c r="Y606" s="161"/>
      <c r="Z606" s="162">
        <v>1.4999999999999999E-2</v>
      </c>
      <c r="AA606" s="162">
        <f>IF(OR(OR(F606="#N/A N/A",F606="#N/A Real Time"),OR(Z606="#N/A N/A",Z606="#N/A Real Time")),0,  F606 - Z606)</f>
        <v>0</v>
      </c>
      <c r="AB606" s="163">
        <f>IF(OR(Z606=0,Z606="#N/A N/A"),0,AA606 / Z606*100)</f>
        <v>0</v>
      </c>
      <c r="AC606" s="164">
        <v>33433333</v>
      </c>
      <c r="AD606" s="165">
        <f>IF(D606 = D897,1,_xll.BDP(K606,$AD$12)*L606)</f>
        <v>0.86165000000000003</v>
      </c>
      <c r="AE606" s="400">
        <f>AA606*AC606*T606/AD606 / AF897</f>
        <v>0</v>
      </c>
      <c r="AF606" s="166"/>
      <c r="AG606" s="69"/>
      <c r="AH606" s="61"/>
    </row>
    <row r="607" spans="1:34" x14ac:dyDescent="0.2">
      <c r="A607" s="29"/>
      <c r="B607" s="152">
        <v>3488</v>
      </c>
      <c r="C607" s="152" t="s">
        <v>1012</v>
      </c>
      <c r="D607" s="152" t="str">
        <f>_xll.BDP(C607,$D$12)</f>
        <v>GBp</v>
      </c>
      <c r="E607" s="152" t="s">
        <v>1101</v>
      </c>
      <c r="F607" s="153">
        <f>_xll.BDP(C607,$F$12)</f>
        <v>797</v>
      </c>
      <c r="G607" s="153" t="str">
        <f>_xll.BDP(C607,$G$12)</f>
        <v>#N/A Requesting Data...</v>
      </c>
      <c r="H607" s="154" t="e">
        <f t="shared" si="258"/>
        <v>#VALUE!</v>
      </c>
      <c r="I607" s="155" t="e">
        <f t="shared" si="259"/>
        <v>#VALUE!</v>
      </c>
      <c r="J607" s="156">
        <v>0</v>
      </c>
      <c r="K607" s="152" t="str">
        <f>CONCATENATE(D897,D607, " Curncy")</f>
        <v>EURGBp Curncy</v>
      </c>
      <c r="L607" s="152">
        <f>IF(D607 = D897,1,_xll.BDP(K607,$L$12))</f>
        <v>1</v>
      </c>
      <c r="M607" s="394" t="e">
        <f>IF(D607 = D897,1,_xll.BDP(K607,$M$12)*L607)</f>
        <v>#VALUE!</v>
      </c>
      <c r="N607" s="157" t="e">
        <f t="shared" si="260"/>
        <v>#VALUE!</v>
      </c>
      <c r="O607" s="396" t="e">
        <f>N607 / Y897</f>
        <v>#VALUE!</v>
      </c>
      <c r="P607" s="159">
        <f t="shared" si="261"/>
        <v>0</v>
      </c>
      <c r="Q607" s="398">
        <f>P607 / Y897*100</f>
        <v>0</v>
      </c>
      <c r="R607" s="160">
        <f t="shared" si="262"/>
        <v>0</v>
      </c>
      <c r="S607" s="398">
        <f t="shared" si="263"/>
        <v>0</v>
      </c>
      <c r="T607" s="152">
        <f t="shared" si="264"/>
        <v>0.01</v>
      </c>
      <c r="U607" s="152">
        <v>0</v>
      </c>
      <c r="V607" s="152">
        <v>1</v>
      </c>
      <c r="W607" s="158" t="e">
        <f t="shared" si="265"/>
        <v>#VALUE!</v>
      </c>
      <c r="X607" s="158" t="e">
        <f t="shared" si="266"/>
        <v>#VALUE!</v>
      </c>
      <c r="Y607" s="70"/>
      <c r="Z607" s="162">
        <f>_xll.BDH(C607,$Z$12,$D$1,$D$1)</f>
        <v>819</v>
      </c>
      <c r="AA607" s="162">
        <f t="shared" si="267"/>
        <v>-22</v>
      </c>
      <c r="AB607" s="163">
        <f t="shared" si="268"/>
        <v>-2.6862026862026864</v>
      </c>
      <c r="AC607" s="164">
        <v>0</v>
      </c>
      <c r="AD607" s="165">
        <f>IF(D607 = D897,1,_xll.BDP(K607,$AD$12)*L607)</f>
        <v>0.86165000000000003</v>
      </c>
      <c r="AE607" s="400">
        <f>AA607*AC607*T607/AD607 / AF897</f>
        <v>0</v>
      </c>
      <c r="AF607" s="73"/>
      <c r="AG607" s="69"/>
      <c r="AH607" s="61"/>
    </row>
    <row r="608" spans="1:34" x14ac:dyDescent="0.2">
      <c r="B608" s="152">
        <v>6379</v>
      </c>
      <c r="C608" s="152" t="s">
        <v>1013</v>
      </c>
      <c r="D608" s="152" t="str">
        <f>_xll.BDP(C608,$D$12)</f>
        <v>GBp</v>
      </c>
      <c r="E608" s="152" t="s">
        <v>1102</v>
      </c>
      <c r="F608" s="153">
        <f>_xll.BDP(C608,$F$12)</f>
        <v>1150.5</v>
      </c>
      <c r="G608" s="153" t="str">
        <f>_xll.BDP(C608,$G$12)</f>
        <v>#N/A Requesting Data...</v>
      </c>
      <c r="H608" s="154" t="e">
        <f t="shared" si="258"/>
        <v>#VALUE!</v>
      </c>
      <c r="I608" s="155" t="e">
        <f t="shared" si="259"/>
        <v>#VALUE!</v>
      </c>
      <c r="J608" s="156">
        <v>0</v>
      </c>
      <c r="K608" s="152" t="str">
        <f>CONCATENATE(D897,D608, " Curncy")</f>
        <v>EURGBp Curncy</v>
      </c>
      <c r="L608" s="152">
        <f>IF(D608 = D897,1,_xll.BDP(K608,$L$12))</f>
        <v>1</v>
      </c>
      <c r="M608" s="394" t="e">
        <f>IF(D608 = D897,1,_xll.BDP(K608,$M$12)*L608)</f>
        <v>#VALUE!</v>
      </c>
      <c r="N608" s="157" t="e">
        <f t="shared" si="260"/>
        <v>#VALUE!</v>
      </c>
      <c r="O608" s="396" t="e">
        <f>N608 / Y897</f>
        <v>#VALUE!</v>
      </c>
      <c r="P608" s="159">
        <f t="shared" si="261"/>
        <v>0</v>
      </c>
      <c r="Q608" s="398">
        <f>P608 / Y897*100</f>
        <v>0</v>
      </c>
      <c r="R608" s="160">
        <f t="shared" si="262"/>
        <v>0</v>
      </c>
      <c r="S608" s="398">
        <f t="shared" si="263"/>
        <v>0</v>
      </c>
      <c r="T608" s="152">
        <f t="shared" si="264"/>
        <v>0.01</v>
      </c>
      <c r="U608" s="152">
        <v>0</v>
      </c>
      <c r="V608" s="152">
        <v>1</v>
      </c>
      <c r="W608" s="158" t="e">
        <f t="shared" si="265"/>
        <v>#VALUE!</v>
      </c>
      <c r="X608" s="158" t="e">
        <f t="shared" si="266"/>
        <v>#VALUE!</v>
      </c>
      <c r="Y608" s="70"/>
      <c r="Z608" s="162" t="str">
        <f>_xll.BDH(C608,$Z$12,$D$1,$D$1)</f>
        <v>#N/A Requesting Data...</v>
      </c>
      <c r="AA608" s="162" t="e">
        <f t="shared" si="267"/>
        <v>#VALUE!</v>
      </c>
      <c r="AB608" s="163" t="e">
        <f t="shared" si="268"/>
        <v>#VALUE!</v>
      </c>
      <c r="AC608" s="164">
        <v>0</v>
      </c>
      <c r="AD608" s="165">
        <f>IF(D608 = D897,1,_xll.BDP(K608,$AD$12)*L608)</f>
        <v>0.86165000000000003</v>
      </c>
      <c r="AE608" s="400" t="e">
        <f>AA608*AC608*T608/AD608 / AF897</f>
        <v>#VALUE!</v>
      </c>
      <c r="AF608" s="73"/>
      <c r="AG608" s="69"/>
      <c r="AH608" s="61"/>
    </row>
    <row r="609" spans="1:34" x14ac:dyDescent="0.2">
      <c r="B609" s="152">
        <v>8131</v>
      </c>
      <c r="C609" s="152" t="s">
        <v>1014</v>
      </c>
      <c r="D609" s="152" t="str">
        <f>_xll.BDP(C609,$D$12)</f>
        <v>GBp</v>
      </c>
      <c r="E609" s="152" t="s">
        <v>1103</v>
      </c>
      <c r="F609" s="153">
        <f>_xll.BDP(C609,$F$12)</f>
        <v>1406</v>
      </c>
      <c r="G609" s="153" t="str">
        <f>_xll.BDP(C609,$G$12)</f>
        <v>#N/A Requesting Data...</v>
      </c>
      <c r="H609" s="154" t="e">
        <f t="shared" si="258"/>
        <v>#VALUE!</v>
      </c>
      <c r="I609" s="155" t="e">
        <f t="shared" si="259"/>
        <v>#VALUE!</v>
      </c>
      <c r="J609" s="156">
        <v>0</v>
      </c>
      <c r="K609" s="152" t="str">
        <f>CONCATENATE(D897,D609, " Curncy")</f>
        <v>EURGBp Curncy</v>
      </c>
      <c r="L609" s="152">
        <f>IF(D609 = D897,1,_xll.BDP(K609,$L$12))</f>
        <v>1</v>
      </c>
      <c r="M609" s="394" t="e">
        <f>IF(D609 = D897,1,_xll.BDP(K609,$M$12)*L609)</f>
        <v>#VALUE!</v>
      </c>
      <c r="N609" s="157" t="e">
        <f t="shared" si="260"/>
        <v>#VALUE!</v>
      </c>
      <c r="O609" s="396" t="e">
        <f>N609 / Y897</f>
        <v>#VALUE!</v>
      </c>
      <c r="P609" s="159">
        <f t="shared" si="261"/>
        <v>0</v>
      </c>
      <c r="Q609" s="398">
        <f>P609 / Y897*100</f>
        <v>0</v>
      </c>
      <c r="R609" s="160">
        <f t="shared" si="262"/>
        <v>0</v>
      </c>
      <c r="S609" s="398">
        <f t="shared" si="263"/>
        <v>0</v>
      </c>
      <c r="T609" s="152">
        <f t="shared" si="264"/>
        <v>0.01</v>
      </c>
      <c r="U609" s="152">
        <v>0</v>
      </c>
      <c r="V609" s="152">
        <v>1</v>
      </c>
      <c r="W609" s="158" t="e">
        <f t="shared" si="265"/>
        <v>#VALUE!</v>
      </c>
      <c r="X609" s="158" t="e">
        <f t="shared" si="266"/>
        <v>#VALUE!</v>
      </c>
      <c r="Y609" s="70"/>
      <c r="Z609" s="162" t="str">
        <f>_xll.BDH(C609,$Z$12,$D$1,$D$1)</f>
        <v>#N/A Requesting Data...</v>
      </c>
      <c r="AA609" s="162" t="e">
        <f t="shared" si="267"/>
        <v>#VALUE!</v>
      </c>
      <c r="AB609" s="163" t="e">
        <f t="shared" si="268"/>
        <v>#VALUE!</v>
      </c>
      <c r="AC609" s="164">
        <v>0</v>
      </c>
      <c r="AD609" s="165">
        <f>IF(D609 = D897,1,_xll.BDP(K609,$AD$12)*L609)</f>
        <v>0.86165000000000003</v>
      </c>
      <c r="AE609" s="400" t="e">
        <f>AA609*AC609*T609/AD609 / AF897</f>
        <v>#VALUE!</v>
      </c>
      <c r="AF609" s="73"/>
      <c r="AG609" s="69"/>
      <c r="AH609" s="61"/>
    </row>
    <row r="610" spans="1:34" s="107" customFormat="1" ht="12" customHeight="1" x14ac:dyDescent="0.2">
      <c r="A610" s="152"/>
      <c r="B610" s="152">
        <v>29835</v>
      </c>
      <c r="C610" s="152" t="s">
        <v>1401</v>
      </c>
      <c r="D610" s="152" t="str">
        <f>_xll.BDP(C610,$D$12)</f>
        <v>USD</v>
      </c>
      <c r="E610" s="152" t="s">
        <v>1402</v>
      </c>
      <c r="F610" s="153">
        <f>_xll.BDP(C610,$F$12)</f>
        <v>31.84</v>
      </c>
      <c r="G610" s="153" t="str">
        <f>_xll.BDP(C610,$G$12)</f>
        <v>#N/A Requesting Data...</v>
      </c>
      <c r="H610" s="154" t="e">
        <f t="shared" si="258"/>
        <v>#VALUE!</v>
      </c>
      <c r="I610" s="155" t="e">
        <f t="shared" si="259"/>
        <v>#VALUE!</v>
      </c>
      <c r="J610" s="156">
        <v>0</v>
      </c>
      <c r="K610" s="152" t="str">
        <f>CONCATENATE(D897,D610, " Curncy")</f>
        <v>EURUSD Curncy</v>
      </c>
      <c r="L610" s="152">
        <f>IF(D610 = D897,1,_xll.BDP(K610,$L$12))</f>
        <v>1</v>
      </c>
      <c r="M610" s="394" t="e">
        <f>IF(D610 = D897,1,_xll.BDP(K610,$M$12)*L610)</f>
        <v>#VALUE!</v>
      </c>
      <c r="N610" s="157" t="e">
        <f t="shared" si="260"/>
        <v>#VALUE!</v>
      </c>
      <c r="O610" s="396" t="e">
        <f>N610 / Y897</f>
        <v>#VALUE!</v>
      </c>
      <c r="P610" s="159">
        <f t="shared" si="261"/>
        <v>0</v>
      </c>
      <c r="Q610" s="398">
        <f>P610 / Y897*100</f>
        <v>0</v>
      </c>
      <c r="R610" s="160">
        <f t="shared" si="262"/>
        <v>0</v>
      </c>
      <c r="S610" s="398">
        <f t="shared" si="263"/>
        <v>0</v>
      </c>
      <c r="T610" s="152">
        <f t="shared" si="264"/>
        <v>1</v>
      </c>
      <c r="U610" s="152">
        <v>0</v>
      </c>
      <c r="V610" s="152">
        <v>1</v>
      </c>
      <c r="W610" s="158" t="e">
        <f t="shared" si="265"/>
        <v>#VALUE!</v>
      </c>
      <c r="X610" s="158" t="e">
        <f t="shared" si="266"/>
        <v>#VALUE!</v>
      </c>
      <c r="Y610" s="161"/>
      <c r="Z610" s="162">
        <f>_xll.BDH(C610,$Z$12,$D$1,$D$1)</f>
        <v>31.684999999999999</v>
      </c>
      <c r="AA610" s="162">
        <f t="shared" si="267"/>
        <v>0.15500000000000114</v>
      </c>
      <c r="AB610" s="163">
        <f t="shared" si="268"/>
        <v>0.48919046867603327</v>
      </c>
      <c r="AC610" s="164">
        <v>0</v>
      </c>
      <c r="AD610" s="165">
        <f>IF(D610 = D897,1,_xll.BDP(K610,$AD$12)*L610)</f>
        <v>1.0414000000000001</v>
      </c>
      <c r="AE610" s="400">
        <f>AA610*AC610*T610/AD610 / AF897</f>
        <v>0</v>
      </c>
      <c r="AF610" s="166"/>
      <c r="AG610" s="69"/>
      <c r="AH610" s="61"/>
    </row>
    <row r="611" spans="1:34" x14ac:dyDescent="0.2">
      <c r="A611" s="152"/>
      <c r="B611" s="152">
        <v>31812</v>
      </c>
      <c r="C611" s="152" t="s">
        <v>1485</v>
      </c>
      <c r="D611" s="152" t="str">
        <f>_xll.BDP(C611,$D$12)</f>
        <v>GBp</v>
      </c>
      <c r="E611" s="152" t="s">
        <v>1486</v>
      </c>
      <c r="F611" s="153">
        <f>_xll.BDP(C611,$F$12)</f>
        <v>234.5</v>
      </c>
      <c r="G611" s="153" t="str">
        <f>_xll.BDP(C611,$G$12)</f>
        <v>#N/A Requesting Data...</v>
      </c>
      <c r="H611" s="154" t="e">
        <f t="shared" si="258"/>
        <v>#VALUE!</v>
      </c>
      <c r="I611" s="155" t="e">
        <f t="shared" si="259"/>
        <v>#VALUE!</v>
      </c>
      <c r="J611" s="156">
        <v>0</v>
      </c>
      <c r="K611" s="152" t="str">
        <f>CONCATENATE(D897,D611, " Curncy")</f>
        <v>EURGBp Curncy</v>
      </c>
      <c r="L611" s="152">
        <f>IF(D611 = D897,1,_xll.BDP(K611,$L$12))</f>
        <v>1</v>
      </c>
      <c r="M611" s="394" t="e">
        <f>IF(D611 = D897,1,_xll.BDP(K611,$M$12)*L611)</f>
        <v>#VALUE!</v>
      </c>
      <c r="N611" s="157" t="e">
        <f t="shared" si="260"/>
        <v>#VALUE!</v>
      </c>
      <c r="O611" s="396" t="e">
        <f>N611 / Y897</f>
        <v>#VALUE!</v>
      </c>
      <c r="P611" s="159">
        <f t="shared" si="261"/>
        <v>0</v>
      </c>
      <c r="Q611" s="398">
        <f>P611 / Y897*100</f>
        <v>0</v>
      </c>
      <c r="R611" s="160">
        <f t="shared" si="262"/>
        <v>0</v>
      </c>
      <c r="S611" s="398">
        <f t="shared" si="263"/>
        <v>0</v>
      </c>
      <c r="T611" s="152">
        <f t="shared" si="264"/>
        <v>0.01</v>
      </c>
      <c r="U611" s="152">
        <v>0</v>
      </c>
      <c r="V611" s="152">
        <v>1</v>
      </c>
      <c r="W611" s="158" t="e">
        <f t="shared" si="265"/>
        <v>#VALUE!</v>
      </c>
      <c r="X611" s="158" t="e">
        <f t="shared" si="266"/>
        <v>#VALUE!</v>
      </c>
      <c r="Y611" s="161"/>
      <c r="Z611" s="162" t="str">
        <f>_xll.BDH(C611,$Z$12,$D$1,$D$1)</f>
        <v>#N/A Requesting Data...</v>
      </c>
      <c r="AA611" s="162" t="e">
        <f t="shared" si="267"/>
        <v>#VALUE!</v>
      </c>
      <c r="AB611" s="163" t="e">
        <f t="shared" si="268"/>
        <v>#VALUE!</v>
      </c>
      <c r="AC611" s="164">
        <v>0</v>
      </c>
      <c r="AD611" s="165">
        <f>IF(D611 = D897,1,_xll.BDP(K611,$AD$12)*L611)</f>
        <v>0.86165000000000003</v>
      </c>
      <c r="AE611" s="400" t="e">
        <f>AA611*AC611*T611/AD611 / AF897</f>
        <v>#VALUE!</v>
      </c>
      <c r="AF611" s="166"/>
      <c r="AG611" s="69"/>
      <c r="AH611" s="61"/>
    </row>
    <row r="612" spans="1:34" x14ac:dyDescent="0.2">
      <c r="A612" s="110"/>
      <c r="B612" s="152">
        <v>6512</v>
      </c>
      <c r="C612" s="152" t="s">
        <v>1295</v>
      </c>
      <c r="D612" s="152" t="str">
        <f>_xll.BDP(C612,$D$12)</f>
        <v>GBp</v>
      </c>
      <c r="E612" s="152" t="s">
        <v>1296</v>
      </c>
      <c r="F612" s="153">
        <f>_xll.BDP(C612,$F$12)</f>
        <v>251.6</v>
      </c>
      <c r="G612" s="153" t="str">
        <f>_xll.BDP(C612,$G$12)</f>
        <v>#N/A Requesting Data...</v>
      </c>
      <c r="H612" s="154" t="e">
        <f t="shared" si="258"/>
        <v>#VALUE!</v>
      </c>
      <c r="I612" s="155" t="e">
        <f t="shared" si="259"/>
        <v>#VALUE!</v>
      </c>
      <c r="J612" s="156">
        <v>0</v>
      </c>
      <c r="K612" s="152" t="str">
        <f>CONCATENATE(D897,D612, " Curncy")</f>
        <v>EURGBp Curncy</v>
      </c>
      <c r="L612" s="152">
        <f>IF(D612 = D897,1,_xll.BDP(K612,$L$12))</f>
        <v>1</v>
      </c>
      <c r="M612" s="394" t="e">
        <f>IF(D612 = D897,1,_xll.BDP(K612,$M$12)*L612)</f>
        <v>#VALUE!</v>
      </c>
      <c r="N612" s="157" t="e">
        <f t="shared" si="260"/>
        <v>#VALUE!</v>
      </c>
      <c r="O612" s="396" t="e">
        <f>N612 / Y897</f>
        <v>#VALUE!</v>
      </c>
      <c r="P612" s="159">
        <f t="shared" si="261"/>
        <v>0</v>
      </c>
      <c r="Q612" s="398">
        <f>P612 / Y897*100</f>
        <v>0</v>
      </c>
      <c r="R612" s="160">
        <f t="shared" si="262"/>
        <v>0</v>
      </c>
      <c r="S612" s="398">
        <f t="shared" si="263"/>
        <v>0</v>
      </c>
      <c r="T612" s="152">
        <f t="shared" si="264"/>
        <v>0.01</v>
      </c>
      <c r="U612" s="152">
        <v>0</v>
      </c>
      <c r="V612" s="152">
        <v>1</v>
      </c>
      <c r="W612" s="158" t="e">
        <f t="shared" si="265"/>
        <v>#VALUE!</v>
      </c>
      <c r="X612" s="158" t="e">
        <f t="shared" si="266"/>
        <v>#VALUE!</v>
      </c>
      <c r="Y612" s="110"/>
      <c r="Z612" s="162">
        <f>_xll.BDH(C612,$Z$12,$D$1,$D$1)</f>
        <v>248.6</v>
      </c>
      <c r="AA612" s="162">
        <f t="shared" si="267"/>
        <v>3</v>
      </c>
      <c r="AB612" s="163">
        <f t="shared" si="268"/>
        <v>1.2067578439259854</v>
      </c>
      <c r="AC612" s="164">
        <v>0</v>
      </c>
      <c r="AD612" s="165">
        <f>IF(D612 = D897,1,_xll.BDP(K612,$AD$12)*L612)</f>
        <v>0.86165000000000003</v>
      </c>
      <c r="AE612" s="400">
        <f>AA612*AC612*T612/AD612 / AF897</f>
        <v>0</v>
      </c>
      <c r="AF612" s="123"/>
      <c r="AG612" s="69"/>
      <c r="AH612" s="61"/>
    </row>
    <row r="613" spans="1:34" x14ac:dyDescent="0.2">
      <c r="B613" s="152">
        <v>3528</v>
      </c>
      <c r="C613" s="152" t="s">
        <v>1403</v>
      </c>
      <c r="D613" s="152" t="str">
        <f>_xll.BDP(C613,$D$12)</f>
        <v>GBp</v>
      </c>
      <c r="E613" s="152" t="s">
        <v>1590</v>
      </c>
      <c r="F613" s="153">
        <f>_xll.BDP(C613,$F$12)</f>
        <v>665</v>
      </c>
      <c r="G613" s="153" t="str">
        <f>_xll.BDP(C613,$G$12)</f>
        <v>#N/A Requesting Data...</v>
      </c>
      <c r="H613" s="154" t="e">
        <f t="shared" si="258"/>
        <v>#VALUE!</v>
      </c>
      <c r="I613" s="155" t="e">
        <f t="shared" si="259"/>
        <v>#VALUE!</v>
      </c>
      <c r="J613" s="156">
        <v>0</v>
      </c>
      <c r="K613" s="152" t="str">
        <f>CONCATENATE(D897,D613, " Curncy")</f>
        <v>EURGBp Curncy</v>
      </c>
      <c r="L613" s="152">
        <f>IF(D613 = D897,1,_xll.BDP(K613,$L$12))</f>
        <v>1</v>
      </c>
      <c r="M613" s="394" t="e">
        <f>IF(D613 = D897,1,_xll.BDP(K613,$M$12)*L613)</f>
        <v>#VALUE!</v>
      </c>
      <c r="N613" s="157" t="e">
        <f t="shared" si="260"/>
        <v>#VALUE!</v>
      </c>
      <c r="O613" s="396" t="e">
        <f>N613 / Y897</f>
        <v>#VALUE!</v>
      </c>
      <c r="P613" s="159">
        <f t="shared" si="261"/>
        <v>0</v>
      </c>
      <c r="Q613" s="398">
        <f>P613 / Y897*100</f>
        <v>0</v>
      </c>
      <c r="R613" s="160">
        <f t="shared" si="262"/>
        <v>0</v>
      </c>
      <c r="S613" s="398">
        <f t="shared" si="263"/>
        <v>0</v>
      </c>
      <c r="T613" s="152">
        <f t="shared" si="264"/>
        <v>0.01</v>
      </c>
      <c r="U613" s="152">
        <v>0</v>
      </c>
      <c r="V613" s="152">
        <v>1</v>
      </c>
      <c r="W613" s="158" t="e">
        <f t="shared" si="265"/>
        <v>#VALUE!</v>
      </c>
      <c r="X613" s="158" t="e">
        <f t="shared" si="266"/>
        <v>#VALUE!</v>
      </c>
      <c r="Y613" s="70"/>
      <c r="Z613" s="162" t="str">
        <f>_xll.BDH(C613,$Z$12,$D$1,$D$1)</f>
        <v>#N/A Requesting Data...</v>
      </c>
      <c r="AA613" s="162" t="e">
        <f t="shared" si="267"/>
        <v>#VALUE!</v>
      </c>
      <c r="AB613" s="163" t="e">
        <f t="shared" si="268"/>
        <v>#VALUE!</v>
      </c>
      <c r="AC613" s="164">
        <v>0</v>
      </c>
      <c r="AD613" s="165">
        <f>IF(D613 = D897,1,_xll.BDP(K613,$AD$12)*L613)</f>
        <v>0.86165000000000003</v>
      </c>
      <c r="AE613" s="400" t="e">
        <f>AA613*AC613*T613/AD613 / AF897</f>
        <v>#VALUE!</v>
      </c>
      <c r="AF613" s="73"/>
      <c r="AG613" s="69"/>
      <c r="AH613" s="61"/>
    </row>
    <row r="614" spans="1:34" x14ac:dyDescent="0.2">
      <c r="B614" s="152">
        <v>3430</v>
      </c>
      <c r="C614" s="152" t="s">
        <v>1015</v>
      </c>
      <c r="D614" s="152" t="str">
        <f>_xll.BDP(C614,$D$12)</f>
        <v>GBp</v>
      </c>
      <c r="E614" s="152" t="s">
        <v>1104</v>
      </c>
      <c r="F614" s="153">
        <f>_xll.BDP(C614,$F$12)</f>
        <v>1677.5</v>
      </c>
      <c r="G614" s="153" t="str">
        <f>_xll.BDP(C614,$G$12)</f>
        <v>#N/A Requesting Data...</v>
      </c>
      <c r="H614" s="154" t="e">
        <f t="shared" si="258"/>
        <v>#VALUE!</v>
      </c>
      <c r="I614" s="155" t="e">
        <f t="shared" si="259"/>
        <v>#VALUE!</v>
      </c>
      <c r="J614" s="156">
        <v>0</v>
      </c>
      <c r="K614" s="152" t="str">
        <f>CONCATENATE(D897,D614, " Curncy")</f>
        <v>EURGBp Curncy</v>
      </c>
      <c r="L614" s="152">
        <f>IF(D614 = D897,1,_xll.BDP(K614,$L$12))</f>
        <v>1</v>
      </c>
      <c r="M614" s="394" t="e">
        <f>IF(D614 = D897,1,_xll.BDP(K614,$M$12)*L614)</f>
        <v>#VALUE!</v>
      </c>
      <c r="N614" s="157" t="e">
        <f t="shared" si="260"/>
        <v>#VALUE!</v>
      </c>
      <c r="O614" s="396" t="e">
        <f>N614 / Y897</f>
        <v>#VALUE!</v>
      </c>
      <c r="P614" s="159">
        <f t="shared" si="261"/>
        <v>0</v>
      </c>
      <c r="Q614" s="398">
        <f>P614 / Y897*100</f>
        <v>0</v>
      </c>
      <c r="R614" s="160">
        <f t="shared" si="262"/>
        <v>0</v>
      </c>
      <c r="S614" s="398">
        <f t="shared" si="263"/>
        <v>0</v>
      </c>
      <c r="T614" s="152">
        <f t="shared" si="264"/>
        <v>0.01</v>
      </c>
      <c r="U614" s="152">
        <v>0</v>
      </c>
      <c r="V614" s="152">
        <v>1</v>
      </c>
      <c r="W614" s="158" t="e">
        <f t="shared" si="265"/>
        <v>#VALUE!</v>
      </c>
      <c r="X614" s="158" t="e">
        <f t="shared" si="266"/>
        <v>#VALUE!</v>
      </c>
      <c r="Y614" s="70"/>
      <c r="Z614" s="162" t="str">
        <f>_xll.BDH(C614,$Z$12,$D$1,$D$1)</f>
        <v>#N/A Requesting Data...</v>
      </c>
      <c r="AA614" s="162" t="e">
        <f t="shared" si="267"/>
        <v>#VALUE!</v>
      </c>
      <c r="AB614" s="163" t="e">
        <f t="shared" si="268"/>
        <v>#VALUE!</v>
      </c>
      <c r="AC614" s="164">
        <v>0</v>
      </c>
      <c r="AD614" s="165">
        <f>IF(D614 = D897,1,_xll.BDP(K614,$AD$12)*L614)</f>
        <v>0.86165000000000003</v>
      </c>
      <c r="AE614" s="400" t="e">
        <f>AA614*AC614*T614/AD614 / AF897</f>
        <v>#VALUE!</v>
      </c>
      <c r="AF614" s="73"/>
      <c r="AG614" s="69"/>
      <c r="AH614" s="61"/>
    </row>
    <row r="615" spans="1:34" x14ac:dyDescent="0.2">
      <c r="A615" s="152"/>
      <c r="B615" s="152">
        <v>30056</v>
      </c>
      <c r="C615" s="152" t="s">
        <v>1438</v>
      </c>
      <c r="D615" s="152" t="str">
        <f>_xll.BDP(C615,$D$12)</f>
        <v>GBp</v>
      </c>
      <c r="E615" s="152" t="s">
        <v>1439</v>
      </c>
      <c r="F615" s="153">
        <f>_xll.BDP(C615,$F$12)</f>
        <v>237.8</v>
      </c>
      <c r="G615" s="153" t="str">
        <f>_xll.BDP(C615,$G$12)</f>
        <v>#N/A Requesting Data...</v>
      </c>
      <c r="H615" s="154" t="e">
        <f t="shared" si="258"/>
        <v>#VALUE!</v>
      </c>
      <c r="I615" s="155" t="e">
        <f t="shared" si="259"/>
        <v>#VALUE!</v>
      </c>
      <c r="J615" s="156">
        <v>0</v>
      </c>
      <c r="K615" s="152" t="str">
        <f>CONCATENATE(D897,D615, " Curncy")</f>
        <v>EURGBp Curncy</v>
      </c>
      <c r="L615" s="152">
        <f>IF(D615 = D897,1,_xll.BDP(K615,$L$12))</f>
        <v>1</v>
      </c>
      <c r="M615" s="394" t="e">
        <f>IF(D615 = D897,1,_xll.BDP(K615,$M$12)*L615)</f>
        <v>#VALUE!</v>
      </c>
      <c r="N615" s="157" t="e">
        <f t="shared" si="260"/>
        <v>#VALUE!</v>
      </c>
      <c r="O615" s="396" t="e">
        <f>N615 / Y897</f>
        <v>#VALUE!</v>
      </c>
      <c r="P615" s="159">
        <f t="shared" si="261"/>
        <v>0</v>
      </c>
      <c r="Q615" s="398">
        <f>P615 / Y897*100</f>
        <v>0</v>
      </c>
      <c r="R615" s="160">
        <f t="shared" si="262"/>
        <v>0</v>
      </c>
      <c r="S615" s="398">
        <f t="shared" si="263"/>
        <v>0</v>
      </c>
      <c r="T615" s="152">
        <f t="shared" si="264"/>
        <v>0.01</v>
      </c>
      <c r="U615" s="152">
        <v>0</v>
      </c>
      <c r="V615" s="152">
        <v>1</v>
      </c>
      <c r="W615" s="158" t="e">
        <f t="shared" si="265"/>
        <v>#VALUE!</v>
      </c>
      <c r="X615" s="158" t="e">
        <f t="shared" si="266"/>
        <v>#VALUE!</v>
      </c>
      <c r="Y615" s="161"/>
      <c r="Z615" s="162">
        <f>_xll.BDH(C615,$Z$12,$D$1,$D$1)</f>
        <v>232.9</v>
      </c>
      <c r="AA615" s="162">
        <f t="shared" si="267"/>
        <v>4.9000000000000057</v>
      </c>
      <c r="AB615" s="163">
        <f t="shared" si="268"/>
        <v>2.1039072563331924</v>
      </c>
      <c r="AC615" s="164">
        <v>0</v>
      </c>
      <c r="AD615" s="165">
        <f>IF(D615 = D897,1,_xll.BDP(K615,$AD$12)*L615)</f>
        <v>0.86165000000000003</v>
      </c>
      <c r="AE615" s="400">
        <f>AA615*AC615*T615/AD615 / AF897</f>
        <v>0</v>
      </c>
      <c r="AF615" s="166"/>
      <c r="AG615" s="69"/>
      <c r="AH615" s="61"/>
    </row>
    <row r="616" spans="1:34" x14ac:dyDescent="0.2">
      <c r="B616" s="152">
        <v>8603</v>
      </c>
      <c r="C616" s="152" t="s">
        <v>1016</v>
      </c>
      <c r="D616" s="152" t="str">
        <f>_xll.BDP(C616,$D$12)</f>
        <v>GBp</v>
      </c>
      <c r="E616" s="152" t="s">
        <v>1105</v>
      </c>
      <c r="F616" s="153">
        <f>_xll.BDP(C616,$F$12)</f>
        <v>1091</v>
      </c>
      <c r="G616" s="153" t="str">
        <f>_xll.BDP(C616,$G$12)</f>
        <v>#N/A Requesting Data...</v>
      </c>
      <c r="H616" s="154" t="e">
        <f t="shared" si="258"/>
        <v>#VALUE!</v>
      </c>
      <c r="I616" s="155" t="e">
        <f t="shared" si="259"/>
        <v>#VALUE!</v>
      </c>
      <c r="J616" s="156">
        <v>0</v>
      </c>
      <c r="K616" s="152" t="str">
        <f>CONCATENATE(D897,D616, " Curncy")</f>
        <v>EURGBp Curncy</v>
      </c>
      <c r="L616" s="152">
        <f>IF(D616 = D897,1,_xll.BDP(K616,$L$12))</f>
        <v>1</v>
      </c>
      <c r="M616" s="394" t="e">
        <f>IF(D616 = D897,1,_xll.BDP(K616,$M$12)*L616)</f>
        <v>#VALUE!</v>
      </c>
      <c r="N616" s="157" t="e">
        <f t="shared" si="260"/>
        <v>#VALUE!</v>
      </c>
      <c r="O616" s="396" t="e">
        <f>N616 / Y897</f>
        <v>#VALUE!</v>
      </c>
      <c r="P616" s="159">
        <f t="shared" si="261"/>
        <v>0</v>
      </c>
      <c r="Q616" s="398">
        <f>P616 / Y897*100</f>
        <v>0</v>
      </c>
      <c r="R616" s="160">
        <f t="shared" si="262"/>
        <v>0</v>
      </c>
      <c r="S616" s="398">
        <f t="shared" si="263"/>
        <v>0</v>
      </c>
      <c r="T616" s="152">
        <f t="shared" si="264"/>
        <v>0.01</v>
      </c>
      <c r="U616" s="152">
        <v>0</v>
      </c>
      <c r="V616" s="152">
        <v>1</v>
      </c>
      <c r="W616" s="158" t="e">
        <f t="shared" si="265"/>
        <v>#VALUE!</v>
      </c>
      <c r="X616" s="158" t="e">
        <f t="shared" si="266"/>
        <v>#VALUE!</v>
      </c>
      <c r="Y616" s="70"/>
      <c r="Z616" s="162">
        <f>_xll.BDH(C616,$Z$12,$D$1,$D$1)</f>
        <v>1102.5</v>
      </c>
      <c r="AA616" s="162">
        <f t="shared" si="267"/>
        <v>-11.5</v>
      </c>
      <c r="AB616" s="163">
        <f t="shared" si="268"/>
        <v>-1.0430839002267573</v>
      </c>
      <c r="AC616" s="164">
        <v>0</v>
      </c>
      <c r="AD616" s="165">
        <f>IF(D616 = D897,1,_xll.BDP(K616,$AD$12)*L616)</f>
        <v>0.86165000000000003</v>
      </c>
      <c r="AE616" s="400">
        <f>AA616*AC616*T616/AD616 / AF897</f>
        <v>0</v>
      </c>
      <c r="AF616" s="73"/>
      <c r="AG616" s="69"/>
      <c r="AH616" s="61"/>
    </row>
    <row r="617" spans="1:34" x14ac:dyDescent="0.2">
      <c r="B617" s="152">
        <v>6291</v>
      </c>
      <c r="C617" s="152" t="s">
        <v>1017</v>
      </c>
      <c r="D617" s="152" t="str">
        <f>_xll.BDP(C617,$D$12)</f>
        <v>GBp</v>
      </c>
      <c r="E617" s="152" t="s">
        <v>1106</v>
      </c>
      <c r="F617" s="153" t="str">
        <f>_xll.BDP(C617,$F$12)</f>
        <v>#N/A N/A</v>
      </c>
      <c r="G617" s="153" t="str">
        <f>_xll.BDP(C617,$G$12)</f>
        <v>#N/A Requesting Data...</v>
      </c>
      <c r="H617" s="154">
        <f t="shared" si="258"/>
        <v>0</v>
      </c>
      <c r="I617" s="155">
        <f t="shared" si="259"/>
        <v>0</v>
      </c>
      <c r="J617" s="156">
        <v>0</v>
      </c>
      <c r="K617" s="152" t="str">
        <f>CONCATENATE(D897,D617, " Curncy")</f>
        <v>EURGBp Curncy</v>
      </c>
      <c r="L617" s="152">
        <f>IF(D617 = D897,1,_xll.BDP(K617,$L$12))</f>
        <v>1</v>
      </c>
      <c r="M617" s="394" t="e">
        <f>IF(D617 = D897,1,_xll.BDP(K617,$M$12)*L617)</f>
        <v>#VALUE!</v>
      </c>
      <c r="N617" s="157" t="e">
        <f t="shared" si="260"/>
        <v>#VALUE!</v>
      </c>
      <c r="O617" s="396" t="e">
        <f>N617 / Y897</f>
        <v>#VALUE!</v>
      </c>
      <c r="P617" s="159">
        <f t="shared" si="261"/>
        <v>0</v>
      </c>
      <c r="Q617" s="398">
        <f>P617 / Y897*100</f>
        <v>0</v>
      </c>
      <c r="R617" s="160">
        <f t="shared" si="262"/>
        <v>0</v>
      </c>
      <c r="S617" s="398">
        <f t="shared" si="263"/>
        <v>0</v>
      </c>
      <c r="T617" s="152">
        <f t="shared" si="264"/>
        <v>0.01</v>
      </c>
      <c r="U617" s="152">
        <v>0</v>
      </c>
      <c r="V617" s="152">
        <v>1</v>
      </c>
      <c r="W617" s="158" t="e">
        <f t="shared" si="265"/>
        <v>#VALUE!</v>
      </c>
      <c r="X617" s="158" t="e">
        <f t="shared" si="266"/>
        <v>#VALUE!</v>
      </c>
      <c r="Y617" s="70"/>
      <c r="Z617" s="162" t="str">
        <f>_xll.BDH(C617,$Z$12,$D$1,$D$1)</f>
        <v>#N/A Requesting Data...</v>
      </c>
      <c r="AA617" s="162">
        <f t="shared" si="267"/>
        <v>0</v>
      </c>
      <c r="AB617" s="163" t="e">
        <f t="shared" si="268"/>
        <v>#VALUE!</v>
      </c>
      <c r="AC617" s="164">
        <v>0</v>
      </c>
      <c r="AD617" s="165">
        <f>IF(D617 = D897,1,_xll.BDP(K617,$AD$12)*L617)</f>
        <v>0.86165000000000003</v>
      </c>
      <c r="AE617" s="400">
        <f>AA617*AC617*T617/AD617 / AF897</f>
        <v>0</v>
      </c>
      <c r="AF617" s="73"/>
      <c r="AG617" s="69"/>
      <c r="AH617" s="61"/>
    </row>
    <row r="618" spans="1:34" x14ac:dyDescent="0.2">
      <c r="B618" s="152">
        <v>6032</v>
      </c>
      <c r="C618" s="152" t="s">
        <v>1018</v>
      </c>
      <c r="D618" s="152" t="str">
        <f>_xll.BDP(C618,$D$12)</f>
        <v>GBp</v>
      </c>
      <c r="E618" s="152" t="s">
        <v>1107</v>
      </c>
      <c r="F618" s="153">
        <f>_xll.BDP(C618,$F$12)</f>
        <v>613</v>
      </c>
      <c r="G618" s="153" t="str">
        <f>_xll.BDP(C618,$G$12)</f>
        <v>#N/A Requesting Data...</v>
      </c>
      <c r="H618" s="154" t="e">
        <f t="shared" si="258"/>
        <v>#VALUE!</v>
      </c>
      <c r="I618" s="155" t="e">
        <f t="shared" si="259"/>
        <v>#VALUE!</v>
      </c>
      <c r="J618" s="156">
        <v>0</v>
      </c>
      <c r="K618" s="152" t="str">
        <f>CONCATENATE(D897,D618, " Curncy")</f>
        <v>EURGBp Curncy</v>
      </c>
      <c r="L618" s="152">
        <f>IF(D618 = D897,1,_xll.BDP(K618,$L$12))</f>
        <v>1</v>
      </c>
      <c r="M618" s="394" t="e">
        <f>IF(D618 = D897,1,_xll.BDP(K618,$M$12)*L618)</f>
        <v>#VALUE!</v>
      </c>
      <c r="N618" s="157" t="e">
        <f t="shared" si="260"/>
        <v>#VALUE!</v>
      </c>
      <c r="O618" s="396" t="e">
        <f>N618 / Y897</f>
        <v>#VALUE!</v>
      </c>
      <c r="P618" s="159">
        <f t="shared" si="261"/>
        <v>0</v>
      </c>
      <c r="Q618" s="398">
        <f>P618 / Y897*100</f>
        <v>0</v>
      </c>
      <c r="R618" s="160">
        <f t="shared" si="262"/>
        <v>0</v>
      </c>
      <c r="S618" s="398">
        <f t="shared" si="263"/>
        <v>0</v>
      </c>
      <c r="T618" s="152">
        <f t="shared" si="264"/>
        <v>0.01</v>
      </c>
      <c r="U618" s="152">
        <v>0</v>
      </c>
      <c r="V618" s="152">
        <v>1</v>
      </c>
      <c r="W618" s="158" t="e">
        <f t="shared" si="265"/>
        <v>#VALUE!</v>
      </c>
      <c r="X618" s="158" t="e">
        <f t="shared" si="266"/>
        <v>#VALUE!</v>
      </c>
      <c r="Y618" s="70"/>
      <c r="Z618" s="162">
        <f>_xll.BDH(C618,$Z$12,$D$1,$D$1)</f>
        <v>618.6</v>
      </c>
      <c r="AA618" s="162">
        <f t="shared" si="267"/>
        <v>-5.6000000000000227</v>
      </c>
      <c r="AB618" s="163">
        <f t="shared" si="268"/>
        <v>-0.90526996443582652</v>
      </c>
      <c r="AC618" s="164">
        <v>0</v>
      </c>
      <c r="AD618" s="165">
        <f>IF(D618 = D897,1,_xll.BDP(K618,$AD$12)*L618)</f>
        <v>0.86165000000000003</v>
      </c>
      <c r="AE618" s="400">
        <f>AA618*AC618*T618/AD618 / AF897</f>
        <v>0</v>
      </c>
      <c r="AF618" s="73"/>
      <c r="AG618" s="69"/>
      <c r="AH618" s="61"/>
    </row>
    <row r="619" spans="1:34" x14ac:dyDescent="0.2">
      <c r="B619" s="152">
        <v>8399</v>
      </c>
      <c r="C619" s="152" t="s">
        <v>1019</v>
      </c>
      <c r="D619" s="152" t="str">
        <f>_xll.BDP(C619,$D$12)</f>
        <v>GBp</v>
      </c>
      <c r="E619" s="152" t="s">
        <v>1108</v>
      </c>
      <c r="F619" s="153">
        <f>_xll.BDP(C619,$F$12)</f>
        <v>301</v>
      </c>
      <c r="G619" s="153" t="str">
        <f>_xll.BDP(C619,$G$12)</f>
        <v>#N/A Requesting Data...</v>
      </c>
      <c r="H619" s="154" t="e">
        <f t="shared" si="258"/>
        <v>#VALUE!</v>
      </c>
      <c r="I619" s="155" t="e">
        <f t="shared" si="259"/>
        <v>#VALUE!</v>
      </c>
      <c r="J619" s="156">
        <v>0</v>
      </c>
      <c r="K619" s="152" t="str">
        <f>CONCATENATE(D897,D619, " Curncy")</f>
        <v>EURGBp Curncy</v>
      </c>
      <c r="L619" s="152">
        <f>IF(D619 = D897,1,_xll.BDP(K619,$L$12))</f>
        <v>1</v>
      </c>
      <c r="M619" s="394" t="e">
        <f>IF(D619 = D897,1,_xll.BDP(K619,$M$12)*L619)</f>
        <v>#VALUE!</v>
      </c>
      <c r="N619" s="157" t="e">
        <f t="shared" si="260"/>
        <v>#VALUE!</v>
      </c>
      <c r="O619" s="396" t="e">
        <f>N619 / Y897</f>
        <v>#VALUE!</v>
      </c>
      <c r="P619" s="159">
        <f t="shared" si="261"/>
        <v>0</v>
      </c>
      <c r="Q619" s="398">
        <f>P619 / Y897*100</f>
        <v>0</v>
      </c>
      <c r="R619" s="160">
        <f t="shared" si="262"/>
        <v>0</v>
      </c>
      <c r="S619" s="398">
        <f t="shared" si="263"/>
        <v>0</v>
      </c>
      <c r="T619" s="152">
        <f t="shared" si="264"/>
        <v>0.01</v>
      </c>
      <c r="U619" s="152">
        <v>0</v>
      </c>
      <c r="V619" s="152">
        <v>1</v>
      </c>
      <c r="W619" s="158" t="e">
        <f t="shared" si="265"/>
        <v>#VALUE!</v>
      </c>
      <c r="X619" s="158" t="e">
        <f t="shared" si="266"/>
        <v>#VALUE!</v>
      </c>
      <c r="Y619" s="70"/>
      <c r="Z619" s="162">
        <f>_xll.BDH(C619,$Z$12,$D$1,$D$1)</f>
        <v>298</v>
      </c>
      <c r="AA619" s="162">
        <f t="shared" si="267"/>
        <v>3</v>
      </c>
      <c r="AB619" s="163">
        <f t="shared" si="268"/>
        <v>1.006711409395973</v>
      </c>
      <c r="AC619" s="164">
        <v>0</v>
      </c>
      <c r="AD619" s="165">
        <f>IF(D619 = D897,1,_xll.BDP(K619,$AD$12)*L619)</f>
        <v>0.86165000000000003</v>
      </c>
      <c r="AE619" s="400">
        <f>AA619*AC619*T619/AD619 / AF897</f>
        <v>0</v>
      </c>
      <c r="AF619" s="73"/>
      <c r="AG619" s="69"/>
      <c r="AH619" s="61"/>
    </row>
    <row r="620" spans="1:34" x14ac:dyDescent="0.2">
      <c r="A620" s="110"/>
      <c r="B620" s="110">
        <v>29721</v>
      </c>
      <c r="C620" s="110" t="s">
        <v>1767</v>
      </c>
      <c r="D620" s="110" t="str">
        <f>_xll.BDP(C620,$D$12)</f>
        <v>GBp</v>
      </c>
      <c r="E620" s="110" t="s">
        <v>1768</v>
      </c>
      <c r="F620" s="111">
        <f>_xll.BDP(C620,$F$12)</f>
        <v>134.4</v>
      </c>
      <c r="G620" s="111" t="str">
        <f>_xll.BDP(C620,$G$12)</f>
        <v>#N/A Requesting Data...</v>
      </c>
      <c r="H620" s="112" t="e">
        <f>IF(OR(OR(G620="#N/A N/A",G620="#N/A Real Time"),OR(F620="#N/A N/A",F620="#N/A Real Time")),0,  G620 - F620)</f>
        <v>#VALUE!</v>
      </c>
      <c r="I620" s="113" t="e">
        <f>IF(OR(F620=0,F620="#N/A N/A"),0,H620 / F620*100)</f>
        <v>#VALUE!</v>
      </c>
      <c r="J620" s="114">
        <v>0</v>
      </c>
      <c r="K620" s="110" t="str">
        <f>CONCATENATE(D897,D620, " Curncy")</f>
        <v>EURGBp Curncy</v>
      </c>
      <c r="L620" s="110">
        <f>IF(D620 = D897,1,_xll.BDP(K620,$L$12))</f>
        <v>1</v>
      </c>
      <c r="M620" s="372" t="e">
        <f>IF(D620 = D897,1,_xll.BDP(K620,$M$12)*L620)</f>
        <v>#VALUE!</v>
      </c>
      <c r="N620" s="116" t="e">
        <f>H620*J620*T620/M620</f>
        <v>#VALUE!</v>
      </c>
      <c r="O620" s="379" t="e">
        <f>N620 / Y897</f>
        <v>#VALUE!</v>
      </c>
      <c r="P620" s="286">
        <f>IF(OR(OR(J620=0,G620 = "#N/A N/A"),G620="#N/A Real Time"),0,G620*J620*T620/M620)</f>
        <v>0</v>
      </c>
      <c r="Q620" s="384">
        <f>P620 / Y897*100</f>
        <v>0</v>
      </c>
      <c r="R620" s="118">
        <f>IF(Q620&lt;0,Q620,0)</f>
        <v>0</v>
      </c>
      <c r="S620" s="384">
        <f>IF(Q620&gt;0,Q620,0)</f>
        <v>0</v>
      </c>
      <c r="T620" s="110">
        <f>IF(EXACT(D620,UPPER(D620)),1,0.01)/V620</f>
        <v>0.01</v>
      </c>
      <c r="U620" s="110">
        <v>0</v>
      </c>
      <c r="V620" s="110">
        <v>1</v>
      </c>
      <c r="W620" s="117" t="e">
        <f>IF(AND(Q620&lt;0,O620&gt;0),O620,0)</f>
        <v>#VALUE!</v>
      </c>
      <c r="X620" s="117" t="e">
        <f>IF(AND(Q620&gt;0,O620&gt;0),O620,0)</f>
        <v>#VALUE!</v>
      </c>
      <c r="Y620" s="110"/>
      <c r="Z620" s="119" t="str">
        <f>_xll.BDH(C620,$Z$12,$D$1,$D$1)</f>
        <v>#N/A Requesting Data...</v>
      </c>
      <c r="AA620" s="119" t="e">
        <f>IF(OR(OR(F620="#N/A N/A",F620="#N/A Real Time"),OR(Z620="#N/A N/A",Z620="#N/A Real Time")),0,  F620 - Z620)</f>
        <v>#VALUE!</v>
      </c>
      <c r="AB620" s="129" t="e">
        <f>IF(OR(Z620=0,Z620="#N/A N/A"),0,AA620 / Z620*100)</f>
        <v>#VALUE!</v>
      </c>
      <c r="AC620" s="121">
        <v>0</v>
      </c>
      <c r="AD620" s="122">
        <f>IF(D620 = D897,1,_xll.BDP(K620,$AD$12)*L620)</f>
        <v>0.86165000000000003</v>
      </c>
      <c r="AE620" s="389" t="e">
        <f>AA620*AC620*T620/AD620 / AF897</f>
        <v>#VALUE!</v>
      </c>
      <c r="AF620" s="123"/>
      <c r="AG620" s="69"/>
      <c r="AH620" s="61"/>
    </row>
    <row r="621" spans="1:34" s="107" customFormat="1" ht="12" customHeight="1" x14ac:dyDescent="0.2">
      <c r="A621"/>
      <c r="B621" s="152">
        <v>1177</v>
      </c>
      <c r="C621" s="152" t="s">
        <v>66</v>
      </c>
      <c r="D621" s="152" t="str">
        <f>_xll.BDP(C621,$D$12)</f>
        <v>GBp</v>
      </c>
      <c r="E621" s="152" t="s">
        <v>274</v>
      </c>
      <c r="F621" s="153">
        <f>_xll.BDP(C621,$F$12)</f>
        <v>87</v>
      </c>
      <c r="G621" s="153" t="str">
        <f>_xll.BDP(C621,$G$12)</f>
        <v>#N/A Requesting Data...</v>
      </c>
      <c r="H621" s="154" t="e">
        <f t="shared" si="258"/>
        <v>#VALUE!</v>
      </c>
      <c r="I621" s="155" t="e">
        <f t="shared" si="259"/>
        <v>#VALUE!</v>
      </c>
      <c r="J621" s="156">
        <v>0</v>
      </c>
      <c r="K621" s="152" t="str">
        <f>CONCATENATE(D897,D621, " Curncy")</f>
        <v>EURGBp Curncy</v>
      </c>
      <c r="L621" s="152">
        <f>IF(D621 = D897,1,_xll.BDP(K621,$L$12))</f>
        <v>1</v>
      </c>
      <c r="M621" s="394" t="e">
        <f>IF(D621 = D897,1,_xll.BDP(K621,$M$12)*L621)</f>
        <v>#VALUE!</v>
      </c>
      <c r="N621" s="157" t="e">
        <f t="shared" si="260"/>
        <v>#VALUE!</v>
      </c>
      <c r="O621" s="396" t="e">
        <f>N621 / Y897</f>
        <v>#VALUE!</v>
      </c>
      <c r="P621" s="159">
        <f t="shared" si="261"/>
        <v>0</v>
      </c>
      <c r="Q621" s="398">
        <f>P621 / Y897*100</f>
        <v>0</v>
      </c>
      <c r="R621" s="160">
        <f t="shared" si="262"/>
        <v>0</v>
      </c>
      <c r="S621" s="398">
        <f t="shared" si="263"/>
        <v>0</v>
      </c>
      <c r="T621" s="152">
        <f t="shared" si="264"/>
        <v>0.01</v>
      </c>
      <c r="U621" s="152">
        <v>0</v>
      </c>
      <c r="V621" s="152">
        <v>1</v>
      </c>
      <c r="W621" s="158" t="e">
        <f t="shared" si="265"/>
        <v>#VALUE!</v>
      </c>
      <c r="X621" s="158" t="e">
        <f t="shared" si="266"/>
        <v>#VALUE!</v>
      </c>
      <c r="Y621" s="70"/>
      <c r="Z621" s="162" t="str">
        <f>_xll.BDH(C621,$Z$12,$D$1,$D$1)</f>
        <v>#N/A Requesting Data...</v>
      </c>
      <c r="AA621" s="162" t="e">
        <f t="shared" si="267"/>
        <v>#VALUE!</v>
      </c>
      <c r="AB621" s="163" t="e">
        <f t="shared" si="268"/>
        <v>#VALUE!</v>
      </c>
      <c r="AC621" s="164">
        <v>0</v>
      </c>
      <c r="AD621" s="165">
        <f>IF(D621 = D897,1,_xll.BDP(K621,$AD$12)*L621)</f>
        <v>0.86165000000000003</v>
      </c>
      <c r="AE621" s="400" t="e">
        <f>AA621*AC621*T621/AD621 / AF897</f>
        <v>#VALUE!</v>
      </c>
      <c r="AF621" s="73"/>
      <c r="AG621" s="69"/>
      <c r="AH621" s="61"/>
    </row>
    <row r="622" spans="1:34" x14ac:dyDescent="0.2">
      <c r="B622" s="152">
        <v>3747</v>
      </c>
      <c r="C622" s="152" t="s">
        <v>1020</v>
      </c>
      <c r="D622" s="152" t="str">
        <f>_xll.BDP(C622,$D$12)</f>
        <v>GBp</v>
      </c>
      <c r="E622" s="152" t="s">
        <v>1109</v>
      </c>
      <c r="F622" s="153">
        <f>_xll.BDP(C622,$F$12)</f>
        <v>254.8</v>
      </c>
      <c r="G622" s="153" t="str">
        <f>_xll.BDP(C622,$G$12)</f>
        <v>#N/A Requesting Data...</v>
      </c>
      <c r="H622" s="154" t="e">
        <f t="shared" si="258"/>
        <v>#VALUE!</v>
      </c>
      <c r="I622" s="155" t="e">
        <f t="shared" si="259"/>
        <v>#VALUE!</v>
      </c>
      <c r="J622" s="156">
        <v>0</v>
      </c>
      <c r="K622" s="152" t="str">
        <f>CONCATENATE(D897,D622, " Curncy")</f>
        <v>EURGBp Curncy</v>
      </c>
      <c r="L622" s="152">
        <f>IF(D622 = D897,1,_xll.BDP(K622,$L$12))</f>
        <v>1</v>
      </c>
      <c r="M622" s="394" t="e">
        <f>IF(D622 = D897,1,_xll.BDP(K622,$M$12)*L622)</f>
        <v>#VALUE!</v>
      </c>
      <c r="N622" s="157" t="e">
        <f t="shared" si="260"/>
        <v>#VALUE!</v>
      </c>
      <c r="O622" s="396" t="e">
        <f>N622 / Y897</f>
        <v>#VALUE!</v>
      </c>
      <c r="P622" s="159">
        <f t="shared" si="261"/>
        <v>0</v>
      </c>
      <c r="Q622" s="398">
        <f>P622 / Y897*100</f>
        <v>0</v>
      </c>
      <c r="R622" s="160">
        <f t="shared" si="262"/>
        <v>0</v>
      </c>
      <c r="S622" s="398">
        <f t="shared" si="263"/>
        <v>0</v>
      </c>
      <c r="T622" s="152">
        <f t="shared" si="264"/>
        <v>0.01</v>
      </c>
      <c r="U622" s="152">
        <v>0</v>
      </c>
      <c r="V622" s="152">
        <v>1</v>
      </c>
      <c r="W622" s="158" t="e">
        <f t="shared" si="265"/>
        <v>#VALUE!</v>
      </c>
      <c r="X622" s="158" t="e">
        <f t="shared" si="266"/>
        <v>#VALUE!</v>
      </c>
      <c r="Y622" s="70"/>
      <c r="Z622" s="162" t="str">
        <f>_xll.BDH(C622,$Z$12,$D$1,$D$1)</f>
        <v>#N/A Requesting Data...</v>
      </c>
      <c r="AA622" s="162" t="e">
        <f t="shared" si="267"/>
        <v>#VALUE!</v>
      </c>
      <c r="AB622" s="163" t="e">
        <f t="shared" si="268"/>
        <v>#VALUE!</v>
      </c>
      <c r="AC622" s="164">
        <v>0</v>
      </c>
      <c r="AD622" s="165">
        <f>IF(D622 = D897,1,_xll.BDP(K622,$AD$12)*L622)</f>
        <v>0.86165000000000003</v>
      </c>
      <c r="AE622" s="400" t="e">
        <f>AA622*AC622*T622/AD622 / AF897</f>
        <v>#VALUE!</v>
      </c>
      <c r="AF622" s="73"/>
      <c r="AG622" s="69"/>
      <c r="AH622" s="61"/>
    </row>
    <row r="623" spans="1:34" x14ac:dyDescent="0.2">
      <c r="B623" s="152">
        <v>7244</v>
      </c>
      <c r="C623" s="152" t="s">
        <v>1007</v>
      </c>
      <c r="D623" s="152" t="str">
        <f>_xll.BDP(C623,$D$12)</f>
        <v>GBp</v>
      </c>
      <c r="E623" s="152" t="s">
        <v>1096</v>
      </c>
      <c r="F623" s="153">
        <f>_xll.BDP(C623,$F$12)</f>
        <v>634.20000000000005</v>
      </c>
      <c r="G623" s="153" t="str">
        <f>_xll.BDP(C623,$G$12)</f>
        <v>#N/A Requesting Data...</v>
      </c>
      <c r="H623" s="154" t="e">
        <f t="shared" si="258"/>
        <v>#VALUE!</v>
      </c>
      <c r="I623" s="155" t="e">
        <f t="shared" si="259"/>
        <v>#VALUE!</v>
      </c>
      <c r="J623" s="156">
        <v>0</v>
      </c>
      <c r="K623" s="152" t="str">
        <f>CONCATENATE(D897,D623, " Curncy")</f>
        <v>EURGBp Curncy</v>
      </c>
      <c r="L623" s="152">
        <f>IF(D623 = D897,1,_xll.BDP(K623,$L$12))</f>
        <v>1</v>
      </c>
      <c r="M623" s="394" t="e">
        <f>IF(D623 = D897,1,_xll.BDP(K623,$M$12)*L623)</f>
        <v>#VALUE!</v>
      </c>
      <c r="N623" s="157" t="e">
        <f t="shared" si="260"/>
        <v>#VALUE!</v>
      </c>
      <c r="O623" s="396" t="e">
        <f>N623 / Y897</f>
        <v>#VALUE!</v>
      </c>
      <c r="P623" s="159">
        <f t="shared" si="261"/>
        <v>0</v>
      </c>
      <c r="Q623" s="398">
        <f>P623 / Y897*100</f>
        <v>0</v>
      </c>
      <c r="R623" s="160">
        <f t="shared" si="262"/>
        <v>0</v>
      </c>
      <c r="S623" s="398">
        <f t="shared" si="263"/>
        <v>0</v>
      </c>
      <c r="T623" s="152">
        <f t="shared" si="264"/>
        <v>0.01</v>
      </c>
      <c r="U623" s="152">
        <v>0</v>
      </c>
      <c r="V623" s="152">
        <v>1</v>
      </c>
      <c r="W623" s="158" t="e">
        <f t="shared" si="265"/>
        <v>#VALUE!</v>
      </c>
      <c r="X623" s="158" t="e">
        <f t="shared" si="266"/>
        <v>#VALUE!</v>
      </c>
      <c r="Y623" s="70"/>
      <c r="Z623" s="162">
        <f>_xll.BDH(C623,$Z$12,$D$1,$D$1)</f>
        <v>634.79999999999995</v>
      </c>
      <c r="AA623" s="162">
        <f t="shared" si="267"/>
        <v>-0.59999999999990905</v>
      </c>
      <c r="AB623" s="163">
        <f t="shared" si="268"/>
        <v>-9.4517958412083977E-2</v>
      </c>
      <c r="AC623" s="164">
        <v>0</v>
      </c>
      <c r="AD623" s="165">
        <f>IF(D623 = D897,1,_xll.BDP(K623,$AD$12)*L623)</f>
        <v>0.86165000000000003</v>
      </c>
      <c r="AE623" s="400">
        <f>AA623*AC623*T623/AD623 / AF897</f>
        <v>0</v>
      </c>
      <c r="AF623" s="73"/>
      <c r="AG623" s="69"/>
      <c r="AH623" s="61"/>
    </row>
    <row r="624" spans="1:34" x14ac:dyDescent="0.2">
      <c r="B624" s="152">
        <v>3426</v>
      </c>
      <c r="C624" s="152" t="s">
        <v>1024</v>
      </c>
      <c r="D624" s="152" t="str">
        <f>_xll.BDP(C624,$D$12)</f>
        <v>GBp</v>
      </c>
      <c r="E624" s="152" t="s">
        <v>1113</v>
      </c>
      <c r="F624" s="153">
        <f>_xll.BDP(C624,$F$12)</f>
        <v>1373</v>
      </c>
      <c r="G624" s="153" t="str">
        <f>_xll.BDP(C624,$G$12)</f>
        <v>#N/A Requesting Data...</v>
      </c>
      <c r="H624" s="154" t="e">
        <f t="shared" si="258"/>
        <v>#VALUE!</v>
      </c>
      <c r="I624" s="155" t="e">
        <f t="shared" si="259"/>
        <v>#VALUE!</v>
      </c>
      <c r="J624" s="156">
        <v>0</v>
      </c>
      <c r="K624" s="152" t="str">
        <f>CONCATENATE(D897,D624, " Curncy")</f>
        <v>EURGBp Curncy</v>
      </c>
      <c r="L624" s="152">
        <f>IF(D624 = D897,1,_xll.BDP(K624,$L$12))</f>
        <v>1</v>
      </c>
      <c r="M624" s="394" t="e">
        <f>IF(D624 = D897,1,_xll.BDP(K624,$M$12)*L624)</f>
        <v>#VALUE!</v>
      </c>
      <c r="N624" s="157" t="e">
        <f t="shared" si="260"/>
        <v>#VALUE!</v>
      </c>
      <c r="O624" s="396" t="e">
        <f>N624 / Y897</f>
        <v>#VALUE!</v>
      </c>
      <c r="P624" s="159">
        <f t="shared" si="261"/>
        <v>0</v>
      </c>
      <c r="Q624" s="398">
        <f>P624 / Y897*100</f>
        <v>0</v>
      </c>
      <c r="R624" s="160">
        <f t="shared" si="262"/>
        <v>0</v>
      </c>
      <c r="S624" s="398">
        <f t="shared" si="263"/>
        <v>0</v>
      </c>
      <c r="T624" s="152">
        <f t="shared" si="264"/>
        <v>0.01</v>
      </c>
      <c r="U624" s="152">
        <v>0</v>
      </c>
      <c r="V624" s="152">
        <v>1</v>
      </c>
      <c r="W624" s="158" t="e">
        <f t="shared" si="265"/>
        <v>#VALUE!</v>
      </c>
      <c r="X624" s="158" t="e">
        <f t="shared" si="266"/>
        <v>#VALUE!</v>
      </c>
      <c r="Y624" s="70"/>
      <c r="Z624" s="162">
        <f>_xll.BDH(C624,$Z$12,$D$1,$D$1)</f>
        <v>1363</v>
      </c>
      <c r="AA624" s="162">
        <f t="shared" si="267"/>
        <v>10</v>
      </c>
      <c r="AB624" s="163">
        <f t="shared" si="268"/>
        <v>0.73367571533382248</v>
      </c>
      <c r="AC624" s="164">
        <v>0</v>
      </c>
      <c r="AD624" s="165">
        <f>IF(D624 = D897,1,_xll.BDP(K624,$AD$12)*L624)</f>
        <v>0.86165000000000003</v>
      </c>
      <c r="AE624" s="400">
        <f>AA624*AC624*T624/AD624 / AF897</f>
        <v>0</v>
      </c>
      <c r="AF624" s="73"/>
      <c r="AG624" s="69"/>
      <c r="AH624" s="61"/>
    </row>
    <row r="625" spans="1:34" x14ac:dyDescent="0.2">
      <c r="A625" s="152"/>
      <c r="B625" s="152">
        <v>32675</v>
      </c>
      <c r="C625" s="152" t="s">
        <v>1670</v>
      </c>
      <c r="D625" s="152" t="str">
        <f>_xll.BDP(C625,$D$12)</f>
        <v>GBp</v>
      </c>
      <c r="E625" s="152" t="s">
        <v>1671</v>
      </c>
      <c r="F625" s="153">
        <f>_xll.BDP(C625,$F$12)</f>
        <v>1120</v>
      </c>
      <c r="G625" s="153" t="str">
        <f>_xll.BDP(C625,$G$12)</f>
        <v>#N/A Requesting Data...</v>
      </c>
      <c r="H625" s="154" t="e">
        <f>IF(OR(OR(G625="#N/A N/A",G625="#N/A Real Time"),OR(F625="#N/A N/A",F625="#N/A Real Time")),0,  G625 - F625)</f>
        <v>#VALUE!</v>
      </c>
      <c r="I625" s="155" t="e">
        <f>IF(OR(F625=0,F625="#N/A N/A"),0,H625 / F625*100)</f>
        <v>#VALUE!</v>
      </c>
      <c r="J625" s="156">
        <v>23796</v>
      </c>
      <c r="K625" s="152" t="str">
        <f>CONCATENATE(D897,D625, " Curncy")</f>
        <v>EURGBp Curncy</v>
      </c>
      <c r="L625" s="152">
        <f>IF(D625 = D897,1,_xll.BDP(K625,$L$12))</f>
        <v>1</v>
      </c>
      <c r="M625" s="394" t="e">
        <f>IF(D625 = D897,1,_xll.BDP(K625,$M$12)*L625)</f>
        <v>#VALUE!</v>
      </c>
      <c r="N625" s="157" t="e">
        <f>H625*J625*T625/M625</f>
        <v>#VALUE!</v>
      </c>
      <c r="O625" s="396" t="e">
        <f>N625 / Y897</f>
        <v>#VALUE!</v>
      </c>
      <c r="P625" s="159" t="e">
        <f>IF(OR(OR(J625=0,G625 = "#N/A N/A"),G625="#N/A Real Time"),0,G625*J625*T625/M625)</f>
        <v>#VALUE!</v>
      </c>
      <c r="Q625" s="398" t="e">
        <f>P625 / Y897*100</f>
        <v>#VALUE!</v>
      </c>
      <c r="R625" s="160" t="e">
        <f>IF(Q625&lt;0,Q625,0)</f>
        <v>#VALUE!</v>
      </c>
      <c r="S625" s="398" t="e">
        <f>IF(Q625&gt;0,Q625,0)</f>
        <v>#VALUE!</v>
      </c>
      <c r="T625" s="152">
        <f>IF(EXACT(D625,UPPER(D625)),1,0.01)/V625</f>
        <v>0.01</v>
      </c>
      <c r="U625" s="152">
        <v>0</v>
      </c>
      <c r="V625" s="152">
        <v>1</v>
      </c>
      <c r="W625" s="158" t="e">
        <f>IF(AND(Q625&lt;0,O625&gt;0),O625,0)</f>
        <v>#VALUE!</v>
      </c>
      <c r="X625" s="158" t="e">
        <f>IF(AND(Q625&gt;0,O625&gt;0),O625,0)</f>
        <v>#VALUE!</v>
      </c>
      <c r="Y625" s="161"/>
      <c r="Z625" s="162" t="str">
        <f>_xll.BDH(C625,$Z$12,$D$1,$D$1)</f>
        <v>#N/A Requesting Data...</v>
      </c>
      <c r="AA625" s="162" t="e">
        <f>IF(OR(OR(F625="#N/A N/A",F625="#N/A Real Time"),OR(Z625="#N/A N/A",Z625="#N/A Real Time")),0,  F625 - Z625)</f>
        <v>#VALUE!</v>
      </c>
      <c r="AB625" s="163" t="e">
        <f>IF(OR(Z625=0,Z625="#N/A N/A"),0,AA625 / Z625*100)</f>
        <v>#VALUE!</v>
      </c>
      <c r="AC625" s="164">
        <v>23796</v>
      </c>
      <c r="AD625" s="165">
        <f>IF(D625 = D897,1,_xll.BDP(K625,$AD$12)*L625)</f>
        <v>0.86165000000000003</v>
      </c>
      <c r="AE625" s="400" t="e">
        <f>AA625*AC625*T625/AD625 / AF897</f>
        <v>#VALUE!</v>
      </c>
      <c r="AF625" s="166"/>
      <c r="AG625" s="69"/>
      <c r="AH625" s="61"/>
    </row>
    <row r="626" spans="1:34" x14ac:dyDescent="0.2">
      <c r="A626" s="152"/>
      <c r="B626" s="152">
        <v>6418</v>
      </c>
      <c r="C626" s="152" t="s">
        <v>1593</v>
      </c>
      <c r="D626" s="152" t="str">
        <f>_xll.BDP(C626,$D$12)</f>
        <v>GBp</v>
      </c>
      <c r="E626" s="152" t="s">
        <v>1636</v>
      </c>
      <c r="F626" s="153">
        <f>_xll.BDP(C626,$F$12)</f>
        <v>112.1</v>
      </c>
      <c r="G626" s="153" t="str">
        <f>_xll.BDP(C626,$G$12)</f>
        <v>#N/A Requesting Data...</v>
      </c>
      <c r="H626" s="154" t="e">
        <f>IF(OR(OR(G626="#N/A N/A",G626="#N/A Real Time"),OR(F626="#N/A N/A",F626="#N/A Real Time")),0,  G626 - F626)</f>
        <v>#VALUE!</v>
      </c>
      <c r="I626" s="155" t="e">
        <f>IF(OR(F626=0,F626="#N/A N/A"),0,H626 / F626*100)</f>
        <v>#VALUE!</v>
      </c>
      <c r="J626" s="156">
        <v>0</v>
      </c>
      <c r="K626" s="152" t="str">
        <f>CONCATENATE(D897,D626, " Curncy")</f>
        <v>EURGBp Curncy</v>
      </c>
      <c r="L626" s="152">
        <f>IF(D626 = D897,1,_xll.BDP(K626,$L$12))</f>
        <v>1</v>
      </c>
      <c r="M626" s="394" t="e">
        <f>IF(D626 = D897,1,_xll.BDP(K626,$M$12)*L626)</f>
        <v>#VALUE!</v>
      </c>
      <c r="N626" s="157" t="e">
        <f>H626*J626*T626/M626</f>
        <v>#VALUE!</v>
      </c>
      <c r="O626" s="396" t="e">
        <f>N626 / Y897</f>
        <v>#VALUE!</v>
      </c>
      <c r="P626" s="159">
        <f>IF(OR(OR(J626=0,G626 = "#N/A N/A"),G626="#N/A Real Time"),0,G626*J626*T626/M626)</f>
        <v>0</v>
      </c>
      <c r="Q626" s="398">
        <f>P626 / Y897*100</f>
        <v>0</v>
      </c>
      <c r="R626" s="160">
        <f>IF(Q626&lt;0,Q626,0)</f>
        <v>0</v>
      </c>
      <c r="S626" s="398">
        <f>IF(Q626&gt;0,Q626,0)</f>
        <v>0</v>
      </c>
      <c r="T626" s="152">
        <f>IF(EXACT(D626,UPPER(D626)),1,0.01)/V626</f>
        <v>0.01</v>
      </c>
      <c r="U626" s="152">
        <v>0</v>
      </c>
      <c r="V626" s="152">
        <v>1</v>
      </c>
      <c r="W626" s="158" t="e">
        <f>IF(AND(Q626&lt;0,O626&gt;0),O626,0)</f>
        <v>#VALUE!</v>
      </c>
      <c r="X626" s="158" t="e">
        <f>IF(AND(Q626&gt;0,O626&gt;0),O626,0)</f>
        <v>#VALUE!</v>
      </c>
      <c r="Y626" s="161"/>
      <c r="Z626" s="162">
        <f>_xll.BDH(C626,$Z$12,$D$1,$D$1)</f>
        <v>112.3</v>
      </c>
      <c r="AA626" s="162">
        <f>IF(OR(OR(F626="#N/A N/A",F626="#N/A Real Time"),OR(Z626="#N/A N/A",Z626="#N/A Real Time")),0,  F626 - Z626)</f>
        <v>-0.20000000000000284</v>
      </c>
      <c r="AB626" s="163">
        <f>IF(OR(Z626=0,Z626="#N/A N/A"),0,AA626 / Z626*100)</f>
        <v>-0.1780943900267167</v>
      </c>
      <c r="AC626" s="164">
        <v>0</v>
      </c>
      <c r="AD626" s="165">
        <f>IF(D626 = D897,1,_xll.BDP(K626,$AD$12)*L626)</f>
        <v>0.86165000000000003</v>
      </c>
      <c r="AE626" s="400">
        <f>AA626*AC626*T626/AD626 / AF897</f>
        <v>0</v>
      </c>
      <c r="AF626" s="166"/>
      <c r="AG626" s="69"/>
      <c r="AH626" s="61"/>
    </row>
    <row r="627" spans="1:34" x14ac:dyDescent="0.2">
      <c r="B627" s="152">
        <v>3542</v>
      </c>
      <c r="C627" s="152" t="s">
        <v>65</v>
      </c>
      <c r="D627" s="152" t="str">
        <f>_xll.BDP(C627,$D$12)</f>
        <v>GBp</v>
      </c>
      <c r="E627" s="152" t="s">
        <v>375</v>
      </c>
      <c r="F627" s="153">
        <f>_xll.BDP(C627,$F$12)</f>
        <v>958.2</v>
      </c>
      <c r="G627" s="153" t="str">
        <f>_xll.BDP(C627,$G$12)</f>
        <v>#N/A Requesting Data...</v>
      </c>
      <c r="H627" s="154" t="e">
        <f t="shared" si="258"/>
        <v>#VALUE!</v>
      </c>
      <c r="I627" s="155" t="e">
        <f t="shared" si="259"/>
        <v>#VALUE!</v>
      </c>
      <c r="J627" s="156">
        <v>0</v>
      </c>
      <c r="K627" s="152" t="str">
        <f>CONCATENATE(D897,D627, " Curncy")</f>
        <v>EURGBp Curncy</v>
      </c>
      <c r="L627" s="152">
        <f>IF(D627 = D897,1,_xll.BDP(K627,$L$12))</f>
        <v>1</v>
      </c>
      <c r="M627" s="394" t="e">
        <f>IF(D627 = D897,1,_xll.BDP(K627,$M$12)*L627)</f>
        <v>#VALUE!</v>
      </c>
      <c r="N627" s="157" t="e">
        <f t="shared" si="260"/>
        <v>#VALUE!</v>
      </c>
      <c r="O627" s="396" t="e">
        <f>N627 / Y897</f>
        <v>#VALUE!</v>
      </c>
      <c r="P627" s="159">
        <f t="shared" si="261"/>
        <v>0</v>
      </c>
      <c r="Q627" s="398">
        <f>P627 / Y897*100</f>
        <v>0</v>
      </c>
      <c r="R627" s="160">
        <f t="shared" si="262"/>
        <v>0</v>
      </c>
      <c r="S627" s="398">
        <f t="shared" si="263"/>
        <v>0</v>
      </c>
      <c r="T627" s="152">
        <f t="shared" si="264"/>
        <v>0.01</v>
      </c>
      <c r="U627" s="152">
        <v>0</v>
      </c>
      <c r="V627" s="152">
        <v>1</v>
      </c>
      <c r="W627" s="158" t="e">
        <f t="shared" si="265"/>
        <v>#VALUE!</v>
      </c>
      <c r="X627" s="158" t="e">
        <f t="shared" si="266"/>
        <v>#VALUE!</v>
      </c>
      <c r="Y627" s="70"/>
      <c r="Z627" s="162">
        <f>_xll.BDH(C627,$Z$12,$D$1,$D$1)</f>
        <v>967.6</v>
      </c>
      <c r="AA627" s="162">
        <f t="shared" si="267"/>
        <v>-9.3999999999999773</v>
      </c>
      <c r="AB627" s="163">
        <f t="shared" si="268"/>
        <v>-0.97147581645307746</v>
      </c>
      <c r="AC627" s="164">
        <v>0</v>
      </c>
      <c r="AD627" s="165">
        <f>IF(D627 = D897,1,_xll.BDP(K627,$AD$12)*L627)</f>
        <v>0.86165000000000003</v>
      </c>
      <c r="AE627" s="400">
        <f>AA627*AC627*T627/AD627 / AF897</f>
        <v>0</v>
      </c>
      <c r="AF627" s="73"/>
      <c r="AG627" s="69"/>
      <c r="AH627" s="61"/>
    </row>
    <row r="628" spans="1:34" x14ac:dyDescent="0.2">
      <c r="B628" s="152">
        <v>6356</v>
      </c>
      <c r="C628" s="152" t="s">
        <v>1208</v>
      </c>
      <c r="D628" s="152" t="str">
        <f>_xll.BDP(C628,$D$12)</f>
        <v>GBp</v>
      </c>
      <c r="E628" s="152" t="s">
        <v>1315</v>
      </c>
      <c r="F628" s="153">
        <f>_xll.BDP(C628,$F$12)</f>
        <v>101.4</v>
      </c>
      <c r="G628" s="153" t="str">
        <f>_xll.BDP(C628,$G$12)</f>
        <v>#N/A Requesting Data...</v>
      </c>
      <c r="H628" s="154" t="e">
        <f t="shared" si="258"/>
        <v>#VALUE!</v>
      </c>
      <c r="I628" s="155" t="e">
        <f t="shared" si="259"/>
        <v>#VALUE!</v>
      </c>
      <c r="J628" s="156">
        <v>0</v>
      </c>
      <c r="K628" s="152" t="str">
        <f>CONCATENATE(D897,D628, " Curncy")</f>
        <v>EURGBp Curncy</v>
      </c>
      <c r="L628" s="152">
        <f>IF(D628 = D897,1,_xll.BDP(K628,$L$12))</f>
        <v>1</v>
      </c>
      <c r="M628" s="394" t="e">
        <f>IF(D628 = D897,1,_xll.BDP(K628,$M$12)*L628)</f>
        <v>#VALUE!</v>
      </c>
      <c r="N628" s="157" t="e">
        <f t="shared" si="260"/>
        <v>#VALUE!</v>
      </c>
      <c r="O628" s="396" t="e">
        <f>N628 / Y897</f>
        <v>#VALUE!</v>
      </c>
      <c r="P628" s="159">
        <f t="shared" si="261"/>
        <v>0</v>
      </c>
      <c r="Q628" s="398">
        <f>P628 / Y897*100</f>
        <v>0</v>
      </c>
      <c r="R628" s="160">
        <f t="shared" si="262"/>
        <v>0</v>
      </c>
      <c r="S628" s="398">
        <f t="shared" si="263"/>
        <v>0</v>
      </c>
      <c r="T628" s="152">
        <f t="shared" si="264"/>
        <v>0.01</v>
      </c>
      <c r="U628" s="152">
        <v>0</v>
      </c>
      <c r="V628" s="152">
        <v>1</v>
      </c>
      <c r="W628" s="158" t="e">
        <f t="shared" si="265"/>
        <v>#VALUE!</v>
      </c>
      <c r="X628" s="158" t="e">
        <f t="shared" si="266"/>
        <v>#VALUE!</v>
      </c>
      <c r="Y628" s="70"/>
      <c r="Z628" s="162" t="str">
        <f>_xll.BDH(C628,$Z$12,$D$1,$D$1)</f>
        <v>#N/A Requesting Data...</v>
      </c>
      <c r="AA628" s="162" t="e">
        <f t="shared" si="267"/>
        <v>#VALUE!</v>
      </c>
      <c r="AB628" s="163" t="e">
        <f t="shared" si="268"/>
        <v>#VALUE!</v>
      </c>
      <c r="AC628" s="164">
        <v>0</v>
      </c>
      <c r="AD628" s="165">
        <f>IF(D628 = D897,1,_xll.BDP(K628,$AD$12)*L628)</f>
        <v>0.86165000000000003</v>
      </c>
      <c r="AE628" s="400" t="e">
        <f>AA628*AC628*T628/AD628 / AF897</f>
        <v>#VALUE!</v>
      </c>
      <c r="AF628" s="73"/>
      <c r="AG628" s="69"/>
      <c r="AH628" s="61"/>
    </row>
    <row r="629" spans="1:34" s="107" customFormat="1" ht="12" customHeight="1" x14ac:dyDescent="0.2">
      <c r="A629"/>
      <c r="B629" s="152">
        <v>26475</v>
      </c>
      <c r="C629" s="152"/>
      <c r="D629" s="152" t="s">
        <v>1170</v>
      </c>
      <c r="E629" s="152" t="s">
        <v>273</v>
      </c>
      <c r="F629" s="153">
        <v>1.8</v>
      </c>
      <c r="G629" s="153">
        <v>1.8</v>
      </c>
      <c r="H629" s="154">
        <f t="shared" si="258"/>
        <v>0</v>
      </c>
      <c r="I629" s="155">
        <f t="shared" si="259"/>
        <v>0</v>
      </c>
      <c r="J629" s="156">
        <v>25513097</v>
      </c>
      <c r="K629" s="152" t="str">
        <f>CONCATENATE(D897,D629, " Curncy")</f>
        <v>EURGBp Curncy</v>
      </c>
      <c r="L629" s="152">
        <f>IF(D629 = D897,1,_xll.BDP(K629,$L$12))</f>
        <v>1</v>
      </c>
      <c r="M629" s="394" t="e">
        <f>IF(D629 = D897,1,_xll.BDP(K629,$M$12)*L629)</f>
        <v>#VALUE!</v>
      </c>
      <c r="N629" s="157" t="e">
        <f t="shared" si="260"/>
        <v>#VALUE!</v>
      </c>
      <c r="O629" s="396" t="e">
        <f>N629 / Y897</f>
        <v>#VALUE!</v>
      </c>
      <c r="P629" s="159" t="e">
        <f t="shared" si="261"/>
        <v>#VALUE!</v>
      </c>
      <c r="Q629" s="398" t="e">
        <f>P629 / Y897*100</f>
        <v>#VALUE!</v>
      </c>
      <c r="R629" s="160" t="e">
        <f t="shared" si="262"/>
        <v>#VALUE!</v>
      </c>
      <c r="S629" s="398" t="e">
        <f t="shared" si="263"/>
        <v>#VALUE!</v>
      </c>
      <c r="T629" s="152">
        <f t="shared" si="264"/>
        <v>0.01</v>
      </c>
      <c r="U629" s="152">
        <v>1</v>
      </c>
      <c r="V629" s="152">
        <v>1</v>
      </c>
      <c r="W629" s="158" t="e">
        <f t="shared" si="265"/>
        <v>#VALUE!</v>
      </c>
      <c r="X629" s="158" t="e">
        <f t="shared" si="266"/>
        <v>#VALUE!</v>
      </c>
      <c r="Y629" s="70"/>
      <c r="Z629" s="162">
        <v>1.8</v>
      </c>
      <c r="AA629" s="162">
        <f t="shared" si="267"/>
        <v>0</v>
      </c>
      <c r="AB629" s="163">
        <f t="shared" si="268"/>
        <v>0</v>
      </c>
      <c r="AC629" s="164">
        <v>25513097</v>
      </c>
      <c r="AD629" s="165">
        <f>IF(D629 = D897,1,_xll.BDP(K629,$AD$12)*L629)</f>
        <v>0.86165000000000003</v>
      </c>
      <c r="AE629" s="400">
        <f>AA629*AC629*T629/AD629 / AF897</f>
        <v>0</v>
      </c>
      <c r="AF629" s="73"/>
      <c r="AG629" s="69"/>
      <c r="AH629" s="61"/>
    </row>
    <row r="630" spans="1:34" s="107" customFormat="1" ht="12" customHeight="1" x14ac:dyDescent="0.2">
      <c r="A630"/>
      <c r="B630" s="152">
        <v>3423</v>
      </c>
      <c r="C630" s="152" t="s">
        <v>64</v>
      </c>
      <c r="D630" s="152" t="str">
        <f>_xll.BDP(C630,$D$12)</f>
        <v>GBp</v>
      </c>
      <c r="E630" s="152" t="s">
        <v>376</v>
      </c>
      <c r="F630" s="153">
        <f>_xll.BDP(C630,$F$12)</f>
        <v>43.52</v>
      </c>
      <c r="G630" s="153" t="str">
        <f>_xll.BDP(C630,$G$12)</f>
        <v>#N/A Requesting Data...</v>
      </c>
      <c r="H630" s="154" t="e">
        <f t="shared" si="258"/>
        <v>#VALUE!</v>
      </c>
      <c r="I630" s="155" t="e">
        <f t="shared" si="259"/>
        <v>#VALUE!</v>
      </c>
      <c r="J630" s="156">
        <v>-4497269</v>
      </c>
      <c r="K630" s="152" t="str">
        <f>CONCATENATE(D897,D630, " Curncy")</f>
        <v>EURGBp Curncy</v>
      </c>
      <c r="L630" s="152">
        <f>IF(D630 = D897,1,_xll.BDP(K630,$L$12))</f>
        <v>1</v>
      </c>
      <c r="M630" s="394" t="e">
        <f>IF(D630 = D897,1,_xll.BDP(K630,$M$12)*L630)</f>
        <v>#VALUE!</v>
      </c>
      <c r="N630" s="157" t="e">
        <f t="shared" si="260"/>
        <v>#VALUE!</v>
      </c>
      <c r="O630" s="396" t="e">
        <f>N630 / Y897</f>
        <v>#VALUE!</v>
      </c>
      <c r="P630" s="159" t="e">
        <f t="shared" si="261"/>
        <v>#VALUE!</v>
      </c>
      <c r="Q630" s="398" t="e">
        <f>P630 / Y897*100</f>
        <v>#VALUE!</v>
      </c>
      <c r="R630" s="160" t="e">
        <f t="shared" si="262"/>
        <v>#VALUE!</v>
      </c>
      <c r="S630" s="398" t="e">
        <f t="shared" si="263"/>
        <v>#VALUE!</v>
      </c>
      <c r="T630" s="152">
        <f t="shared" si="264"/>
        <v>0.01</v>
      </c>
      <c r="U630" s="152">
        <v>0</v>
      </c>
      <c r="V630" s="152">
        <v>1</v>
      </c>
      <c r="W630" s="158" t="e">
        <f t="shared" si="265"/>
        <v>#VALUE!</v>
      </c>
      <c r="X630" s="158" t="e">
        <f t="shared" si="266"/>
        <v>#VALUE!</v>
      </c>
      <c r="Y630" s="70"/>
      <c r="Z630" s="162">
        <f>_xll.BDH(C630,$Z$12,$D$1,$D$1)</f>
        <v>46.86</v>
      </c>
      <c r="AA630" s="162">
        <f t="shared" si="267"/>
        <v>-3.3399999999999963</v>
      </c>
      <c r="AB630" s="163">
        <f t="shared" si="268"/>
        <v>-7.1276141698676829</v>
      </c>
      <c r="AC630" s="164">
        <v>-4497269</v>
      </c>
      <c r="AD630" s="165">
        <f>IF(D630 = D897,1,_xll.BDP(K630,$AD$12)*L630)</f>
        <v>0.86165000000000003</v>
      </c>
      <c r="AE630" s="400">
        <f>AA630*AC630*T630/AD630 / AF897</f>
        <v>6.4973180708129629E-4</v>
      </c>
      <c r="AF630" s="73"/>
      <c r="AG630" s="69"/>
      <c r="AH630" s="61"/>
    </row>
    <row r="631" spans="1:34" x14ac:dyDescent="0.2">
      <c r="B631" s="152">
        <v>19477</v>
      </c>
      <c r="C631" s="152" t="s">
        <v>63</v>
      </c>
      <c r="D631" s="152" t="str">
        <f>_xll.BDP(C631,$D$12)</f>
        <v>GBp</v>
      </c>
      <c r="E631" s="152" t="s">
        <v>272</v>
      </c>
      <c r="F631" s="153" t="str">
        <f>_xll.BDP(C631,$F$12)</f>
        <v>#N/A N/A</v>
      </c>
      <c r="G631" s="153" t="str">
        <f>_xll.BDP(C631,$G$12)</f>
        <v>#N/A Requesting Data...</v>
      </c>
      <c r="H631" s="154">
        <f t="shared" si="258"/>
        <v>0</v>
      </c>
      <c r="I631" s="155">
        <f t="shared" si="259"/>
        <v>0</v>
      </c>
      <c r="J631" s="156">
        <v>3152191</v>
      </c>
      <c r="K631" s="152" t="str">
        <f>CONCATENATE(D897,D631, " Curncy")</f>
        <v>EURGBp Curncy</v>
      </c>
      <c r="L631" s="152">
        <f>IF(D631 = D897,1,_xll.BDP(K631,$L$12))</f>
        <v>1</v>
      </c>
      <c r="M631" s="394" t="e">
        <f>IF(D631 = D897,1,_xll.BDP(K631,$M$12)*L631)</f>
        <v>#VALUE!</v>
      </c>
      <c r="N631" s="157" t="e">
        <f t="shared" si="260"/>
        <v>#VALUE!</v>
      </c>
      <c r="O631" s="396" t="e">
        <f>N631 / Y897</f>
        <v>#VALUE!</v>
      </c>
      <c r="P631" s="159" t="e">
        <f t="shared" si="261"/>
        <v>#VALUE!</v>
      </c>
      <c r="Q631" s="398" t="e">
        <f>P631 / Y897*100</f>
        <v>#VALUE!</v>
      </c>
      <c r="R631" s="160" t="e">
        <f t="shared" si="262"/>
        <v>#VALUE!</v>
      </c>
      <c r="S631" s="398" t="e">
        <f t="shared" si="263"/>
        <v>#VALUE!</v>
      </c>
      <c r="T631" s="152">
        <f t="shared" si="264"/>
        <v>0.01</v>
      </c>
      <c r="U631" s="152">
        <v>0</v>
      </c>
      <c r="V631" s="152">
        <v>1</v>
      </c>
      <c r="W631" s="158" t="e">
        <f t="shared" si="265"/>
        <v>#VALUE!</v>
      </c>
      <c r="X631" s="158" t="e">
        <f t="shared" si="266"/>
        <v>#VALUE!</v>
      </c>
      <c r="Y631" s="70"/>
      <c r="Z631" s="162" t="str">
        <f>_xll.BDH(C631,$Z$12,$D$1,$D$1)</f>
        <v>#N/A N/A</v>
      </c>
      <c r="AA631" s="162">
        <f t="shared" si="267"/>
        <v>0</v>
      </c>
      <c r="AB631" s="163">
        <f t="shared" si="268"/>
        <v>0</v>
      </c>
      <c r="AC631" s="164">
        <v>3152191</v>
      </c>
      <c r="AD631" s="165">
        <f>IF(D631 = D897,1,_xll.BDP(K631,$AD$12)*L631)</f>
        <v>0.86165000000000003</v>
      </c>
      <c r="AE631" s="400">
        <f>AA631*AC631*T631/AD631 / AF897</f>
        <v>0</v>
      </c>
      <c r="AF631" s="73"/>
      <c r="AG631" s="69"/>
      <c r="AH631" s="61"/>
    </row>
    <row r="632" spans="1:34" x14ac:dyDescent="0.2">
      <c r="B632" s="152">
        <v>3437</v>
      </c>
      <c r="C632" s="152" t="s">
        <v>1021</v>
      </c>
      <c r="D632" s="152" t="str">
        <f>_xll.BDP(C632,$D$12)</f>
        <v>GBp</v>
      </c>
      <c r="E632" s="152" t="s">
        <v>1110</v>
      </c>
      <c r="F632" s="153">
        <f>_xll.BDP(C632,$F$12)</f>
        <v>3800</v>
      </c>
      <c r="G632" s="153" t="str">
        <f>_xll.BDP(C632,$G$12)</f>
        <v>#N/A Requesting Data...</v>
      </c>
      <c r="H632" s="154" t="e">
        <f t="shared" si="258"/>
        <v>#VALUE!</v>
      </c>
      <c r="I632" s="155" t="e">
        <f t="shared" si="259"/>
        <v>#VALUE!</v>
      </c>
      <c r="J632" s="156">
        <v>0</v>
      </c>
      <c r="K632" s="152" t="str">
        <f>CONCATENATE(D897,D632, " Curncy")</f>
        <v>EURGBp Curncy</v>
      </c>
      <c r="L632" s="152">
        <f>IF(D632 = D897,1,_xll.BDP(K632,$L$12))</f>
        <v>1</v>
      </c>
      <c r="M632" s="394" t="e">
        <f>IF(D632 = D897,1,_xll.BDP(K632,$M$12)*L632)</f>
        <v>#VALUE!</v>
      </c>
      <c r="N632" s="157" t="e">
        <f t="shared" si="260"/>
        <v>#VALUE!</v>
      </c>
      <c r="O632" s="396" t="e">
        <f>N632 / Y897</f>
        <v>#VALUE!</v>
      </c>
      <c r="P632" s="159">
        <f t="shared" si="261"/>
        <v>0</v>
      </c>
      <c r="Q632" s="398">
        <f>P632 / Y897*100</f>
        <v>0</v>
      </c>
      <c r="R632" s="160">
        <f t="shared" si="262"/>
        <v>0</v>
      </c>
      <c r="S632" s="398">
        <f t="shared" si="263"/>
        <v>0</v>
      </c>
      <c r="T632" s="152">
        <f t="shared" si="264"/>
        <v>0.01</v>
      </c>
      <c r="U632" s="152">
        <v>0</v>
      </c>
      <c r="V632" s="152">
        <v>1</v>
      </c>
      <c r="W632" s="158" t="e">
        <f t="shared" si="265"/>
        <v>#VALUE!</v>
      </c>
      <c r="X632" s="158" t="e">
        <f t="shared" si="266"/>
        <v>#VALUE!</v>
      </c>
      <c r="Y632" s="70"/>
      <c r="Z632" s="162" t="str">
        <f>_xll.BDH(C632,$Z$12,$D$1,$D$1)</f>
        <v>#N/A Requesting Data...</v>
      </c>
      <c r="AA632" s="162" t="e">
        <f t="shared" si="267"/>
        <v>#VALUE!</v>
      </c>
      <c r="AB632" s="163" t="e">
        <f t="shared" si="268"/>
        <v>#VALUE!</v>
      </c>
      <c r="AC632" s="164">
        <v>0</v>
      </c>
      <c r="AD632" s="165">
        <f>IF(D632 = D897,1,_xll.BDP(K632,$AD$12)*L632)</f>
        <v>0.86165000000000003</v>
      </c>
      <c r="AE632" s="400" t="e">
        <f>AA632*AC632*T632/AD632 / AF897</f>
        <v>#VALUE!</v>
      </c>
      <c r="AF632" s="73"/>
      <c r="AG632" s="69"/>
      <c r="AH632" s="61"/>
    </row>
    <row r="633" spans="1:34" x14ac:dyDescent="0.2">
      <c r="B633" s="152">
        <v>6520</v>
      </c>
      <c r="C633" s="152" t="s">
        <v>1022</v>
      </c>
      <c r="D633" s="152" t="str">
        <f>_xll.BDP(C633,$D$12)</f>
        <v>GBp</v>
      </c>
      <c r="E633" s="152" t="s">
        <v>1111</v>
      </c>
      <c r="F633" s="153">
        <f>_xll.BDP(C633,$F$12)</f>
        <v>1020.5</v>
      </c>
      <c r="G633" s="153" t="str">
        <f>_xll.BDP(C633,$G$12)</f>
        <v>#N/A Requesting Data...</v>
      </c>
      <c r="H633" s="154" t="e">
        <f t="shared" ref="H633:H638" si="269">IF(OR(OR(G633="#N/A N/A",G633="#N/A Real Time"),OR(F633="#N/A N/A",F633="#N/A Real Time")),0,  G633 - F633)</f>
        <v>#VALUE!</v>
      </c>
      <c r="I633" s="155" t="e">
        <f t="shared" ref="I633:I638" si="270">IF(OR(F633=0,F633="#N/A N/A"),0,H633 / F633*100)</f>
        <v>#VALUE!</v>
      </c>
      <c r="J633" s="156">
        <v>0</v>
      </c>
      <c r="K633" s="152" t="str">
        <f>CONCATENATE(D897,D633, " Curncy")</f>
        <v>EURGBp Curncy</v>
      </c>
      <c r="L633" s="152">
        <f>IF(D633 = D897,1,_xll.BDP(K633,$L$12))</f>
        <v>1</v>
      </c>
      <c r="M633" s="394" t="e">
        <f>IF(D633 = D897,1,_xll.BDP(K633,$M$12)*L633)</f>
        <v>#VALUE!</v>
      </c>
      <c r="N633" s="157" t="e">
        <f t="shared" ref="N633:N638" si="271">H633*J633*T633/M633</f>
        <v>#VALUE!</v>
      </c>
      <c r="O633" s="396" t="e">
        <f>N633 / Y897</f>
        <v>#VALUE!</v>
      </c>
      <c r="P633" s="159">
        <f t="shared" ref="P633:P638" si="272">IF(OR(OR(J633=0,G633 = "#N/A N/A"),G633="#N/A Real Time"),0,G633*J633*T633/M633)</f>
        <v>0</v>
      </c>
      <c r="Q633" s="398">
        <f>P633 / Y897*100</f>
        <v>0</v>
      </c>
      <c r="R633" s="160">
        <f t="shared" ref="R633:R638" si="273">IF(Q633&lt;0,Q633,0)</f>
        <v>0</v>
      </c>
      <c r="S633" s="398">
        <f t="shared" ref="S633:S638" si="274">IF(Q633&gt;0,Q633,0)</f>
        <v>0</v>
      </c>
      <c r="T633" s="152">
        <f t="shared" ref="T633:T638" si="275">IF(EXACT(D633,UPPER(D633)),1,0.01)/V633</f>
        <v>0.01</v>
      </c>
      <c r="U633" s="152">
        <v>0</v>
      </c>
      <c r="V633" s="152">
        <v>1</v>
      </c>
      <c r="W633" s="158" t="e">
        <f t="shared" ref="W633:W638" si="276">IF(AND(Q633&lt;0,O633&gt;0),O633,0)</f>
        <v>#VALUE!</v>
      </c>
      <c r="X633" s="158" t="e">
        <f t="shared" ref="X633:X638" si="277">IF(AND(Q633&gt;0,O633&gt;0),O633,0)</f>
        <v>#VALUE!</v>
      </c>
      <c r="Y633" s="70"/>
      <c r="Z633" s="162">
        <f>_xll.BDH(C633,$Z$12,$D$1,$D$1)</f>
        <v>1020</v>
      </c>
      <c r="AA633" s="162">
        <f t="shared" ref="AA633:AA638" si="278">IF(OR(OR(F633="#N/A N/A",F633="#N/A Real Time"),OR(Z633="#N/A N/A",Z633="#N/A Real Time")),0,  F633 - Z633)</f>
        <v>0.5</v>
      </c>
      <c r="AB633" s="163">
        <f t="shared" ref="AB633:AB638" si="279">IF(OR(Z633=0,Z633="#N/A N/A"),0,AA633 / Z633*100)</f>
        <v>4.9019607843137254E-2</v>
      </c>
      <c r="AC633" s="164">
        <v>0</v>
      </c>
      <c r="AD633" s="165">
        <f>IF(D633 = D897,1,_xll.BDP(K633,$AD$12)*L633)</f>
        <v>0.86165000000000003</v>
      </c>
      <c r="AE633" s="400">
        <f>AA633*AC633*T633/AD633 / AF897</f>
        <v>0</v>
      </c>
      <c r="AF633" s="73"/>
      <c r="AG633" s="69"/>
      <c r="AH633" s="61"/>
    </row>
    <row r="634" spans="1:34" x14ac:dyDescent="0.2">
      <c r="B634" s="152">
        <v>23560</v>
      </c>
      <c r="C634" s="152" t="s">
        <v>1023</v>
      </c>
      <c r="D634" s="152" t="str">
        <f>_xll.BDP(C634,$D$12)</f>
        <v>GBp</v>
      </c>
      <c r="E634" s="152" t="s">
        <v>1112</v>
      </c>
      <c r="F634" s="153">
        <f>_xll.BDP(C634,$F$12)</f>
        <v>1748</v>
      </c>
      <c r="G634" s="153" t="str">
        <f>_xll.BDP(C634,$G$12)</f>
        <v>#N/A Requesting Data...</v>
      </c>
      <c r="H634" s="154" t="e">
        <f t="shared" si="269"/>
        <v>#VALUE!</v>
      </c>
      <c r="I634" s="155" t="e">
        <f t="shared" si="270"/>
        <v>#VALUE!</v>
      </c>
      <c r="J634" s="156">
        <v>0</v>
      </c>
      <c r="K634" s="152" t="str">
        <f>CONCATENATE(D897,D634, " Curncy")</f>
        <v>EURGBp Curncy</v>
      </c>
      <c r="L634" s="152">
        <f>IF(D634 = D897,1,_xll.BDP(K634,$L$12))</f>
        <v>1</v>
      </c>
      <c r="M634" s="394" t="e">
        <f>IF(D634 = D897,1,_xll.BDP(K634,$M$12)*L634)</f>
        <v>#VALUE!</v>
      </c>
      <c r="N634" s="157" t="e">
        <f t="shared" si="271"/>
        <v>#VALUE!</v>
      </c>
      <c r="O634" s="396" t="e">
        <f>N634 / Y897</f>
        <v>#VALUE!</v>
      </c>
      <c r="P634" s="159">
        <f t="shared" si="272"/>
        <v>0</v>
      </c>
      <c r="Q634" s="398">
        <f>P634 / Y897*100</f>
        <v>0</v>
      </c>
      <c r="R634" s="160">
        <f t="shared" si="273"/>
        <v>0</v>
      </c>
      <c r="S634" s="398">
        <f t="shared" si="274"/>
        <v>0</v>
      </c>
      <c r="T634" s="152">
        <f t="shared" si="275"/>
        <v>0.01</v>
      </c>
      <c r="U634" s="152">
        <v>0</v>
      </c>
      <c r="V634" s="152">
        <v>1</v>
      </c>
      <c r="W634" s="158" t="e">
        <f t="shared" si="276"/>
        <v>#VALUE!</v>
      </c>
      <c r="X634" s="158" t="e">
        <f t="shared" si="277"/>
        <v>#VALUE!</v>
      </c>
      <c r="Y634" s="70"/>
      <c r="Z634" s="162" t="str">
        <f>_xll.BDH(C634,$Z$12,$D$1,$D$1)</f>
        <v>#N/A Requesting Data...</v>
      </c>
      <c r="AA634" s="162" t="e">
        <f t="shared" si="278"/>
        <v>#VALUE!</v>
      </c>
      <c r="AB634" s="163" t="e">
        <f t="shared" si="279"/>
        <v>#VALUE!</v>
      </c>
      <c r="AC634" s="164">
        <v>0</v>
      </c>
      <c r="AD634" s="165">
        <f>IF(D634 = D897,1,_xll.BDP(K634,$AD$12)*L634)</f>
        <v>0.86165000000000003</v>
      </c>
      <c r="AE634" s="400" t="e">
        <f>AA634*AC634*T634/AD634 / AF897</f>
        <v>#VALUE!</v>
      </c>
      <c r="AF634" s="73"/>
      <c r="AG634" s="69"/>
      <c r="AH634" s="61"/>
    </row>
    <row r="635" spans="1:34" x14ac:dyDescent="0.2">
      <c r="A635" s="1"/>
      <c r="B635" s="152">
        <v>3419</v>
      </c>
      <c r="C635" s="152" t="s">
        <v>3</v>
      </c>
      <c r="D635" s="152" t="str">
        <f>_xll.BDP(C635,$D$12)</f>
        <v>GBp</v>
      </c>
      <c r="E635" s="152" t="s">
        <v>377</v>
      </c>
      <c r="F635" s="153">
        <f>_xll.BDP(C635,$F$12)</f>
        <v>127.36</v>
      </c>
      <c r="G635" s="153" t="str">
        <f>_xll.BDP(C635,$G$12)</f>
        <v>#N/A Requesting Data...</v>
      </c>
      <c r="H635" s="154" t="e">
        <f t="shared" si="269"/>
        <v>#VALUE!</v>
      </c>
      <c r="I635" s="155" t="e">
        <f t="shared" si="270"/>
        <v>#VALUE!</v>
      </c>
      <c r="J635" s="156">
        <v>0</v>
      </c>
      <c r="K635" s="152" t="str">
        <f>CONCATENATE(D897,D635, " Curncy")</f>
        <v>EURGBp Curncy</v>
      </c>
      <c r="L635" s="152">
        <f>IF(D635 = D897,1,_xll.BDP(K635,$L$12))</f>
        <v>1</v>
      </c>
      <c r="M635" s="394" t="e">
        <f>IF(D635 = D897,1,_xll.BDP(K635,$M$12)*L635)</f>
        <v>#VALUE!</v>
      </c>
      <c r="N635" s="157" t="e">
        <f t="shared" si="271"/>
        <v>#VALUE!</v>
      </c>
      <c r="O635" s="396" t="e">
        <f>N635 / Y897</f>
        <v>#VALUE!</v>
      </c>
      <c r="P635" s="159">
        <f t="shared" si="272"/>
        <v>0</v>
      </c>
      <c r="Q635" s="398">
        <f>P635 / Y897*100</f>
        <v>0</v>
      </c>
      <c r="R635" s="160">
        <f t="shared" si="273"/>
        <v>0</v>
      </c>
      <c r="S635" s="398">
        <f t="shared" si="274"/>
        <v>0</v>
      </c>
      <c r="T635" s="152">
        <f t="shared" si="275"/>
        <v>0.01</v>
      </c>
      <c r="U635" s="152">
        <v>0</v>
      </c>
      <c r="V635" s="152">
        <v>1</v>
      </c>
      <c r="W635" s="158" t="e">
        <f t="shared" si="276"/>
        <v>#VALUE!</v>
      </c>
      <c r="X635" s="158" t="e">
        <f t="shared" si="277"/>
        <v>#VALUE!</v>
      </c>
      <c r="Y635" s="70"/>
      <c r="Z635" s="162">
        <f>_xll.BDH(C635,$Z$12,$D$1,$D$1)</f>
        <v>126.66</v>
      </c>
      <c r="AA635" s="162">
        <f t="shared" si="278"/>
        <v>0.70000000000000284</v>
      </c>
      <c r="AB635" s="163">
        <f t="shared" si="279"/>
        <v>0.55266066635086286</v>
      </c>
      <c r="AC635" s="164">
        <v>0</v>
      </c>
      <c r="AD635" s="165">
        <f>IF(D635 = D897,1,_xll.BDP(K635,$AD$12)*L635)</f>
        <v>0.86165000000000003</v>
      </c>
      <c r="AE635" s="400">
        <f>AA635*AC635*T635/AD635 / AF897</f>
        <v>0</v>
      </c>
      <c r="AF635" s="73"/>
      <c r="AG635" s="69"/>
      <c r="AH635" s="61"/>
    </row>
    <row r="636" spans="1:34" x14ac:dyDescent="0.2">
      <c r="A636" s="152"/>
      <c r="B636" s="152">
        <v>29624</v>
      </c>
      <c r="C636" s="152" t="s">
        <v>1440</v>
      </c>
      <c r="D636" s="152" t="str">
        <f>_xll.BDP(C636,$D$12)</f>
        <v>GBp</v>
      </c>
      <c r="E636" s="152" t="s">
        <v>1441</v>
      </c>
      <c r="F636" s="153">
        <f>_xll.BDP(C636,$F$12)</f>
        <v>247.5</v>
      </c>
      <c r="G636" s="153" t="str">
        <f>_xll.BDP(C636,$G$12)</f>
        <v>#N/A Requesting Data...</v>
      </c>
      <c r="H636" s="154" t="e">
        <f t="shared" si="269"/>
        <v>#VALUE!</v>
      </c>
      <c r="I636" s="155" t="e">
        <f t="shared" si="270"/>
        <v>#VALUE!</v>
      </c>
      <c r="J636" s="156">
        <v>606421</v>
      </c>
      <c r="K636" s="152" t="str">
        <f>CONCATENATE(D897,D636, " Curncy")</f>
        <v>EURGBp Curncy</v>
      </c>
      <c r="L636" s="152">
        <f>IF(D636 = D897,1,_xll.BDP(K636,$L$12))</f>
        <v>1</v>
      </c>
      <c r="M636" s="394" t="e">
        <f>IF(D636 = D897,1,_xll.BDP(K636,$M$12)*L636)</f>
        <v>#VALUE!</v>
      </c>
      <c r="N636" s="157" t="e">
        <f t="shared" si="271"/>
        <v>#VALUE!</v>
      </c>
      <c r="O636" s="396" t="e">
        <f>N636 / Y897</f>
        <v>#VALUE!</v>
      </c>
      <c r="P636" s="159" t="e">
        <f t="shared" si="272"/>
        <v>#VALUE!</v>
      </c>
      <c r="Q636" s="398" t="e">
        <f>P636 / Y897*100</f>
        <v>#VALUE!</v>
      </c>
      <c r="R636" s="160" t="e">
        <f t="shared" si="273"/>
        <v>#VALUE!</v>
      </c>
      <c r="S636" s="398" t="e">
        <f t="shared" si="274"/>
        <v>#VALUE!</v>
      </c>
      <c r="T636" s="152">
        <f t="shared" si="275"/>
        <v>0.01</v>
      </c>
      <c r="U636" s="152">
        <v>0</v>
      </c>
      <c r="V636" s="152">
        <v>1</v>
      </c>
      <c r="W636" s="158" t="e">
        <f t="shared" si="276"/>
        <v>#VALUE!</v>
      </c>
      <c r="X636" s="158" t="e">
        <f t="shared" si="277"/>
        <v>#VALUE!</v>
      </c>
      <c r="Y636" s="161"/>
      <c r="Z636" s="162">
        <f>_xll.BDH(C636,$Z$12,$D$1,$D$1)</f>
        <v>240.5</v>
      </c>
      <c r="AA636" s="162">
        <f t="shared" si="278"/>
        <v>7</v>
      </c>
      <c r="AB636" s="163">
        <f t="shared" si="279"/>
        <v>2.9106029106029108</v>
      </c>
      <c r="AC636" s="164">
        <v>606421</v>
      </c>
      <c r="AD636" s="165">
        <f>IF(D636 = D897,1,_xll.BDP(K636,$AD$12)*L636)</f>
        <v>0.86165000000000003</v>
      </c>
      <c r="AE636" s="400">
        <f>AA636*AC636*T636/AD636 / AF897</f>
        <v>1.8361623074302747E-4</v>
      </c>
      <c r="AF636" s="166"/>
      <c r="AG636" s="69"/>
      <c r="AH636" s="61"/>
    </row>
    <row r="637" spans="1:34" x14ac:dyDescent="0.2">
      <c r="A637" s="152"/>
      <c r="B637" s="152">
        <v>28571</v>
      </c>
      <c r="C637" s="152" t="s">
        <v>1261</v>
      </c>
      <c r="D637" s="152" t="str">
        <f>_xll.BDP(C637,$D$12)</f>
        <v>GBp</v>
      </c>
      <c r="E637" s="152" t="s">
        <v>1262</v>
      </c>
      <c r="F637" s="153">
        <f>_xll.BDP(C637,$F$12)</f>
        <v>1858.5</v>
      </c>
      <c r="G637" s="153" t="str">
        <f>_xll.BDP(C637,$G$12)</f>
        <v>#N/A Requesting Data...</v>
      </c>
      <c r="H637" s="154" t="e">
        <f t="shared" si="269"/>
        <v>#VALUE!</v>
      </c>
      <c r="I637" s="155" t="e">
        <f t="shared" si="270"/>
        <v>#VALUE!</v>
      </c>
      <c r="J637" s="156">
        <v>0</v>
      </c>
      <c r="K637" s="152" t="str">
        <f>CONCATENATE(D897,D637, " Curncy")</f>
        <v>EURGBp Curncy</v>
      </c>
      <c r="L637" s="152">
        <f>IF(D637 = D897,1,_xll.BDP(K637,$L$12))</f>
        <v>1</v>
      </c>
      <c r="M637" s="394" t="e">
        <f>IF(D637 = D897,1,_xll.BDP(K637,$M$12)*L637)</f>
        <v>#VALUE!</v>
      </c>
      <c r="N637" s="157" t="e">
        <f t="shared" si="271"/>
        <v>#VALUE!</v>
      </c>
      <c r="O637" s="396" t="e">
        <f>N637 / Y897</f>
        <v>#VALUE!</v>
      </c>
      <c r="P637" s="159">
        <f t="shared" si="272"/>
        <v>0</v>
      </c>
      <c r="Q637" s="398">
        <f>P637 / Y897*100</f>
        <v>0</v>
      </c>
      <c r="R637" s="160">
        <f t="shared" si="273"/>
        <v>0</v>
      </c>
      <c r="S637" s="398">
        <f t="shared" si="274"/>
        <v>0</v>
      </c>
      <c r="T637" s="152">
        <f t="shared" si="275"/>
        <v>0.01</v>
      </c>
      <c r="U637" s="152">
        <v>0</v>
      </c>
      <c r="V637" s="152">
        <v>1</v>
      </c>
      <c r="W637" s="158" t="e">
        <f t="shared" si="276"/>
        <v>#VALUE!</v>
      </c>
      <c r="X637" s="158" t="e">
        <f t="shared" si="277"/>
        <v>#VALUE!</v>
      </c>
      <c r="Y637" s="161"/>
      <c r="Z637" s="162">
        <f>_xll.BDH(C637,$Z$12,$D$1,$D$1)</f>
        <v>1754</v>
      </c>
      <c r="AA637" s="162">
        <f t="shared" si="278"/>
        <v>104.5</v>
      </c>
      <c r="AB637" s="163">
        <f t="shared" si="279"/>
        <v>5.9578107183580382</v>
      </c>
      <c r="AC637" s="164">
        <v>0</v>
      </c>
      <c r="AD637" s="165">
        <f>IF(D637 = D897,1,_xll.BDP(K637,$AD$12)*L637)</f>
        <v>0.86165000000000003</v>
      </c>
      <c r="AE637" s="400">
        <f>AA637*AC637*T637/AD637 / AF897</f>
        <v>0</v>
      </c>
      <c r="AF637" s="166"/>
      <c r="AG637" s="69"/>
      <c r="AH637" s="61"/>
    </row>
    <row r="638" spans="1:34" x14ac:dyDescent="0.2">
      <c r="B638" s="152">
        <v>10174</v>
      </c>
      <c r="C638" s="152" t="s">
        <v>62</v>
      </c>
      <c r="D638" s="152" t="str">
        <f>_xll.BDP(C638,$D$12)</f>
        <v>GBp</v>
      </c>
      <c r="E638" s="152" t="s">
        <v>378</v>
      </c>
      <c r="F638" s="153">
        <f>_xll.BDP(C638,$F$12)</f>
        <v>823.2</v>
      </c>
      <c r="G638" s="153" t="str">
        <f>_xll.BDP(C638,$G$12)</f>
        <v>#N/A Requesting Data...</v>
      </c>
      <c r="H638" s="154" t="e">
        <f t="shared" si="269"/>
        <v>#VALUE!</v>
      </c>
      <c r="I638" s="155" t="e">
        <f t="shared" si="270"/>
        <v>#VALUE!</v>
      </c>
      <c r="J638" s="156">
        <v>0</v>
      </c>
      <c r="K638" s="152" t="str">
        <f>CONCATENATE(D897,D638, " Curncy")</f>
        <v>EURGBp Curncy</v>
      </c>
      <c r="L638" s="152">
        <f>IF(D638 = D897,1,_xll.BDP(K638,$L$12))</f>
        <v>1</v>
      </c>
      <c r="M638" s="394" t="e">
        <f>IF(D638 = D897,1,_xll.BDP(K638,$M$12)*L638)</f>
        <v>#VALUE!</v>
      </c>
      <c r="N638" s="157" t="e">
        <f t="shared" si="271"/>
        <v>#VALUE!</v>
      </c>
      <c r="O638" s="396" t="e">
        <f>N638 / Y897</f>
        <v>#VALUE!</v>
      </c>
      <c r="P638" s="159">
        <f t="shared" si="272"/>
        <v>0</v>
      </c>
      <c r="Q638" s="398">
        <f>P638 / Y897*100</f>
        <v>0</v>
      </c>
      <c r="R638" s="160">
        <f t="shared" si="273"/>
        <v>0</v>
      </c>
      <c r="S638" s="398">
        <f t="shared" si="274"/>
        <v>0</v>
      </c>
      <c r="T638" s="152">
        <f t="shared" si="275"/>
        <v>0.01</v>
      </c>
      <c r="U638" s="152">
        <v>0</v>
      </c>
      <c r="V638" s="152">
        <v>1</v>
      </c>
      <c r="W638" s="158" t="e">
        <f t="shared" si="276"/>
        <v>#VALUE!</v>
      </c>
      <c r="X638" s="158" t="e">
        <f t="shared" si="277"/>
        <v>#VALUE!</v>
      </c>
      <c r="Y638" s="70"/>
      <c r="Z638" s="162">
        <f>_xll.BDH(C638,$Z$12,$D$1,$D$1)</f>
        <v>824.6</v>
      </c>
      <c r="AA638" s="162">
        <f t="shared" si="278"/>
        <v>-1.3999999999999773</v>
      </c>
      <c r="AB638" s="163">
        <f t="shared" si="279"/>
        <v>-0.16977928692699215</v>
      </c>
      <c r="AC638" s="164">
        <v>0</v>
      </c>
      <c r="AD638" s="165">
        <f>IF(D638 = D897,1,_xll.BDP(K638,$AD$12)*L638)</f>
        <v>0.86165000000000003</v>
      </c>
      <c r="AE638" s="400">
        <f>AA638*AC638*T638/AD638 / AF897</f>
        <v>0</v>
      </c>
      <c r="AF638" s="73"/>
      <c r="AG638" s="69"/>
      <c r="AH638" s="61"/>
    </row>
    <row r="639" spans="1:34" x14ac:dyDescent="0.2">
      <c r="A639" s="110"/>
      <c r="B639" s="110">
        <v>33578</v>
      </c>
      <c r="C639" s="110" t="s">
        <v>1738</v>
      </c>
      <c r="D639" s="110" t="str">
        <f>_xll.BDP(C639,$D$12)</f>
        <v>GBp</v>
      </c>
      <c r="E639" s="110" t="s">
        <v>1739</v>
      </c>
      <c r="F639" s="111">
        <f>_xll.BDP(C639,$F$12)</f>
        <v>327.8</v>
      </c>
      <c r="G639" s="111" t="str">
        <f>_xll.BDP(C639,$G$12)</f>
        <v>#N/A Requesting Data...</v>
      </c>
      <c r="H639" s="112" t="e">
        <f>IF(OR(OR(G639="#N/A N/A",G639="#N/A Real Time"),OR(F639="#N/A N/A",F639="#N/A Real Time")),0,  G639 - F639)</f>
        <v>#VALUE!</v>
      </c>
      <c r="I639" s="113" t="e">
        <f>IF(OR(F639=0,F639="#N/A N/A"),0,H639 / F639*100)</f>
        <v>#VALUE!</v>
      </c>
      <c r="J639" s="114">
        <v>374885</v>
      </c>
      <c r="K639" s="110" t="str">
        <f>CONCATENATE(D897,D639, " Curncy")</f>
        <v>EURGBp Curncy</v>
      </c>
      <c r="L639" s="110">
        <f>IF(D639 = D897,1,_xll.BDP(K639,$L$12))</f>
        <v>1</v>
      </c>
      <c r="M639" s="372" t="e">
        <f>IF(D639 = D897,1,_xll.BDP(K639,$M$12)*L639)</f>
        <v>#VALUE!</v>
      </c>
      <c r="N639" s="116" t="e">
        <f>H639*J639*T639/M639</f>
        <v>#VALUE!</v>
      </c>
      <c r="O639" s="379" t="e">
        <f>N639 / Y897</f>
        <v>#VALUE!</v>
      </c>
      <c r="P639" s="286" t="e">
        <f>IF(OR(OR(J639=0,G639 = "#N/A N/A"),G639="#N/A Real Time"),0,G639*J639*T639/M639)</f>
        <v>#VALUE!</v>
      </c>
      <c r="Q639" s="384" t="e">
        <f>P639 / Y897*100</f>
        <v>#VALUE!</v>
      </c>
      <c r="R639" s="118" t="e">
        <f>IF(Q639&lt;0,Q639,0)</f>
        <v>#VALUE!</v>
      </c>
      <c r="S639" s="384" t="e">
        <f>IF(Q639&gt;0,Q639,0)</f>
        <v>#VALUE!</v>
      </c>
      <c r="T639" s="110">
        <f>IF(EXACT(D639,UPPER(D639)),1,0.01)/V639</f>
        <v>0.01</v>
      </c>
      <c r="U639" s="110">
        <v>0</v>
      </c>
      <c r="V639" s="110">
        <v>1</v>
      </c>
      <c r="W639" s="117" t="e">
        <f>IF(AND(Q639&lt;0,O639&gt;0),O639,0)</f>
        <v>#VALUE!</v>
      </c>
      <c r="X639" s="117" t="e">
        <f>IF(AND(Q639&gt;0,O639&gt;0),O639,0)</f>
        <v>#VALUE!</v>
      </c>
      <c r="Y639" s="110"/>
      <c r="Z639" s="119">
        <f>_xll.BDH(C639,$Z$12,$D$1,$D$1)</f>
        <v>325</v>
      </c>
      <c r="AA639" s="119">
        <f>IF(OR(OR(F639="#N/A N/A",F639="#N/A Real Time"),OR(Z639="#N/A N/A",Z639="#N/A Real Time")),0,  F639 - Z639)</f>
        <v>2.8000000000000114</v>
      </c>
      <c r="AB639" s="129">
        <f>IF(OR(Z639=0,Z639="#N/A N/A"),0,AA639 / Z639*100)</f>
        <v>0.86153846153846492</v>
      </c>
      <c r="AC639" s="121">
        <v>374885</v>
      </c>
      <c r="AD639" s="122">
        <f>IF(D639 = D897,1,_xll.BDP(K639,$AD$12)*L639)</f>
        <v>0.86165000000000003</v>
      </c>
      <c r="AE639" s="389">
        <f>AA639*AC639*T639/AD639 / AF897</f>
        <v>4.5404081100159873E-5</v>
      </c>
      <c r="AF639" s="123"/>
      <c r="AG639" s="69"/>
      <c r="AH639" s="61"/>
    </row>
    <row r="640" spans="1:34" s="107" customFormat="1" ht="12" customHeight="1" x14ac:dyDescent="0.2">
      <c r="A640" s="287" t="s">
        <v>1516</v>
      </c>
      <c r="B640" s="287"/>
      <c r="C640" s="287"/>
      <c r="D640" s="287"/>
      <c r="E640" s="287" t="s">
        <v>19</v>
      </c>
      <c r="F640" s="288"/>
      <c r="G640" s="288"/>
      <c r="H640" s="289"/>
      <c r="I640" s="290"/>
      <c r="J640" s="291"/>
      <c r="K640" s="287"/>
      <c r="L640" s="287"/>
      <c r="M640" s="374"/>
      <c r="N640" s="292" t="e">
        <f t="shared" ref="N640:S640" si="280" xml:space="preserve"> SUM(N443:N639)</f>
        <v>#VALUE!</v>
      </c>
      <c r="O640" s="380" t="e">
        <f t="shared" si="280"/>
        <v>#VALUE!</v>
      </c>
      <c r="P640" s="293" t="e">
        <f t="shared" si="280"/>
        <v>#VALUE!</v>
      </c>
      <c r="Q640" s="385" t="e">
        <f t="shared" si="280"/>
        <v>#VALUE!</v>
      </c>
      <c r="R640" s="356" t="e">
        <f t="shared" si="280"/>
        <v>#VALUE!</v>
      </c>
      <c r="S640" s="385" t="e">
        <f t="shared" si="280"/>
        <v>#VALUE!</v>
      </c>
      <c r="T640" s="287"/>
      <c r="U640" s="287"/>
      <c r="V640" s="287"/>
      <c r="W640" s="357" t="e">
        <f xml:space="preserve"> SUM(W443:W639)</f>
        <v>#VALUE!</v>
      </c>
      <c r="X640" s="357" t="e">
        <f xml:space="preserve"> SUM(X443:X639)</f>
        <v>#VALUE!</v>
      </c>
      <c r="Y640" s="287"/>
      <c r="Z640" s="294"/>
      <c r="AA640" s="294"/>
      <c r="AB640" s="295"/>
      <c r="AC640" s="296"/>
      <c r="AD640" s="297"/>
      <c r="AE640" s="390" t="e">
        <f xml:space="preserve"> SUM(AE443:AE639)</f>
        <v>#VALUE!</v>
      </c>
      <c r="AF640" s="367"/>
      <c r="AG640" s="69"/>
      <c r="AH640" s="61"/>
    </row>
    <row r="641" spans="1:35" x14ac:dyDescent="0.2">
      <c r="C641" s="80"/>
      <c r="D641" s="29"/>
      <c r="E641" s="10"/>
      <c r="F641" s="6"/>
      <c r="G641" s="6"/>
      <c r="H641" s="25"/>
      <c r="I641" s="15"/>
      <c r="J641" s="19"/>
      <c r="K641" s="32"/>
      <c r="L641" s="10"/>
      <c r="M641" s="415"/>
      <c r="N641" s="98"/>
      <c r="O641" s="418"/>
      <c r="Q641" s="431"/>
      <c r="R641" s="34"/>
      <c r="S641" s="431"/>
      <c r="T641" s="23"/>
      <c r="U641" s="1"/>
      <c r="V641" s="1"/>
      <c r="W641" s="49"/>
      <c r="X641" s="49"/>
      <c r="Y641" s="70"/>
      <c r="Z641" s="66"/>
      <c r="AA641" s="63"/>
      <c r="AB641" s="59"/>
      <c r="AC641" s="55"/>
      <c r="AD641" s="57"/>
      <c r="AE641" s="437"/>
      <c r="AF641" s="73"/>
      <c r="AG641" s="69"/>
      <c r="AH641" s="61"/>
    </row>
    <row r="642" spans="1:35" x14ac:dyDescent="0.2">
      <c r="B642" s="152"/>
      <c r="C642" s="152" t="s">
        <v>513</v>
      </c>
      <c r="D642" s="152" t="str">
        <f>_xll.BDP(C642,$D$12)</f>
        <v>USD</v>
      </c>
      <c r="E642" s="152" t="str">
        <f>_xll.BDP(C642,$E$12)</f>
        <v>E-Mini Russ 2000  Sep22</v>
      </c>
      <c r="F642" s="153">
        <f>_xll.BDP(C642,$F$12)</f>
        <v>1728.5</v>
      </c>
      <c r="G642" s="153" t="str">
        <f>_xll.BDP(C642,$G$12)</f>
        <v>#N/A Requesting Data...</v>
      </c>
      <c r="H642" s="154" t="e">
        <f t="shared" ref="H642:H676" si="281">IF(OR(OR(G642="#N/A N/A",G642="#N/A Real Time"),OR(F642="#N/A N/A",F642="#N/A Real Time")),0,  G642 - F642)</f>
        <v>#VALUE!</v>
      </c>
      <c r="I642" s="155" t="e">
        <f t="shared" ref="I642:I676" si="282">IF(OR(F642=0,F642="#N/A N/A"),0,H642 / F642*100)</f>
        <v>#VALUE!</v>
      </c>
      <c r="J642" s="156">
        <v>0</v>
      </c>
      <c r="K642" s="152" t="str">
        <f>CONCATENATE(D897,D642, " Curncy")</f>
        <v>EURUSD Curncy</v>
      </c>
      <c r="L642" s="152">
        <f>IF(D642 = D897,1,_xll.BDP(K642,$L$12))</f>
        <v>1</v>
      </c>
      <c r="M642" s="394" t="e">
        <f>IF(D642 = D897,1,_xll.BDP(K642,$M$12)*L642)</f>
        <v>#VALUE!</v>
      </c>
      <c r="N642" s="157" t="e">
        <f t="shared" ref="N642:N676" si="283">H642*J642*T642/M642</f>
        <v>#VALUE!</v>
      </c>
      <c r="O642" s="396" t="e">
        <f>N642 / Y897</f>
        <v>#VALUE!</v>
      </c>
      <c r="P642" s="159">
        <f t="shared" ref="P642:P676" si="284">IF(OR(OR(J642=0,G642 = "#N/A N/A"),G642="#N/A Real Time"),0,G642*J642*T642/M642)</f>
        <v>0</v>
      </c>
      <c r="Q642" s="398">
        <f>P642 / Y897*100</f>
        <v>0</v>
      </c>
      <c r="R642" s="160">
        <f t="shared" ref="R642:R676" si="285">IF(Q642&lt;0,Q642,0)</f>
        <v>0</v>
      </c>
      <c r="S642" s="398">
        <f t="shared" ref="S642:S676" si="286">IF(Q642&gt;0,Q642,0)</f>
        <v>0</v>
      </c>
      <c r="T642" s="152">
        <f t="shared" ref="T642:T676" si="287">IF(EXACT(D642,UPPER(D642)),1,0.01)/V642</f>
        <v>1</v>
      </c>
      <c r="U642" s="152">
        <v>3</v>
      </c>
      <c r="V642" s="152">
        <v>1</v>
      </c>
      <c r="W642" s="158" t="e">
        <f t="shared" ref="W642:W676" si="288">IF(AND(Q642&lt;0,O642&gt;0),O642,0)</f>
        <v>#VALUE!</v>
      </c>
      <c r="X642" s="158" t="e">
        <f t="shared" ref="X642:X676" si="289">IF(AND(Q642&gt;0,O642&gt;0),O642,0)</f>
        <v>#VALUE!</v>
      </c>
      <c r="Y642" s="70"/>
      <c r="Z642" s="162">
        <f>_xll.BDH(C642,$Z$12,$D$1,$D$1)</f>
        <v>1708</v>
      </c>
      <c r="AA642" s="162">
        <f t="shared" ref="AA642:AA676" si="290">IF(OR(OR(F642="#N/A N/A",F642="#N/A Real Time"),OR(Z642="#N/A N/A",Z642="#N/A Real Time")),0,  F642 - Z642)</f>
        <v>20.5</v>
      </c>
      <c r="AB642" s="163">
        <f t="shared" ref="AB642:AB676" si="291">IF(OR(Z642=0,Z642="#N/A N/A"),0,AA642 / Z642*100)</f>
        <v>1.2002341920374706</v>
      </c>
      <c r="AC642" s="164">
        <v>0</v>
      </c>
      <c r="AD642" s="165">
        <f>IF(D642 = D897,1,_xll.BDP(K642,$AD$12)*L642)</f>
        <v>1.0414000000000001</v>
      </c>
      <c r="AE642" s="400">
        <f>AA642*AC642*T642/AD642 / AF897</f>
        <v>0</v>
      </c>
      <c r="AF642" s="73"/>
      <c r="AG642" s="69"/>
      <c r="AH642" s="61"/>
    </row>
    <row r="643" spans="1:35" x14ac:dyDescent="0.2">
      <c r="A643" s="110"/>
      <c r="B643" s="152">
        <v>25974</v>
      </c>
      <c r="C643" s="152" t="s">
        <v>1328</v>
      </c>
      <c r="D643" s="152" t="str">
        <f>_xll.BDP(C643,$D$12)</f>
        <v>USD</v>
      </c>
      <c r="E643" s="152" t="s">
        <v>1329</v>
      </c>
      <c r="F643" s="153">
        <f>_xll.BDP(C643,$F$12)</f>
        <v>128.49</v>
      </c>
      <c r="G643" s="153" t="str">
        <f>_xll.BDP(C643,$G$12)</f>
        <v>#N/A Requesting Data...</v>
      </c>
      <c r="H643" s="154" t="e">
        <f t="shared" si="281"/>
        <v>#VALUE!</v>
      </c>
      <c r="I643" s="155" t="e">
        <f t="shared" si="282"/>
        <v>#VALUE!</v>
      </c>
      <c r="J643" s="156">
        <v>0</v>
      </c>
      <c r="K643" s="152" t="str">
        <f>CONCATENATE(D897,D643, " Curncy")</f>
        <v>EURUSD Curncy</v>
      </c>
      <c r="L643" s="152">
        <f>IF(D643 = D897,1,_xll.BDP(K643,$L$12))</f>
        <v>1</v>
      </c>
      <c r="M643" s="394" t="e">
        <f>IF(D643 = D897,1,_xll.BDP(K643,$M$12)*L643)</f>
        <v>#VALUE!</v>
      </c>
      <c r="N643" s="157" t="e">
        <f t="shared" si="283"/>
        <v>#VALUE!</v>
      </c>
      <c r="O643" s="396" t="e">
        <f>N643 / Y897</f>
        <v>#VALUE!</v>
      </c>
      <c r="P643" s="159">
        <f t="shared" si="284"/>
        <v>0</v>
      </c>
      <c r="Q643" s="398">
        <f>P643 / Y897*100</f>
        <v>0</v>
      </c>
      <c r="R643" s="160">
        <f t="shared" si="285"/>
        <v>0</v>
      </c>
      <c r="S643" s="398">
        <f t="shared" si="286"/>
        <v>0</v>
      </c>
      <c r="T643" s="152">
        <f t="shared" si="287"/>
        <v>1</v>
      </c>
      <c r="U643" s="152">
        <v>0</v>
      </c>
      <c r="V643" s="152">
        <v>1</v>
      </c>
      <c r="W643" s="158" t="e">
        <f t="shared" si="288"/>
        <v>#VALUE!</v>
      </c>
      <c r="X643" s="158" t="e">
        <f t="shared" si="289"/>
        <v>#VALUE!</v>
      </c>
      <c r="Y643" s="110"/>
      <c r="Z643" s="162" t="str">
        <f>_xll.BDH(C643,$Z$12,$D$1,$D$1)</f>
        <v>#N/A Requesting Data...</v>
      </c>
      <c r="AA643" s="162" t="e">
        <f t="shared" si="290"/>
        <v>#VALUE!</v>
      </c>
      <c r="AB643" s="163" t="e">
        <f t="shared" si="291"/>
        <v>#VALUE!</v>
      </c>
      <c r="AC643" s="164">
        <v>0</v>
      </c>
      <c r="AD643" s="165">
        <f>IF(D643 = D897,1,_xll.BDP(K643,$AD$12)*L643)</f>
        <v>1.0414000000000001</v>
      </c>
      <c r="AE643" s="400" t="e">
        <f>AA643*AC643*T643/AD643 / AF897</f>
        <v>#VALUE!</v>
      </c>
      <c r="AF643" s="123"/>
      <c r="AG643" s="69"/>
      <c r="AH643" s="61"/>
    </row>
    <row r="644" spans="1:35" x14ac:dyDescent="0.2">
      <c r="A644" s="110"/>
      <c r="B644" s="152">
        <v>2042</v>
      </c>
      <c r="C644" s="152" t="s">
        <v>1297</v>
      </c>
      <c r="D644" s="152" t="str">
        <f>_xll.BDP(C644,$D$12)</f>
        <v>USD</v>
      </c>
      <c r="E644" s="152" t="s">
        <v>1298</v>
      </c>
      <c r="F644" s="153">
        <f>_xll.BDP(C644,$F$12)</f>
        <v>78.569999999999993</v>
      </c>
      <c r="G644" s="153" t="str">
        <f>_xll.BDP(C644,$G$12)</f>
        <v>#N/A Requesting Data...</v>
      </c>
      <c r="H644" s="154" t="e">
        <f t="shared" si="281"/>
        <v>#VALUE!</v>
      </c>
      <c r="I644" s="155" t="e">
        <f t="shared" si="282"/>
        <v>#VALUE!</v>
      </c>
      <c r="J644" s="156">
        <v>0</v>
      </c>
      <c r="K644" s="152" t="str">
        <f>CONCATENATE(D897,D644, " Curncy")</f>
        <v>EURUSD Curncy</v>
      </c>
      <c r="L644" s="152">
        <f>IF(D644 = D897,1,_xll.BDP(K644,$L$12))</f>
        <v>1</v>
      </c>
      <c r="M644" s="394" t="e">
        <f>IF(D644 = D897,1,_xll.BDP(K644,$M$12)*L644)</f>
        <v>#VALUE!</v>
      </c>
      <c r="N644" s="157" t="e">
        <f t="shared" si="283"/>
        <v>#VALUE!</v>
      </c>
      <c r="O644" s="396" t="e">
        <f>N644 / Y897</f>
        <v>#VALUE!</v>
      </c>
      <c r="P644" s="159">
        <f t="shared" si="284"/>
        <v>0</v>
      </c>
      <c r="Q644" s="398">
        <f>P644 / Y897*100</f>
        <v>0</v>
      </c>
      <c r="R644" s="160">
        <f t="shared" si="285"/>
        <v>0</v>
      </c>
      <c r="S644" s="398">
        <f t="shared" si="286"/>
        <v>0</v>
      </c>
      <c r="T644" s="152">
        <f t="shared" si="287"/>
        <v>1</v>
      </c>
      <c r="U644" s="152">
        <v>0</v>
      </c>
      <c r="V644" s="152">
        <v>1</v>
      </c>
      <c r="W644" s="158" t="e">
        <f t="shared" si="288"/>
        <v>#VALUE!</v>
      </c>
      <c r="X644" s="158" t="e">
        <f t="shared" si="289"/>
        <v>#VALUE!</v>
      </c>
      <c r="Y644" s="110"/>
      <c r="Z644" s="162" t="str">
        <f>_xll.BDH(C644,$Z$12,$D$1,$D$1)</f>
        <v>#N/A Requesting Data...</v>
      </c>
      <c r="AA644" s="162" t="e">
        <f t="shared" si="290"/>
        <v>#VALUE!</v>
      </c>
      <c r="AB644" s="163" t="e">
        <f t="shared" si="291"/>
        <v>#VALUE!</v>
      </c>
      <c r="AC644" s="164">
        <v>0</v>
      </c>
      <c r="AD644" s="165">
        <f>IF(D644 = D897,1,_xll.BDP(K644,$AD$12)*L644)</f>
        <v>1.0414000000000001</v>
      </c>
      <c r="AE644" s="400" t="e">
        <f>AA644*AC644*T644/AD644 / AF897</f>
        <v>#VALUE!</v>
      </c>
      <c r="AF644" s="123"/>
      <c r="AG644" s="69"/>
      <c r="AH644" s="61"/>
    </row>
    <row r="645" spans="1:35" x14ac:dyDescent="0.2">
      <c r="A645" s="152"/>
      <c r="B645" s="152">
        <v>32199</v>
      </c>
      <c r="C645" s="152" t="s">
        <v>1595</v>
      </c>
      <c r="D645" s="152" t="str">
        <f>_xll.BDP(C645,$D$12)</f>
        <v>USD</v>
      </c>
      <c r="E645" s="152" t="s">
        <v>1596</v>
      </c>
      <c r="F645" s="153">
        <f>_xll.BDP(C645,$F$12)</f>
        <v>1.65</v>
      </c>
      <c r="G645" s="153" t="str">
        <f>_xll.BDP(C645,$G$12)</f>
        <v>#N/A Requesting Data...</v>
      </c>
      <c r="H645" s="154" t="e">
        <f>IF(OR(OR(G645="#N/A N/A",G645="#N/A Real Time"),OR(F645="#N/A N/A",F645="#N/A Real Time")),0,  G645 - F645)</f>
        <v>#VALUE!</v>
      </c>
      <c r="I645" s="155" t="e">
        <f>IF(OR(F645=0,F645="#N/A N/A"),0,H645 / F645*100)</f>
        <v>#VALUE!</v>
      </c>
      <c r="J645" s="156">
        <v>0</v>
      </c>
      <c r="K645" s="152" t="str">
        <f>CONCATENATE(D897,D645, " Curncy")</f>
        <v>EURUSD Curncy</v>
      </c>
      <c r="L645" s="152">
        <f>IF(D645 = D897,1,_xll.BDP(K645,$L$12))</f>
        <v>1</v>
      </c>
      <c r="M645" s="394" t="e">
        <f>IF(D645 = D897,1,_xll.BDP(K645,$M$12)*L645)</f>
        <v>#VALUE!</v>
      </c>
      <c r="N645" s="157" t="e">
        <f>H645*J645*T645/M645</f>
        <v>#VALUE!</v>
      </c>
      <c r="O645" s="396" t="e">
        <f>N645 / Y897</f>
        <v>#VALUE!</v>
      </c>
      <c r="P645" s="159">
        <f>IF(OR(OR(J645=0,G645 = "#N/A N/A"),G645="#N/A Real Time"),0,G645*J645*T645/M645)</f>
        <v>0</v>
      </c>
      <c r="Q645" s="398">
        <f>P645 / Y897*100</f>
        <v>0</v>
      </c>
      <c r="R645" s="160">
        <f>IF(Q645&lt;0,Q645,0)</f>
        <v>0</v>
      </c>
      <c r="S645" s="398">
        <f>IF(Q645&gt;0,Q645,0)</f>
        <v>0</v>
      </c>
      <c r="T645" s="152">
        <f>IF(EXACT(D645,UPPER(D645)),1,0.01)/V645</f>
        <v>1</v>
      </c>
      <c r="U645" s="152">
        <v>0</v>
      </c>
      <c r="V645" s="152">
        <v>1</v>
      </c>
      <c r="W645" s="158" t="e">
        <f>IF(AND(Q645&lt;0,O645&gt;0),O645,0)</f>
        <v>#VALUE!</v>
      </c>
      <c r="X645" s="158" t="e">
        <f>IF(AND(Q645&gt;0,O645&gt;0),O645,0)</f>
        <v>#VALUE!</v>
      </c>
      <c r="Y645" s="152"/>
      <c r="Z645" s="162">
        <f>_xll.BDH(C645,$Z$12,$D$1,$D$1)</f>
        <v>1.7</v>
      </c>
      <c r="AA645" s="162">
        <f>IF(OR(OR(F645="#N/A N/A",F645="#N/A Real Time"),OR(Z645="#N/A N/A",Z645="#N/A Real Time")),0,  F645 - Z645)</f>
        <v>-5.0000000000000044E-2</v>
      </c>
      <c r="AB645" s="163">
        <f>IF(OR(Z645=0,Z645="#N/A N/A"),0,AA645 / Z645*100)</f>
        <v>-2.9411764705882382</v>
      </c>
      <c r="AC645" s="164">
        <v>0</v>
      </c>
      <c r="AD645" s="165">
        <f>IF(D645 = D897,1,_xll.BDP(K645,$AD$12)*L645)</f>
        <v>1.0414000000000001</v>
      </c>
      <c r="AE645" s="400">
        <f>AA645*AC645*T645/AD645 / AF897</f>
        <v>0</v>
      </c>
      <c r="AF645" s="167"/>
      <c r="AG645" s="69"/>
      <c r="AH645" s="61"/>
    </row>
    <row r="646" spans="1:35" x14ac:dyDescent="0.2">
      <c r="A646" s="152"/>
      <c r="B646" s="152">
        <v>29413</v>
      </c>
      <c r="C646" s="152" t="s">
        <v>1381</v>
      </c>
      <c r="D646" s="152" t="str">
        <f>_xll.BDP(C646,$D$12)</f>
        <v>USD</v>
      </c>
      <c r="E646" s="152" t="s">
        <v>1382</v>
      </c>
      <c r="F646" s="153">
        <f>_xll.BDP(C646,$F$12)</f>
        <v>8.33</v>
      </c>
      <c r="G646" s="153" t="str">
        <f>_xll.BDP(C646,$G$12)</f>
        <v>#N/A Requesting Data...</v>
      </c>
      <c r="H646" s="154" t="e">
        <f t="shared" si="281"/>
        <v>#VALUE!</v>
      </c>
      <c r="I646" s="155" t="e">
        <f t="shared" si="282"/>
        <v>#VALUE!</v>
      </c>
      <c r="J646" s="156">
        <v>0</v>
      </c>
      <c r="K646" s="152" t="str">
        <f>CONCATENATE(D897,D646, " Curncy")</f>
        <v>EURUSD Curncy</v>
      </c>
      <c r="L646" s="152">
        <f>IF(D646 = D897,1,_xll.BDP(K646,$L$12))</f>
        <v>1</v>
      </c>
      <c r="M646" s="394" t="e">
        <f>IF(D646 = D897,1,_xll.BDP(K646,$M$12)*L646)</f>
        <v>#VALUE!</v>
      </c>
      <c r="N646" s="157" t="e">
        <f t="shared" si="283"/>
        <v>#VALUE!</v>
      </c>
      <c r="O646" s="396" t="e">
        <f>N646 / Y897</f>
        <v>#VALUE!</v>
      </c>
      <c r="P646" s="159">
        <f t="shared" si="284"/>
        <v>0</v>
      </c>
      <c r="Q646" s="398">
        <f>P646 / Y897*100</f>
        <v>0</v>
      </c>
      <c r="R646" s="160">
        <f t="shared" si="285"/>
        <v>0</v>
      </c>
      <c r="S646" s="398">
        <f t="shared" si="286"/>
        <v>0</v>
      </c>
      <c r="T646" s="152">
        <f t="shared" si="287"/>
        <v>1</v>
      </c>
      <c r="U646" s="152">
        <v>0</v>
      </c>
      <c r="V646" s="152">
        <v>1</v>
      </c>
      <c r="W646" s="158" t="e">
        <f t="shared" si="288"/>
        <v>#VALUE!</v>
      </c>
      <c r="X646" s="158" t="e">
        <f t="shared" si="289"/>
        <v>#VALUE!</v>
      </c>
      <c r="Y646" s="152"/>
      <c r="Z646" s="162" t="str">
        <f>_xll.BDH(C646,$Z$12,$D$1,$D$1)</f>
        <v>#N/A Requesting Data...</v>
      </c>
      <c r="AA646" s="162" t="e">
        <f t="shared" si="290"/>
        <v>#VALUE!</v>
      </c>
      <c r="AB646" s="163" t="e">
        <f t="shared" si="291"/>
        <v>#VALUE!</v>
      </c>
      <c r="AC646" s="164">
        <v>0</v>
      </c>
      <c r="AD646" s="165">
        <f>IF(D646 = D897,1,_xll.BDP(K646,$AD$12)*L646)</f>
        <v>1.0414000000000001</v>
      </c>
      <c r="AE646" s="400" t="e">
        <f>AA646*AC646*T646/AD646 / AF897</f>
        <v>#VALUE!</v>
      </c>
      <c r="AF646" s="167"/>
      <c r="AG646" s="69"/>
      <c r="AH646" s="61"/>
      <c r="AI646" s="29"/>
    </row>
    <row r="647" spans="1:35" x14ac:dyDescent="0.2">
      <c r="B647" s="152">
        <v>21039</v>
      </c>
      <c r="C647" s="152" t="s">
        <v>800</v>
      </c>
      <c r="D647" s="152" t="str">
        <f>_xll.BDP(C647,$D$12)</f>
        <v>USD</v>
      </c>
      <c r="E647" s="152" t="s">
        <v>867</v>
      </c>
      <c r="F647" s="153">
        <f>_xll.BDP(C647,$F$12)</f>
        <v>73.67</v>
      </c>
      <c r="G647" s="153" t="str">
        <f>_xll.BDP(C647,$G$12)</f>
        <v>#N/A Requesting Data...</v>
      </c>
      <c r="H647" s="154" t="e">
        <f t="shared" si="281"/>
        <v>#VALUE!</v>
      </c>
      <c r="I647" s="155" t="e">
        <f t="shared" si="282"/>
        <v>#VALUE!</v>
      </c>
      <c r="J647" s="156">
        <v>0</v>
      </c>
      <c r="K647" s="152" t="str">
        <f>CONCATENATE(D897,D647, " Curncy")</f>
        <v>EURUSD Curncy</v>
      </c>
      <c r="L647" s="152">
        <f>IF(D647 = D897,1,_xll.BDP(K647,$L$12))</f>
        <v>1</v>
      </c>
      <c r="M647" s="394" t="e">
        <f>IF(D647 = D897,1,_xll.BDP(K647,$M$12)*L647)</f>
        <v>#VALUE!</v>
      </c>
      <c r="N647" s="157" t="e">
        <f t="shared" si="283"/>
        <v>#VALUE!</v>
      </c>
      <c r="O647" s="396" t="e">
        <f>N647 / Y897</f>
        <v>#VALUE!</v>
      </c>
      <c r="P647" s="159">
        <f t="shared" si="284"/>
        <v>0</v>
      </c>
      <c r="Q647" s="398">
        <f>P647 / Y897*100</f>
        <v>0</v>
      </c>
      <c r="R647" s="160">
        <f t="shared" si="285"/>
        <v>0</v>
      </c>
      <c r="S647" s="398">
        <f t="shared" si="286"/>
        <v>0</v>
      </c>
      <c r="T647" s="152">
        <f t="shared" si="287"/>
        <v>1</v>
      </c>
      <c r="U647" s="152">
        <v>0</v>
      </c>
      <c r="V647" s="152">
        <v>1</v>
      </c>
      <c r="W647" s="158" t="e">
        <f t="shared" si="288"/>
        <v>#VALUE!</v>
      </c>
      <c r="X647" s="158" t="e">
        <f t="shared" si="289"/>
        <v>#VALUE!</v>
      </c>
      <c r="Y647" s="70"/>
      <c r="Z647" s="162">
        <f>_xll.BDH(C647,$Z$12,$D$1,$D$1)</f>
        <v>76.47</v>
      </c>
      <c r="AA647" s="162">
        <f t="shared" si="290"/>
        <v>-2.7999999999999972</v>
      </c>
      <c r="AB647" s="163">
        <f t="shared" si="291"/>
        <v>-3.661566627435592</v>
      </c>
      <c r="AC647" s="164">
        <v>0</v>
      </c>
      <c r="AD647" s="165">
        <f>IF(D647 = D897,1,_xll.BDP(K647,$AD$12)*L647)</f>
        <v>1.0414000000000001</v>
      </c>
      <c r="AE647" s="400">
        <f>AA647*AC647*T647/AD647 / AF897</f>
        <v>0</v>
      </c>
      <c r="AF647" s="73"/>
      <c r="AG647" s="69"/>
      <c r="AH647" s="61"/>
      <c r="AI647" s="29"/>
    </row>
    <row r="648" spans="1:35" x14ac:dyDescent="0.2">
      <c r="A648" s="110"/>
      <c r="B648" s="110">
        <v>31870</v>
      </c>
      <c r="C648" s="110" t="s">
        <v>1582</v>
      </c>
      <c r="D648" s="110" t="str">
        <f>_xll.BDP(C648,$D$12)</f>
        <v>USD</v>
      </c>
      <c r="E648" s="110" t="s">
        <v>1583</v>
      </c>
      <c r="F648" s="111">
        <f>_xll.BDP(C648,$F$12)</f>
        <v>14.83</v>
      </c>
      <c r="G648" s="111" t="str">
        <f>_xll.BDP(C648,$G$12)</f>
        <v>#N/A Requesting Data...</v>
      </c>
      <c r="H648" s="112" t="e">
        <f>IF(OR(OR(G648="#N/A N/A",G648="#N/A Real Time"),OR(F648="#N/A N/A",F648="#N/A Real Time")),0,  G648 - F648)</f>
        <v>#VALUE!</v>
      </c>
      <c r="I648" s="113" t="e">
        <f>IF(OR(F648=0,F648="#N/A N/A"),0,H648 / F648*100)</f>
        <v>#VALUE!</v>
      </c>
      <c r="J648" s="114">
        <v>0</v>
      </c>
      <c r="K648" s="110" t="str">
        <f>CONCATENATE(D897,D648, " Curncy")</f>
        <v>EURUSD Curncy</v>
      </c>
      <c r="L648" s="110">
        <f>IF(D648 = D897,1,_xll.BDP(K648,$L$12))</f>
        <v>1</v>
      </c>
      <c r="M648" s="372" t="e">
        <f>IF(D648 = D897,1,_xll.BDP(K648,$M$12)*L648)</f>
        <v>#VALUE!</v>
      </c>
      <c r="N648" s="116" t="e">
        <f>H648*J648*T648/M648</f>
        <v>#VALUE!</v>
      </c>
      <c r="O648" s="379" t="e">
        <f>N648 / Y897</f>
        <v>#VALUE!</v>
      </c>
      <c r="P648" s="286">
        <f>IF(OR(OR(J648=0,G648 = "#N/A N/A"),G648="#N/A Real Time"),0,G648*J648*T648/M648)</f>
        <v>0</v>
      </c>
      <c r="Q648" s="384">
        <f>P648 / Y897*100</f>
        <v>0</v>
      </c>
      <c r="R648" s="118">
        <f>IF(Q648&lt;0,Q648,0)</f>
        <v>0</v>
      </c>
      <c r="S648" s="384">
        <f>IF(Q648&gt;0,Q648,0)</f>
        <v>0</v>
      </c>
      <c r="T648" s="110">
        <f>IF(EXACT(D648,UPPER(D648)),1,0.01)/V648</f>
        <v>1</v>
      </c>
      <c r="U648" s="110">
        <v>0</v>
      </c>
      <c r="V648" s="110">
        <v>1</v>
      </c>
      <c r="W648" s="117" t="e">
        <f>IF(AND(Q648&lt;0,O648&gt;0),O648,0)</f>
        <v>#VALUE!</v>
      </c>
      <c r="X648" s="117" t="e">
        <f>IF(AND(Q648&gt;0,O648&gt;0),O648,0)</f>
        <v>#VALUE!</v>
      </c>
      <c r="Y648" s="110"/>
      <c r="Z648" s="119" t="str">
        <f>_xll.BDH(C648,$Z$12,$D$1,$D$1)</f>
        <v>#N/A Requesting Data...</v>
      </c>
      <c r="AA648" s="119" t="e">
        <f>IF(OR(OR(F648="#N/A N/A",F648="#N/A Real Time"),OR(Z648="#N/A N/A",Z648="#N/A Real Time")),0,  F648 - Z648)</f>
        <v>#VALUE!</v>
      </c>
      <c r="AB648" s="129" t="e">
        <f>IF(OR(Z648=0,Z648="#N/A N/A"),0,AA648 / Z648*100)</f>
        <v>#VALUE!</v>
      </c>
      <c r="AC648" s="121">
        <v>0</v>
      </c>
      <c r="AD648" s="122">
        <f>IF(D648 = D897,1,_xll.BDP(K648,$AD$12)*L648)</f>
        <v>1.0414000000000001</v>
      </c>
      <c r="AE648" s="389" t="e">
        <f>AA648*AC648*T648/AD648 / AF897</f>
        <v>#VALUE!</v>
      </c>
      <c r="AF648" s="123"/>
      <c r="AG648" s="69"/>
      <c r="AH648" s="61"/>
      <c r="AI648" s="29"/>
    </row>
    <row r="649" spans="1:35" s="107" customFormat="1" ht="12" customHeight="1" x14ac:dyDescent="0.2">
      <c r="A649" s="152"/>
      <c r="B649" s="152">
        <v>25658</v>
      </c>
      <c r="C649" s="152" t="s">
        <v>1481</v>
      </c>
      <c r="D649" s="152" t="str">
        <f>_xll.BDP(C649,$D$12)</f>
        <v>USD</v>
      </c>
      <c r="E649" s="152" t="s">
        <v>1482</v>
      </c>
      <c r="F649" s="153">
        <f>_xll.BDP(C649,$F$12)</f>
        <v>41.23</v>
      </c>
      <c r="G649" s="153" t="str">
        <f>_xll.BDP(C649,$G$12)</f>
        <v>#N/A Requesting Data...</v>
      </c>
      <c r="H649" s="154" t="e">
        <f t="shared" si="281"/>
        <v>#VALUE!</v>
      </c>
      <c r="I649" s="155" t="e">
        <f t="shared" si="282"/>
        <v>#VALUE!</v>
      </c>
      <c r="J649" s="156">
        <v>-182886</v>
      </c>
      <c r="K649" s="152" t="str">
        <f>CONCATENATE(D897,D649, " Curncy")</f>
        <v>EURUSD Curncy</v>
      </c>
      <c r="L649" s="152">
        <f>IF(D649 = D897,1,_xll.BDP(K649,$L$12))</f>
        <v>1</v>
      </c>
      <c r="M649" s="394" t="e">
        <f>IF(D649 = D897,1,_xll.BDP(K649,$M$12)*L649)</f>
        <v>#VALUE!</v>
      </c>
      <c r="N649" s="157" t="e">
        <f t="shared" si="283"/>
        <v>#VALUE!</v>
      </c>
      <c r="O649" s="396" t="e">
        <f>N649 / Y897</f>
        <v>#VALUE!</v>
      </c>
      <c r="P649" s="159" t="e">
        <f t="shared" si="284"/>
        <v>#VALUE!</v>
      </c>
      <c r="Q649" s="398" t="e">
        <f>P649 / Y897*100</f>
        <v>#VALUE!</v>
      </c>
      <c r="R649" s="160" t="e">
        <f t="shared" si="285"/>
        <v>#VALUE!</v>
      </c>
      <c r="S649" s="398" t="e">
        <f t="shared" si="286"/>
        <v>#VALUE!</v>
      </c>
      <c r="T649" s="152">
        <f t="shared" si="287"/>
        <v>1</v>
      </c>
      <c r="U649" s="152">
        <v>0</v>
      </c>
      <c r="V649" s="152">
        <v>1</v>
      </c>
      <c r="W649" s="158" t="e">
        <f t="shared" si="288"/>
        <v>#VALUE!</v>
      </c>
      <c r="X649" s="158" t="e">
        <f t="shared" si="289"/>
        <v>#VALUE!</v>
      </c>
      <c r="Y649" s="161"/>
      <c r="Z649" s="162" t="str">
        <f>_xll.BDH(C649,$Z$12,$D$1,$D$1)</f>
        <v>#N/A Requesting Data...</v>
      </c>
      <c r="AA649" s="162" t="e">
        <f t="shared" si="290"/>
        <v>#VALUE!</v>
      </c>
      <c r="AB649" s="163" t="e">
        <f t="shared" si="291"/>
        <v>#VALUE!</v>
      </c>
      <c r="AC649" s="164">
        <v>-182886</v>
      </c>
      <c r="AD649" s="165">
        <f>IF(D649 = D897,1,_xll.BDP(K649,$AD$12)*L649)</f>
        <v>1.0414000000000001</v>
      </c>
      <c r="AE649" s="400" t="e">
        <f>AA649*AC649*T649/AD649 / AF897</f>
        <v>#VALUE!</v>
      </c>
      <c r="AF649" s="166"/>
      <c r="AG649" s="69"/>
      <c r="AH649" s="61"/>
      <c r="AI649" s="29"/>
    </row>
    <row r="650" spans="1:35" x14ac:dyDescent="0.2">
      <c r="B650" s="152">
        <v>1883</v>
      </c>
      <c r="C650" s="152"/>
      <c r="D650" s="152" t="s">
        <v>31</v>
      </c>
      <c r="E650" s="152" t="s">
        <v>61</v>
      </c>
      <c r="F650" s="153">
        <v>0</v>
      </c>
      <c r="G650" s="153">
        <v>0</v>
      </c>
      <c r="H650" s="154">
        <f t="shared" si="281"/>
        <v>0</v>
      </c>
      <c r="I650" s="155">
        <f t="shared" si="282"/>
        <v>0</v>
      </c>
      <c r="J650" s="156">
        <v>2847936.1323000002</v>
      </c>
      <c r="K650" s="152" t="str">
        <f>CONCATENATE(D897,D650, " Curncy")</f>
        <v>EURUSD Curncy</v>
      </c>
      <c r="L650" s="152">
        <f>IF(D650 = D897,1,_xll.BDP(K650,$L$12))</f>
        <v>1</v>
      </c>
      <c r="M650" s="394" t="e">
        <f>IF(D650 = D897,1,_xll.BDP(K650,$M$12)*L650)</f>
        <v>#VALUE!</v>
      </c>
      <c r="N650" s="157" t="e">
        <f t="shared" si="283"/>
        <v>#VALUE!</v>
      </c>
      <c r="O650" s="396" t="e">
        <f>N650 / Y897</f>
        <v>#VALUE!</v>
      </c>
      <c r="P650" s="159" t="e">
        <f t="shared" si="284"/>
        <v>#VALUE!</v>
      </c>
      <c r="Q650" s="398" t="e">
        <f>P650 / Y897*100</f>
        <v>#VALUE!</v>
      </c>
      <c r="R650" s="160" t="e">
        <f t="shared" si="285"/>
        <v>#VALUE!</v>
      </c>
      <c r="S650" s="398" t="e">
        <f t="shared" si="286"/>
        <v>#VALUE!</v>
      </c>
      <c r="T650" s="152">
        <f t="shared" si="287"/>
        <v>1</v>
      </c>
      <c r="U650" s="152">
        <v>1</v>
      </c>
      <c r="V650" s="152">
        <v>1</v>
      </c>
      <c r="W650" s="158" t="e">
        <f t="shared" si="288"/>
        <v>#VALUE!</v>
      </c>
      <c r="X650" s="158" t="e">
        <f t="shared" si="289"/>
        <v>#VALUE!</v>
      </c>
      <c r="Y650" s="70"/>
      <c r="Z650" s="162">
        <v>0</v>
      </c>
      <c r="AA650" s="162">
        <f t="shared" si="290"/>
        <v>0</v>
      </c>
      <c r="AB650" s="163">
        <f t="shared" si="291"/>
        <v>0</v>
      </c>
      <c r="AC650" s="164">
        <v>2847936.1323000002</v>
      </c>
      <c r="AD650" s="165">
        <f>IF(D650 = D897,1,_xll.BDP(K650,$AD$12)*L650)</f>
        <v>1.0414000000000001</v>
      </c>
      <c r="AE650" s="400">
        <f>AA650*AC650*T650/AD650 / AF897</f>
        <v>0</v>
      </c>
      <c r="AF650" s="73"/>
      <c r="AG650" s="69"/>
      <c r="AH650" s="61"/>
      <c r="AI650" s="29"/>
    </row>
    <row r="651" spans="1:35" x14ac:dyDescent="0.2">
      <c r="B651" s="152">
        <v>1462</v>
      </c>
      <c r="C651" s="152" t="s">
        <v>801</v>
      </c>
      <c r="D651" s="152" t="str">
        <f>_xll.BDP(C651,$D$12)</f>
        <v>USD</v>
      </c>
      <c r="E651" s="152" t="s">
        <v>868</v>
      </c>
      <c r="F651" s="153">
        <f>_xll.BDP(C651,$F$12)</f>
        <v>100.62</v>
      </c>
      <c r="G651" s="153" t="str">
        <f>_xll.BDP(C651,$G$12)</f>
        <v>#N/A Requesting Data...</v>
      </c>
      <c r="H651" s="154" t="e">
        <f t="shared" si="281"/>
        <v>#VALUE!</v>
      </c>
      <c r="I651" s="155" t="e">
        <f t="shared" si="282"/>
        <v>#VALUE!</v>
      </c>
      <c r="J651" s="156">
        <v>0</v>
      </c>
      <c r="K651" s="152" t="str">
        <f>CONCATENATE(D897,D651, " Curncy")</f>
        <v>EURUSD Curncy</v>
      </c>
      <c r="L651" s="152">
        <f>IF(D651 = D897,1,_xll.BDP(K651,$L$12))</f>
        <v>1</v>
      </c>
      <c r="M651" s="394" t="e">
        <f>IF(D651 = D897,1,_xll.BDP(K651,$M$12)*L651)</f>
        <v>#VALUE!</v>
      </c>
      <c r="N651" s="157" t="e">
        <f t="shared" si="283"/>
        <v>#VALUE!</v>
      </c>
      <c r="O651" s="396" t="e">
        <f>N651 / Y897</f>
        <v>#VALUE!</v>
      </c>
      <c r="P651" s="159">
        <f t="shared" si="284"/>
        <v>0</v>
      </c>
      <c r="Q651" s="398">
        <f>P651 / Y897*100</f>
        <v>0</v>
      </c>
      <c r="R651" s="160">
        <f t="shared" si="285"/>
        <v>0</v>
      </c>
      <c r="S651" s="398">
        <f t="shared" si="286"/>
        <v>0</v>
      </c>
      <c r="T651" s="152">
        <f t="shared" si="287"/>
        <v>1</v>
      </c>
      <c r="U651" s="152">
        <v>0</v>
      </c>
      <c r="V651" s="152">
        <v>1</v>
      </c>
      <c r="W651" s="158" t="e">
        <f t="shared" si="288"/>
        <v>#VALUE!</v>
      </c>
      <c r="X651" s="158" t="e">
        <f t="shared" si="289"/>
        <v>#VALUE!</v>
      </c>
      <c r="Y651" s="70"/>
      <c r="Z651" s="162">
        <f>_xll.BDH(C651,$Z$12,$D$1,$D$1)</f>
        <v>98.7</v>
      </c>
      <c r="AA651" s="162">
        <f t="shared" si="290"/>
        <v>1.9200000000000017</v>
      </c>
      <c r="AB651" s="163">
        <f t="shared" si="291"/>
        <v>1.9452887537993937</v>
      </c>
      <c r="AC651" s="164">
        <v>0</v>
      </c>
      <c r="AD651" s="165">
        <f>IF(D651 = D897,1,_xll.BDP(K651,$AD$12)*L651)</f>
        <v>1.0414000000000001</v>
      </c>
      <c r="AE651" s="400">
        <f>AA651*AC651*T651/AD651 / AF897</f>
        <v>0</v>
      </c>
      <c r="AF651" s="73"/>
      <c r="AG651" s="69"/>
      <c r="AH651" s="61"/>
      <c r="AI651" s="29"/>
    </row>
    <row r="652" spans="1:35" s="107" customFormat="1" ht="12" customHeight="1" x14ac:dyDescent="0.2">
      <c r="A652" s="152"/>
      <c r="B652" s="152">
        <v>20649</v>
      </c>
      <c r="C652" s="152" t="s">
        <v>1234</v>
      </c>
      <c r="D652" s="152" t="str">
        <f>_xll.BDP(C652,$D$12)</f>
        <v>USD</v>
      </c>
      <c r="E652" s="152" t="s">
        <v>1235</v>
      </c>
      <c r="F652" s="153">
        <f>_xll.BDP(C652,$F$12)</f>
        <v>116</v>
      </c>
      <c r="G652" s="153" t="str">
        <f>_xll.BDP(C652,$G$12)</f>
        <v>#N/A Requesting Data...</v>
      </c>
      <c r="H652" s="154" t="e">
        <f t="shared" si="281"/>
        <v>#VALUE!</v>
      </c>
      <c r="I652" s="155" t="e">
        <f t="shared" si="282"/>
        <v>#VALUE!</v>
      </c>
      <c r="J652" s="156">
        <v>0</v>
      </c>
      <c r="K652" s="152" t="str">
        <f>CONCATENATE(D897,D652, " Curncy")</f>
        <v>EURUSD Curncy</v>
      </c>
      <c r="L652" s="152">
        <f>IF(D652 = D897,1,_xll.BDP(K652,$L$12))</f>
        <v>1</v>
      </c>
      <c r="M652" s="394" t="e">
        <f>IF(D652 = D897,1,_xll.BDP(K652,$M$12)*L652)</f>
        <v>#VALUE!</v>
      </c>
      <c r="N652" s="157" t="e">
        <f t="shared" si="283"/>
        <v>#VALUE!</v>
      </c>
      <c r="O652" s="396" t="e">
        <f>N652 / Y897</f>
        <v>#VALUE!</v>
      </c>
      <c r="P652" s="159">
        <f t="shared" si="284"/>
        <v>0</v>
      </c>
      <c r="Q652" s="398">
        <f>P652 / Y897*100</f>
        <v>0</v>
      </c>
      <c r="R652" s="160">
        <f t="shared" si="285"/>
        <v>0</v>
      </c>
      <c r="S652" s="398">
        <f t="shared" si="286"/>
        <v>0</v>
      </c>
      <c r="T652" s="152">
        <f t="shared" si="287"/>
        <v>1</v>
      </c>
      <c r="U652" s="152">
        <v>0</v>
      </c>
      <c r="V652" s="152">
        <v>1</v>
      </c>
      <c r="W652" s="158" t="e">
        <f t="shared" si="288"/>
        <v>#VALUE!</v>
      </c>
      <c r="X652" s="158" t="e">
        <f t="shared" si="289"/>
        <v>#VALUE!</v>
      </c>
      <c r="Y652" s="161"/>
      <c r="Z652" s="162" t="str">
        <f>_xll.BDH(C652,$Z$12,$D$1,$D$1)</f>
        <v>#N/A Requesting Data...</v>
      </c>
      <c r="AA652" s="162" t="e">
        <f t="shared" si="290"/>
        <v>#VALUE!</v>
      </c>
      <c r="AB652" s="163" t="e">
        <f t="shared" si="291"/>
        <v>#VALUE!</v>
      </c>
      <c r="AC652" s="164">
        <v>0</v>
      </c>
      <c r="AD652" s="165">
        <f>IF(D652 = D897,1,_xll.BDP(K652,$AD$12)*L652)</f>
        <v>1.0414000000000001</v>
      </c>
      <c r="AE652" s="400" t="e">
        <f>AA652*AC652*T652/AD652 / AF897</f>
        <v>#VALUE!</v>
      </c>
      <c r="AF652" s="166"/>
      <c r="AG652" s="69"/>
      <c r="AH652" s="61"/>
      <c r="AI652" s="29"/>
    </row>
    <row r="653" spans="1:35" x14ac:dyDescent="0.2">
      <c r="B653" s="152">
        <v>4063</v>
      </c>
      <c r="C653" s="152" t="s">
        <v>803</v>
      </c>
      <c r="D653" s="152" t="str">
        <f>_xll.BDP(C653,$D$12)</f>
        <v>USD</v>
      </c>
      <c r="E653" s="152" t="s">
        <v>870</v>
      </c>
      <c r="F653" s="153">
        <f>_xll.BDP(C653,$F$12)</f>
        <v>2174.75</v>
      </c>
      <c r="G653" s="153" t="str">
        <f>_xll.BDP(C653,$G$12)</f>
        <v>#N/A Requesting Data...</v>
      </c>
      <c r="H653" s="154" t="e">
        <f t="shared" si="281"/>
        <v>#VALUE!</v>
      </c>
      <c r="I653" s="155" t="e">
        <f t="shared" si="282"/>
        <v>#VALUE!</v>
      </c>
      <c r="J653" s="156">
        <v>0</v>
      </c>
      <c r="K653" s="152" t="str">
        <f>CONCATENATE(D897,D653, " Curncy")</f>
        <v>EURUSD Curncy</v>
      </c>
      <c r="L653" s="152">
        <f>IF(D653 = D897,1,_xll.BDP(K653,$L$12))</f>
        <v>1</v>
      </c>
      <c r="M653" s="394" t="e">
        <f>IF(D653 = D897,1,_xll.BDP(K653,$M$12)*L653)</f>
        <v>#VALUE!</v>
      </c>
      <c r="N653" s="157" t="e">
        <f t="shared" si="283"/>
        <v>#VALUE!</v>
      </c>
      <c r="O653" s="396" t="e">
        <f>N653 / Y897</f>
        <v>#VALUE!</v>
      </c>
      <c r="P653" s="159">
        <f t="shared" si="284"/>
        <v>0</v>
      </c>
      <c r="Q653" s="398">
        <f>P653 / Y897*100</f>
        <v>0</v>
      </c>
      <c r="R653" s="160">
        <f t="shared" si="285"/>
        <v>0</v>
      </c>
      <c r="S653" s="398">
        <f t="shared" si="286"/>
        <v>0</v>
      </c>
      <c r="T653" s="152">
        <f t="shared" si="287"/>
        <v>1</v>
      </c>
      <c r="U653" s="152">
        <v>0</v>
      </c>
      <c r="V653" s="152">
        <v>1</v>
      </c>
      <c r="W653" s="158" t="e">
        <f t="shared" si="288"/>
        <v>#VALUE!</v>
      </c>
      <c r="X653" s="158" t="e">
        <f t="shared" si="289"/>
        <v>#VALUE!</v>
      </c>
      <c r="Y653" s="70"/>
      <c r="Z653" s="162" t="str">
        <f>_xll.BDH(C653,$Z$12,$D$1,$D$1)</f>
        <v>#N/A Requesting Data...</v>
      </c>
      <c r="AA653" s="162" t="e">
        <f t="shared" si="290"/>
        <v>#VALUE!</v>
      </c>
      <c r="AB653" s="163" t="e">
        <f t="shared" si="291"/>
        <v>#VALUE!</v>
      </c>
      <c r="AC653" s="164">
        <v>0</v>
      </c>
      <c r="AD653" s="165">
        <f>IF(D653 = D897,1,_xll.BDP(K653,$AD$12)*L653)</f>
        <v>1.0414000000000001</v>
      </c>
      <c r="AE653" s="400" t="e">
        <f>AA653*AC653*T653/AD653 / AF897</f>
        <v>#VALUE!</v>
      </c>
      <c r="AF653" s="73"/>
      <c r="AG653" s="69"/>
      <c r="AH653" s="61"/>
      <c r="AI653" s="29"/>
    </row>
    <row r="654" spans="1:35" x14ac:dyDescent="0.2">
      <c r="A654" s="152"/>
      <c r="B654" s="152">
        <v>11530</v>
      </c>
      <c r="C654" s="152" t="s">
        <v>1209</v>
      </c>
      <c r="D654" s="152" t="str">
        <f>_xll.BDP(C654,$D$12)</f>
        <v>USD</v>
      </c>
      <c r="E654" s="152" t="s">
        <v>1210</v>
      </c>
      <c r="F654" s="153">
        <f>_xll.BDP(C654,$F$12)</f>
        <v>42.25</v>
      </c>
      <c r="G654" s="153" t="str">
        <f>_xll.BDP(C654,$G$12)</f>
        <v>#N/A Requesting Data...</v>
      </c>
      <c r="H654" s="154" t="e">
        <f t="shared" si="281"/>
        <v>#VALUE!</v>
      </c>
      <c r="I654" s="155" t="e">
        <f t="shared" si="282"/>
        <v>#VALUE!</v>
      </c>
      <c r="J654" s="156">
        <v>0</v>
      </c>
      <c r="K654" s="152" t="str">
        <f>CONCATENATE(D897,D654, " Curncy")</f>
        <v>EURUSD Curncy</v>
      </c>
      <c r="L654" s="152">
        <f>IF(D654 = D897,1,_xll.BDP(K654,$L$12))</f>
        <v>1</v>
      </c>
      <c r="M654" s="394" t="e">
        <f>IF(D654 = D897,1,_xll.BDP(K654,$M$12)*L654)</f>
        <v>#VALUE!</v>
      </c>
      <c r="N654" s="157" t="e">
        <f t="shared" si="283"/>
        <v>#VALUE!</v>
      </c>
      <c r="O654" s="396" t="e">
        <f>N654 / Y897</f>
        <v>#VALUE!</v>
      </c>
      <c r="P654" s="159">
        <f t="shared" si="284"/>
        <v>0</v>
      </c>
      <c r="Q654" s="398">
        <f>P654 / Y897*100</f>
        <v>0</v>
      </c>
      <c r="R654" s="160">
        <f t="shared" si="285"/>
        <v>0</v>
      </c>
      <c r="S654" s="398">
        <f t="shared" si="286"/>
        <v>0</v>
      </c>
      <c r="T654" s="152">
        <f t="shared" si="287"/>
        <v>1</v>
      </c>
      <c r="U654" s="152">
        <v>0</v>
      </c>
      <c r="V654" s="152">
        <v>1</v>
      </c>
      <c r="W654" s="158" t="e">
        <f t="shared" si="288"/>
        <v>#VALUE!</v>
      </c>
      <c r="X654" s="158" t="e">
        <f t="shared" si="289"/>
        <v>#VALUE!</v>
      </c>
      <c r="Y654" s="161"/>
      <c r="Z654" s="162">
        <f>_xll.BDH(C654,$Z$12,$D$1,$D$1)</f>
        <v>41.77</v>
      </c>
      <c r="AA654" s="162">
        <f t="shared" si="290"/>
        <v>0.47999999999999687</v>
      </c>
      <c r="AB654" s="163">
        <f t="shared" si="291"/>
        <v>1.149150107732815</v>
      </c>
      <c r="AC654" s="164">
        <v>0</v>
      </c>
      <c r="AD654" s="165">
        <f>IF(D654 = D897,1,_xll.BDP(K654,$AD$12)*L654)</f>
        <v>1.0414000000000001</v>
      </c>
      <c r="AE654" s="400">
        <f>AA654*AC654*T654/AD654 / AF897</f>
        <v>0</v>
      </c>
      <c r="AF654" s="166"/>
      <c r="AG654" s="69"/>
      <c r="AH654" s="61"/>
    </row>
    <row r="655" spans="1:35" x14ac:dyDescent="0.2">
      <c r="A655" s="152"/>
      <c r="B655" s="152">
        <v>4103</v>
      </c>
      <c r="C655" s="152" t="s">
        <v>1263</v>
      </c>
      <c r="D655" s="152" t="str">
        <f>_xll.BDP(C655,$D$12)</f>
        <v>USD</v>
      </c>
      <c r="E655" s="152" t="s">
        <v>1264</v>
      </c>
      <c r="F655" s="153">
        <f>_xll.BDP(C655,$F$12)</f>
        <v>109.56</v>
      </c>
      <c r="G655" s="153" t="str">
        <f>_xll.BDP(C655,$G$12)</f>
        <v>#N/A Requesting Data...</v>
      </c>
      <c r="H655" s="154" t="e">
        <f t="shared" si="281"/>
        <v>#VALUE!</v>
      </c>
      <c r="I655" s="155" t="e">
        <f t="shared" si="282"/>
        <v>#VALUE!</v>
      </c>
      <c r="J655" s="156">
        <v>0</v>
      </c>
      <c r="K655" s="152" t="str">
        <f>CONCATENATE(D897,D655, " Curncy")</f>
        <v>EURUSD Curncy</v>
      </c>
      <c r="L655" s="152">
        <f>IF(D655 = D897,1,_xll.BDP(K655,$L$12))</f>
        <v>1</v>
      </c>
      <c r="M655" s="394" t="e">
        <f>IF(D655 = D897,1,_xll.BDP(K655,$M$12)*L655)</f>
        <v>#VALUE!</v>
      </c>
      <c r="N655" s="157" t="e">
        <f t="shared" si="283"/>
        <v>#VALUE!</v>
      </c>
      <c r="O655" s="396" t="e">
        <f>N655 / Y897</f>
        <v>#VALUE!</v>
      </c>
      <c r="P655" s="159">
        <f t="shared" si="284"/>
        <v>0</v>
      </c>
      <c r="Q655" s="398">
        <f>P655 / Y897*100</f>
        <v>0</v>
      </c>
      <c r="R655" s="160">
        <f t="shared" si="285"/>
        <v>0</v>
      </c>
      <c r="S655" s="398">
        <f t="shared" si="286"/>
        <v>0</v>
      </c>
      <c r="T655" s="152">
        <f t="shared" si="287"/>
        <v>1</v>
      </c>
      <c r="U655" s="152">
        <v>0</v>
      </c>
      <c r="V655" s="152">
        <v>1</v>
      </c>
      <c r="W655" s="158" t="e">
        <f t="shared" si="288"/>
        <v>#VALUE!</v>
      </c>
      <c r="X655" s="158" t="e">
        <f t="shared" si="289"/>
        <v>#VALUE!</v>
      </c>
      <c r="Y655" s="161"/>
      <c r="Z655" s="162" t="str">
        <f>_xll.BDH(C655,$Z$12,$D$1,$D$1)</f>
        <v>#N/A Requesting Data...</v>
      </c>
      <c r="AA655" s="162" t="e">
        <f t="shared" si="290"/>
        <v>#VALUE!</v>
      </c>
      <c r="AB655" s="163" t="e">
        <f t="shared" si="291"/>
        <v>#VALUE!</v>
      </c>
      <c r="AC655" s="164">
        <v>0</v>
      </c>
      <c r="AD655" s="165">
        <f>IF(D655 = D897,1,_xll.BDP(K655,$AD$12)*L655)</f>
        <v>1.0414000000000001</v>
      </c>
      <c r="AE655" s="400" t="e">
        <f>AA655*AC655*T655/AD655 / AF897</f>
        <v>#VALUE!</v>
      </c>
      <c r="AF655" s="166"/>
      <c r="AG655" s="69"/>
      <c r="AH655" s="61"/>
    </row>
    <row r="656" spans="1:35" x14ac:dyDescent="0.2">
      <c r="A656" s="152"/>
      <c r="B656" s="152">
        <v>32629</v>
      </c>
      <c r="C656" s="152" t="s">
        <v>1630</v>
      </c>
      <c r="D656" s="152" t="str">
        <f>_xll.BDP(C656,$D$12)</f>
        <v>USD</v>
      </c>
      <c r="E656" s="152" t="s">
        <v>1631</v>
      </c>
      <c r="F656" s="153">
        <f>_xll.BDP(C656,$F$12)</f>
        <v>13.53</v>
      </c>
      <c r="G656" s="153" t="str">
        <f>_xll.BDP(C656,$G$12)</f>
        <v>#N/A Requesting Data...</v>
      </c>
      <c r="H656" s="154" t="e">
        <f>IF(OR(OR(G656="#N/A N/A",G656="#N/A Real Time"),OR(F656="#N/A N/A",F656="#N/A Real Time")),0,  G656 - F656)</f>
        <v>#VALUE!</v>
      </c>
      <c r="I656" s="155" t="e">
        <f>IF(OR(F656=0,F656="#N/A N/A"),0,H656 / F656*100)</f>
        <v>#VALUE!</v>
      </c>
      <c r="J656" s="156">
        <v>0</v>
      </c>
      <c r="K656" s="152" t="str">
        <f>CONCATENATE(D897,D656, " Curncy")</f>
        <v>EURUSD Curncy</v>
      </c>
      <c r="L656" s="152">
        <f>IF(D656 = D897,1,_xll.BDP(K656,$L$12))</f>
        <v>1</v>
      </c>
      <c r="M656" s="394" t="e">
        <f>IF(D656 = D897,1,_xll.BDP(K656,$M$12)*L656)</f>
        <v>#VALUE!</v>
      </c>
      <c r="N656" s="157" t="e">
        <f>H656*J656*T656/M656</f>
        <v>#VALUE!</v>
      </c>
      <c r="O656" s="396" t="e">
        <f>N656 / Y897</f>
        <v>#VALUE!</v>
      </c>
      <c r="P656" s="159">
        <f>IF(OR(OR(J656=0,G656 = "#N/A N/A"),G656="#N/A Real Time"),0,G656*J656*T656/M656)</f>
        <v>0</v>
      </c>
      <c r="Q656" s="398">
        <f>P656 / Y897*100</f>
        <v>0</v>
      </c>
      <c r="R656" s="160">
        <f>IF(Q656&lt;0,Q656,0)</f>
        <v>0</v>
      </c>
      <c r="S656" s="398">
        <f>IF(Q656&gt;0,Q656,0)</f>
        <v>0</v>
      </c>
      <c r="T656" s="152">
        <f>IF(EXACT(D656,UPPER(D656)),1,0.01)/V656</f>
        <v>1</v>
      </c>
      <c r="U656" s="152">
        <v>0</v>
      </c>
      <c r="V656" s="152">
        <v>1</v>
      </c>
      <c r="W656" s="158" t="e">
        <f>IF(AND(Q656&lt;0,O656&gt;0),O656,0)</f>
        <v>#VALUE!</v>
      </c>
      <c r="X656" s="158" t="e">
        <f>IF(AND(Q656&gt;0,O656&gt;0),O656,0)</f>
        <v>#VALUE!</v>
      </c>
      <c r="Y656" s="161"/>
      <c r="Z656" s="162">
        <f>_xll.BDH(C656,$Z$12,$D$1,$D$1)</f>
        <v>13.55</v>
      </c>
      <c r="AA656" s="162">
        <f>IF(OR(OR(F656="#N/A N/A",F656="#N/A Real Time"),OR(Z656="#N/A N/A",Z656="#N/A Real Time")),0,  F656 - Z656)</f>
        <v>-2.000000000000135E-2</v>
      </c>
      <c r="AB656" s="163">
        <f>IF(OR(Z656=0,Z656="#N/A N/A"),0,AA656 / Z656*100)</f>
        <v>-0.14760147601477008</v>
      </c>
      <c r="AC656" s="164">
        <v>0</v>
      </c>
      <c r="AD656" s="165">
        <f>IF(D656 = D897,1,_xll.BDP(K656,$AD$12)*L656)</f>
        <v>1.0414000000000001</v>
      </c>
      <c r="AE656" s="400">
        <f>AA656*AC656*T656/AD656 / AF897</f>
        <v>0</v>
      </c>
      <c r="AF656" s="166"/>
      <c r="AG656" s="69"/>
      <c r="AH656" s="61"/>
    </row>
    <row r="657" spans="1:34" x14ac:dyDescent="0.2">
      <c r="B657" s="152">
        <v>19697</v>
      </c>
      <c r="C657" s="152" t="s">
        <v>60</v>
      </c>
      <c r="D657" s="152" t="str">
        <f>_xll.BDP(C657,$D$12)</f>
        <v>USD</v>
      </c>
      <c r="E657" s="152" t="s">
        <v>271</v>
      </c>
      <c r="F657" s="153">
        <v>16.91</v>
      </c>
      <c r="G657" s="153" t="str">
        <f>_xll.BDP(C657,$G$12)</f>
        <v>#N/A Requesting Data...</v>
      </c>
      <c r="H657" s="154" t="e">
        <f t="shared" si="281"/>
        <v>#VALUE!</v>
      </c>
      <c r="I657" s="155" t="e">
        <f t="shared" si="282"/>
        <v>#VALUE!</v>
      </c>
      <c r="J657" s="156">
        <v>0</v>
      </c>
      <c r="K657" s="152" t="str">
        <f>CONCATENATE(D897,D657, " Curncy")</f>
        <v>EURUSD Curncy</v>
      </c>
      <c r="L657" s="152">
        <f>IF(D657 = D897,1,_xll.BDP(K657,$L$12))</f>
        <v>1</v>
      </c>
      <c r="M657" s="394" t="e">
        <f>IF(D657 = D897,1,_xll.BDP(K657,$M$12)*L657)</f>
        <v>#VALUE!</v>
      </c>
      <c r="N657" s="157" t="e">
        <f t="shared" si="283"/>
        <v>#VALUE!</v>
      </c>
      <c r="O657" s="396" t="e">
        <f>N657 / Y897</f>
        <v>#VALUE!</v>
      </c>
      <c r="P657" s="159">
        <f t="shared" si="284"/>
        <v>0</v>
      </c>
      <c r="Q657" s="398">
        <f>P657 / Y897*100</f>
        <v>0</v>
      </c>
      <c r="R657" s="160">
        <f t="shared" si="285"/>
        <v>0</v>
      </c>
      <c r="S657" s="398">
        <f t="shared" si="286"/>
        <v>0</v>
      </c>
      <c r="T657" s="152">
        <f t="shared" si="287"/>
        <v>1</v>
      </c>
      <c r="U657" s="152">
        <v>0</v>
      </c>
      <c r="V657" s="152">
        <v>1</v>
      </c>
      <c r="W657" s="158" t="e">
        <f t="shared" si="288"/>
        <v>#VALUE!</v>
      </c>
      <c r="X657" s="158" t="e">
        <f t="shared" si="289"/>
        <v>#VALUE!</v>
      </c>
      <c r="Y657" s="70"/>
      <c r="Z657" s="162" t="str">
        <f>_xll.BDH(C657,$Z$12,$D$1,$D$1)</f>
        <v>#N/A Requesting Data...</v>
      </c>
      <c r="AA657" s="162" t="e">
        <f t="shared" si="290"/>
        <v>#VALUE!</v>
      </c>
      <c r="AB657" s="163" t="e">
        <f t="shared" si="291"/>
        <v>#VALUE!</v>
      </c>
      <c r="AC657" s="164">
        <v>0</v>
      </c>
      <c r="AD657" s="165">
        <f>IF(D657 = D897,1,_xll.BDP(K657,$AD$12)*L657)</f>
        <v>1.0414000000000001</v>
      </c>
      <c r="AE657" s="400" t="e">
        <f>AA657*AC657*T657/AD657 / AF897</f>
        <v>#VALUE!</v>
      </c>
      <c r="AF657" s="73"/>
      <c r="AG657" s="69"/>
      <c r="AH657" s="61"/>
    </row>
    <row r="658" spans="1:34" x14ac:dyDescent="0.2">
      <c r="B658" s="152">
        <v>19517</v>
      </c>
      <c r="C658" s="152"/>
      <c r="D658" s="152" t="s">
        <v>31</v>
      </c>
      <c r="E658" s="152" t="s">
        <v>59</v>
      </c>
      <c r="F658" s="153">
        <v>9.9999999999999995E-7</v>
      </c>
      <c r="G658" s="153">
        <v>9.9999999999999995E-7</v>
      </c>
      <c r="H658" s="154">
        <f t="shared" si="281"/>
        <v>0</v>
      </c>
      <c r="I658" s="155">
        <f t="shared" si="282"/>
        <v>0</v>
      </c>
      <c r="J658" s="156">
        <v>210610</v>
      </c>
      <c r="K658" s="152" t="str">
        <f>CONCATENATE(D897,D658, " Curncy")</f>
        <v>EURUSD Curncy</v>
      </c>
      <c r="L658" s="152">
        <f>IF(D658 = D897,1,_xll.BDP(K658,$L$12))</f>
        <v>1</v>
      </c>
      <c r="M658" s="394" t="e">
        <f>IF(D658 = D897,1,_xll.BDP(K658,$M$12)*L658)</f>
        <v>#VALUE!</v>
      </c>
      <c r="N658" s="157" t="e">
        <f t="shared" si="283"/>
        <v>#VALUE!</v>
      </c>
      <c r="O658" s="396" t="e">
        <f>N658 / Y897</f>
        <v>#VALUE!</v>
      </c>
      <c r="P658" s="159" t="e">
        <f t="shared" si="284"/>
        <v>#VALUE!</v>
      </c>
      <c r="Q658" s="398" t="e">
        <f>P658 / Y897*100</f>
        <v>#VALUE!</v>
      </c>
      <c r="R658" s="160" t="e">
        <f t="shared" si="285"/>
        <v>#VALUE!</v>
      </c>
      <c r="S658" s="398" t="e">
        <f t="shared" si="286"/>
        <v>#VALUE!</v>
      </c>
      <c r="T658" s="152">
        <f t="shared" si="287"/>
        <v>1</v>
      </c>
      <c r="U658" s="152">
        <v>1</v>
      </c>
      <c r="V658" s="152">
        <v>1</v>
      </c>
      <c r="W658" s="158" t="e">
        <f t="shared" si="288"/>
        <v>#VALUE!</v>
      </c>
      <c r="X658" s="158" t="e">
        <f t="shared" si="289"/>
        <v>#VALUE!</v>
      </c>
      <c r="Y658" s="70"/>
      <c r="Z658" s="162">
        <v>9.9999999999999995E-7</v>
      </c>
      <c r="AA658" s="162">
        <f t="shared" si="290"/>
        <v>0</v>
      </c>
      <c r="AB658" s="163">
        <f t="shared" si="291"/>
        <v>0</v>
      </c>
      <c r="AC658" s="164">
        <v>210610</v>
      </c>
      <c r="AD658" s="165">
        <f>IF(D658 = D897,1,_xll.BDP(K658,$AD$12)*L658)</f>
        <v>1.0414000000000001</v>
      </c>
      <c r="AE658" s="400">
        <f>AA658*AC658*T658/AD658 / AF897</f>
        <v>0</v>
      </c>
      <c r="AF658" s="73"/>
      <c r="AG658" s="69"/>
      <c r="AH658" s="61"/>
    </row>
    <row r="659" spans="1:34" x14ac:dyDescent="0.2">
      <c r="B659" s="152">
        <v>19321</v>
      </c>
      <c r="C659" s="152" t="s">
        <v>804</v>
      </c>
      <c r="D659" s="152" t="str">
        <f>_xll.BDP(C659,$D$12)</f>
        <v>USD</v>
      </c>
      <c r="E659" s="152" t="s">
        <v>871</v>
      </c>
      <c r="F659" s="153">
        <f>_xll.BDP(C659,$F$12)</f>
        <v>140.4</v>
      </c>
      <c r="G659" s="153" t="str">
        <f>_xll.BDP(C659,$G$12)</f>
        <v>#N/A Requesting Data...</v>
      </c>
      <c r="H659" s="154" t="e">
        <f t="shared" si="281"/>
        <v>#VALUE!</v>
      </c>
      <c r="I659" s="155" t="e">
        <f t="shared" si="282"/>
        <v>#VALUE!</v>
      </c>
      <c r="J659" s="156">
        <v>0</v>
      </c>
      <c r="K659" s="152" t="str">
        <f>CONCATENATE(D897,D659, " Curncy")</f>
        <v>EURUSD Curncy</v>
      </c>
      <c r="L659" s="152">
        <f>IF(D659 = D897,1,_xll.BDP(K659,$L$12))</f>
        <v>1</v>
      </c>
      <c r="M659" s="394" t="e">
        <f>IF(D659 = D897,1,_xll.BDP(K659,$M$12)*L659)</f>
        <v>#VALUE!</v>
      </c>
      <c r="N659" s="157" t="e">
        <f t="shared" si="283"/>
        <v>#VALUE!</v>
      </c>
      <c r="O659" s="396" t="e">
        <f>N659 / Y897</f>
        <v>#VALUE!</v>
      </c>
      <c r="P659" s="159">
        <f t="shared" si="284"/>
        <v>0</v>
      </c>
      <c r="Q659" s="398">
        <f>P659 / Y897*100</f>
        <v>0</v>
      </c>
      <c r="R659" s="160">
        <f t="shared" si="285"/>
        <v>0</v>
      </c>
      <c r="S659" s="398">
        <f t="shared" si="286"/>
        <v>0</v>
      </c>
      <c r="T659" s="152">
        <f t="shared" si="287"/>
        <v>1</v>
      </c>
      <c r="U659" s="152">
        <v>0</v>
      </c>
      <c r="V659" s="152">
        <v>1</v>
      </c>
      <c r="W659" s="158" t="e">
        <f t="shared" si="288"/>
        <v>#VALUE!</v>
      </c>
      <c r="X659" s="158" t="e">
        <f t="shared" si="289"/>
        <v>#VALUE!</v>
      </c>
      <c r="Y659" s="70"/>
      <c r="Z659" s="162">
        <f>_xll.BDH(C659,$Z$12,$D$1,$D$1)</f>
        <v>138.62</v>
      </c>
      <c r="AA659" s="162">
        <f t="shared" si="290"/>
        <v>1.7800000000000011</v>
      </c>
      <c r="AB659" s="163">
        <f t="shared" si="291"/>
        <v>1.2840859904775654</v>
      </c>
      <c r="AC659" s="164">
        <v>0</v>
      </c>
      <c r="AD659" s="165">
        <f>IF(D659 = D897,1,_xll.BDP(K659,$AD$12)*L659)</f>
        <v>1.0414000000000001</v>
      </c>
      <c r="AE659" s="400">
        <f>AA659*AC659*T659/AD659 / AF897</f>
        <v>0</v>
      </c>
      <c r="AF659" s="73"/>
      <c r="AG659" s="69"/>
      <c r="AH659" s="61"/>
    </row>
    <row r="660" spans="1:34" s="107" customFormat="1" ht="12" customHeight="1" x14ac:dyDescent="0.2">
      <c r="A660" s="152"/>
      <c r="B660" s="152">
        <v>25686</v>
      </c>
      <c r="C660" s="152" t="s">
        <v>1404</v>
      </c>
      <c r="D660" s="152" t="str">
        <f>_xll.BDP(C660,$D$12)</f>
        <v>USD</v>
      </c>
      <c r="E660" s="152" t="s">
        <v>1405</v>
      </c>
      <c r="F660" s="153">
        <f>_xll.BDP(C660,$F$12)</f>
        <v>30.74</v>
      </c>
      <c r="G660" s="153" t="str">
        <f>_xll.BDP(C660,$G$12)</f>
        <v>#N/A Requesting Data...</v>
      </c>
      <c r="H660" s="154" t="e">
        <f t="shared" si="281"/>
        <v>#VALUE!</v>
      </c>
      <c r="I660" s="155" t="e">
        <f t="shared" si="282"/>
        <v>#VALUE!</v>
      </c>
      <c r="J660" s="156">
        <v>0</v>
      </c>
      <c r="K660" s="152" t="str">
        <f>CONCATENATE(D897,D660, " Curncy")</f>
        <v>EURUSD Curncy</v>
      </c>
      <c r="L660" s="152">
        <f>IF(D660 = D897,1,_xll.BDP(K660,$L$12))</f>
        <v>1</v>
      </c>
      <c r="M660" s="394" t="e">
        <f>IF(D660 = D897,1,_xll.BDP(K660,$M$12)*L660)</f>
        <v>#VALUE!</v>
      </c>
      <c r="N660" s="157" t="e">
        <f t="shared" si="283"/>
        <v>#VALUE!</v>
      </c>
      <c r="O660" s="396" t="e">
        <f>N660 / Y897</f>
        <v>#VALUE!</v>
      </c>
      <c r="P660" s="159">
        <f t="shared" si="284"/>
        <v>0</v>
      </c>
      <c r="Q660" s="398">
        <f>P660 / Y897*100</f>
        <v>0</v>
      </c>
      <c r="R660" s="160">
        <f t="shared" si="285"/>
        <v>0</v>
      </c>
      <c r="S660" s="398">
        <f t="shared" si="286"/>
        <v>0</v>
      </c>
      <c r="T660" s="152">
        <f t="shared" si="287"/>
        <v>1</v>
      </c>
      <c r="U660" s="152">
        <v>0</v>
      </c>
      <c r="V660" s="152">
        <v>1</v>
      </c>
      <c r="W660" s="158" t="e">
        <f t="shared" si="288"/>
        <v>#VALUE!</v>
      </c>
      <c r="X660" s="158" t="e">
        <f t="shared" si="289"/>
        <v>#VALUE!</v>
      </c>
      <c r="Y660" s="161"/>
      <c r="Z660" s="162" t="str">
        <f>_xll.BDH(C660,$Z$12,$D$1,$D$1)</f>
        <v>#N/A Requesting Data...</v>
      </c>
      <c r="AA660" s="162" t="e">
        <f t="shared" si="290"/>
        <v>#VALUE!</v>
      </c>
      <c r="AB660" s="163" t="e">
        <f t="shared" si="291"/>
        <v>#VALUE!</v>
      </c>
      <c r="AC660" s="164">
        <v>0</v>
      </c>
      <c r="AD660" s="165">
        <f>IF(D660 = D897,1,_xll.BDP(K660,$AD$12)*L660)</f>
        <v>1.0414000000000001</v>
      </c>
      <c r="AE660" s="400" t="e">
        <f>AA660*AC660*T660/AD660 / AF897</f>
        <v>#VALUE!</v>
      </c>
      <c r="AF660" s="166"/>
      <c r="AG660" s="69"/>
      <c r="AH660" s="61"/>
    </row>
    <row r="661" spans="1:34" x14ac:dyDescent="0.2">
      <c r="A661" s="152"/>
      <c r="B661" s="152">
        <v>25684</v>
      </c>
      <c r="C661" s="152" t="s">
        <v>1442</v>
      </c>
      <c r="D661" s="152" t="str">
        <f>_xll.BDP(C661,$D$12)</f>
        <v>USD</v>
      </c>
      <c r="E661" s="152" t="s">
        <v>1443</v>
      </c>
      <c r="F661" s="153">
        <f>_xll.BDP(C661,$F$12)</f>
        <v>35.35</v>
      </c>
      <c r="G661" s="153" t="str">
        <f>_xll.BDP(C661,$G$12)</f>
        <v>#N/A Requesting Data...</v>
      </c>
      <c r="H661" s="154" t="e">
        <f t="shared" si="281"/>
        <v>#VALUE!</v>
      </c>
      <c r="I661" s="155" t="e">
        <f t="shared" si="282"/>
        <v>#VALUE!</v>
      </c>
      <c r="J661" s="156">
        <v>0</v>
      </c>
      <c r="K661" s="152" t="str">
        <f>CONCATENATE(D897,D661, " Curncy")</f>
        <v>EURUSD Curncy</v>
      </c>
      <c r="L661" s="152">
        <f>IF(D661 = D897,1,_xll.BDP(K661,$L$12))</f>
        <v>1</v>
      </c>
      <c r="M661" s="394" t="e">
        <f>IF(D661 = D897,1,_xll.BDP(K661,$M$12)*L661)</f>
        <v>#VALUE!</v>
      </c>
      <c r="N661" s="157" t="e">
        <f t="shared" si="283"/>
        <v>#VALUE!</v>
      </c>
      <c r="O661" s="396" t="e">
        <f>N661 / Y897</f>
        <v>#VALUE!</v>
      </c>
      <c r="P661" s="159">
        <f t="shared" si="284"/>
        <v>0</v>
      </c>
      <c r="Q661" s="398">
        <f>P661 / Y897*100</f>
        <v>0</v>
      </c>
      <c r="R661" s="160">
        <f t="shared" si="285"/>
        <v>0</v>
      </c>
      <c r="S661" s="398">
        <f t="shared" si="286"/>
        <v>0</v>
      </c>
      <c r="T661" s="152">
        <f t="shared" si="287"/>
        <v>1</v>
      </c>
      <c r="U661" s="152">
        <v>0</v>
      </c>
      <c r="V661" s="152">
        <v>1</v>
      </c>
      <c r="W661" s="158" t="e">
        <f t="shared" si="288"/>
        <v>#VALUE!</v>
      </c>
      <c r="X661" s="158" t="e">
        <f t="shared" si="289"/>
        <v>#VALUE!</v>
      </c>
      <c r="Y661" s="161"/>
      <c r="Z661" s="162">
        <f>_xll.BDH(C661,$Z$12,$D$1,$D$1)</f>
        <v>34.9</v>
      </c>
      <c r="AA661" s="162">
        <f t="shared" si="290"/>
        <v>0.45000000000000284</v>
      </c>
      <c r="AB661" s="163">
        <f t="shared" si="291"/>
        <v>1.2893982808023003</v>
      </c>
      <c r="AC661" s="164">
        <v>0</v>
      </c>
      <c r="AD661" s="165">
        <f>IF(D661 = D897,1,_xll.BDP(K661,$AD$12)*L661)</f>
        <v>1.0414000000000001</v>
      </c>
      <c r="AE661" s="400">
        <f>AA661*AC661*T661/AD661 / AF897</f>
        <v>0</v>
      </c>
      <c r="AF661" s="166"/>
      <c r="AG661" s="69"/>
      <c r="AH661" s="61"/>
    </row>
    <row r="662" spans="1:34" x14ac:dyDescent="0.2">
      <c r="B662" s="152">
        <v>867</v>
      </c>
      <c r="C662" s="152" t="s">
        <v>58</v>
      </c>
      <c r="D662" s="152" t="str">
        <f>_xll.BDP(C662,$D$12)</f>
        <v>USD</v>
      </c>
      <c r="E662" s="152" t="s">
        <v>270</v>
      </c>
      <c r="F662" s="153">
        <f>_xll.BDP(C662,$F$12)</f>
        <v>138.93</v>
      </c>
      <c r="G662" s="153" t="str">
        <f>_xll.BDP(C662,$G$12)</f>
        <v>#N/A Requesting Data...</v>
      </c>
      <c r="H662" s="154" t="e">
        <f t="shared" si="281"/>
        <v>#VALUE!</v>
      </c>
      <c r="I662" s="155" t="e">
        <f t="shared" si="282"/>
        <v>#VALUE!</v>
      </c>
      <c r="J662" s="156">
        <v>0</v>
      </c>
      <c r="K662" s="152" t="str">
        <f>CONCATENATE(D897,D662, " Curncy")</f>
        <v>EURUSD Curncy</v>
      </c>
      <c r="L662" s="152">
        <f>IF(D662 = D897,1,_xll.BDP(K662,$L$12))</f>
        <v>1</v>
      </c>
      <c r="M662" s="394" t="e">
        <f>IF(D662 = D897,1,_xll.BDP(K662,$M$12)*L662)</f>
        <v>#VALUE!</v>
      </c>
      <c r="N662" s="157" t="e">
        <f t="shared" si="283"/>
        <v>#VALUE!</v>
      </c>
      <c r="O662" s="396" t="e">
        <f>N662 / Y897</f>
        <v>#VALUE!</v>
      </c>
      <c r="P662" s="159">
        <f t="shared" si="284"/>
        <v>0</v>
      </c>
      <c r="Q662" s="398">
        <f>P662 / Y897*100</f>
        <v>0</v>
      </c>
      <c r="R662" s="160">
        <f t="shared" si="285"/>
        <v>0</v>
      </c>
      <c r="S662" s="398">
        <f t="shared" si="286"/>
        <v>0</v>
      </c>
      <c r="T662" s="152">
        <f t="shared" si="287"/>
        <v>1</v>
      </c>
      <c r="U662" s="152">
        <v>0</v>
      </c>
      <c r="V662" s="152">
        <v>1</v>
      </c>
      <c r="W662" s="158" t="e">
        <f t="shared" si="288"/>
        <v>#VALUE!</v>
      </c>
      <c r="X662" s="158" t="e">
        <f t="shared" si="289"/>
        <v>#VALUE!</v>
      </c>
      <c r="Y662" s="70"/>
      <c r="Z662" s="162" t="str">
        <f>_xll.BDH(C662,$Z$12,$D$1,$D$1)</f>
        <v>#N/A Requesting Data...</v>
      </c>
      <c r="AA662" s="162" t="e">
        <f t="shared" si="290"/>
        <v>#VALUE!</v>
      </c>
      <c r="AB662" s="163" t="e">
        <f t="shared" si="291"/>
        <v>#VALUE!</v>
      </c>
      <c r="AC662" s="164">
        <v>0</v>
      </c>
      <c r="AD662" s="165">
        <f>IF(D662 = D897,1,_xll.BDP(K662,$AD$12)*L662)</f>
        <v>1.0414000000000001</v>
      </c>
      <c r="AE662" s="400" t="e">
        <f>AA662*AC662*T662/AD662 / AF897</f>
        <v>#VALUE!</v>
      </c>
      <c r="AF662" s="73"/>
      <c r="AG662" s="69"/>
      <c r="AH662" s="61"/>
    </row>
    <row r="663" spans="1:34" s="107" customFormat="1" ht="12" customHeight="1" x14ac:dyDescent="0.2">
      <c r="A663" s="110"/>
      <c r="B663" s="110">
        <v>25272</v>
      </c>
      <c r="C663" s="110" t="s">
        <v>1794</v>
      </c>
      <c r="D663" s="110" t="str">
        <f>_xll.BDP(C663,$D$12)</f>
        <v>USD</v>
      </c>
      <c r="E663" s="110" t="s">
        <v>1795</v>
      </c>
      <c r="F663" s="111">
        <f>_xll.BDP(C663,$F$12)</f>
        <v>30.91</v>
      </c>
      <c r="G663" s="111" t="str">
        <f>_xll.BDP(C663,$G$12)</f>
        <v>#N/A Requesting Data...</v>
      </c>
      <c r="H663" s="112" t="e">
        <f>IF(OR(OR(G663="#N/A N/A",G663="#N/A Real Time"),OR(F663="#N/A N/A",F663="#N/A Real Time")),0,  G663 - F663)</f>
        <v>#VALUE!</v>
      </c>
      <c r="I663" s="113" t="e">
        <f>IF(OR(F663=0,F663="#N/A N/A"),0,H663 / F663*100)</f>
        <v>#VALUE!</v>
      </c>
      <c r="J663" s="114">
        <v>-194500</v>
      </c>
      <c r="K663" s="110" t="str">
        <f>CONCATENATE(D897,D663, " Curncy")</f>
        <v>EURUSD Curncy</v>
      </c>
      <c r="L663" s="110">
        <f>IF(D663 = D897,1,_xll.BDP(K663,$L$12))</f>
        <v>1</v>
      </c>
      <c r="M663" s="372" t="e">
        <f>IF(D663 = D897,1,_xll.BDP(K663,$M$12)*L663)</f>
        <v>#VALUE!</v>
      </c>
      <c r="N663" s="116" t="e">
        <f>H663*J663*T663/M663</f>
        <v>#VALUE!</v>
      </c>
      <c r="O663" s="379" t="e">
        <f>N663 / Y897</f>
        <v>#VALUE!</v>
      </c>
      <c r="P663" s="286" t="e">
        <f>IF(OR(OR(J663=0,G663 = "#N/A N/A"),G663="#N/A Real Time"),0,G663*J663*T663/M663)</f>
        <v>#VALUE!</v>
      </c>
      <c r="Q663" s="384" t="e">
        <f>P663 / Y897*100</f>
        <v>#VALUE!</v>
      </c>
      <c r="R663" s="118" t="e">
        <f>IF(Q663&lt;0,Q663,0)</f>
        <v>#VALUE!</v>
      </c>
      <c r="S663" s="384" t="e">
        <f>IF(Q663&gt;0,Q663,0)</f>
        <v>#VALUE!</v>
      </c>
      <c r="T663" s="110">
        <f>IF(EXACT(D663,UPPER(D663)),1,0.01)/V663</f>
        <v>1</v>
      </c>
      <c r="U663" s="110">
        <v>0</v>
      </c>
      <c r="V663" s="110">
        <v>1</v>
      </c>
      <c r="W663" s="117" t="e">
        <f>IF(AND(Q663&lt;0,O663&gt;0),O663,0)</f>
        <v>#VALUE!</v>
      </c>
      <c r="X663" s="117" t="e">
        <f>IF(AND(Q663&gt;0,O663&gt;0),O663,0)</f>
        <v>#VALUE!</v>
      </c>
      <c r="Y663" s="110"/>
      <c r="Z663" s="119">
        <f>_xll.BDH(C663,$Z$12,$D$1,$D$1)</f>
        <v>30.63</v>
      </c>
      <c r="AA663" s="119">
        <f>IF(OR(OR(F663="#N/A N/A",F663="#N/A Real Time"),OR(Z663="#N/A N/A",Z663="#N/A Real Time")),0,  F663 - Z663)</f>
        <v>0.28000000000000114</v>
      </c>
      <c r="AB663" s="129">
        <f>IF(OR(Z663=0,Z663="#N/A N/A"),0,AA663 / Z663*100)</f>
        <v>0.91413646751551147</v>
      </c>
      <c r="AC663" s="121">
        <v>-194500</v>
      </c>
      <c r="AD663" s="122">
        <f>IF(D663 = D897,1,_xll.BDP(K663,$AD$12)*L663)</f>
        <v>1.0414000000000001</v>
      </c>
      <c r="AE663" s="389">
        <f>AA663*AC663*T663/AD663 / AF897</f>
        <v>-1.9490803888394564E-4</v>
      </c>
      <c r="AF663" s="123"/>
      <c r="AG663" s="69"/>
      <c r="AH663" s="61"/>
    </row>
    <row r="664" spans="1:34" x14ac:dyDescent="0.2">
      <c r="A664" s="110"/>
      <c r="B664" s="110">
        <v>19139</v>
      </c>
      <c r="C664" s="110" t="s">
        <v>1757</v>
      </c>
      <c r="D664" s="110" t="str">
        <f>_xll.BDP(C664,$D$12)</f>
        <v>USD</v>
      </c>
      <c r="E664" s="110" t="s">
        <v>1758</v>
      </c>
      <c r="F664" s="111">
        <f>_xll.BDP(C664,$F$12)</f>
        <v>143.80000000000001</v>
      </c>
      <c r="G664" s="111" t="str">
        <f>_xll.BDP(C664,$G$12)</f>
        <v>#N/A Requesting Data...</v>
      </c>
      <c r="H664" s="112" t="e">
        <f>IF(OR(OR(G664="#N/A N/A",G664="#N/A Real Time"),OR(F664="#N/A N/A",F664="#N/A Real Time")),0,  G664 - F664)</f>
        <v>#VALUE!</v>
      </c>
      <c r="I664" s="113" t="e">
        <f>IF(OR(F664=0,F664="#N/A N/A"),0,H664 / F664*100)</f>
        <v>#VALUE!</v>
      </c>
      <c r="J664" s="114">
        <v>48900</v>
      </c>
      <c r="K664" s="110" t="str">
        <f>CONCATENATE(D897,D664, " Curncy")</f>
        <v>EURUSD Curncy</v>
      </c>
      <c r="L664" s="110">
        <f>IF(D664 = D897,1,_xll.BDP(K664,$L$12))</f>
        <v>1</v>
      </c>
      <c r="M664" s="372" t="e">
        <f>IF(D664 = D897,1,_xll.BDP(K664,$M$12)*L664)</f>
        <v>#VALUE!</v>
      </c>
      <c r="N664" s="116" t="e">
        <f>H664*J664*T664/M664</f>
        <v>#VALUE!</v>
      </c>
      <c r="O664" s="379" t="e">
        <f>N664 / Y897</f>
        <v>#VALUE!</v>
      </c>
      <c r="P664" s="286" t="e">
        <f>IF(OR(OR(J664=0,G664 = "#N/A N/A"),G664="#N/A Real Time"),0,G664*J664*T664/M664)</f>
        <v>#VALUE!</v>
      </c>
      <c r="Q664" s="384" t="e">
        <f>P664 / Y897*100</f>
        <v>#VALUE!</v>
      </c>
      <c r="R664" s="118" t="e">
        <f>IF(Q664&lt;0,Q664,0)</f>
        <v>#VALUE!</v>
      </c>
      <c r="S664" s="384" t="e">
        <f>IF(Q664&gt;0,Q664,0)</f>
        <v>#VALUE!</v>
      </c>
      <c r="T664" s="110">
        <f>IF(EXACT(D664,UPPER(D664)),1,0.01)/V664</f>
        <v>1</v>
      </c>
      <c r="U664" s="110">
        <v>0</v>
      </c>
      <c r="V664" s="110">
        <v>1</v>
      </c>
      <c r="W664" s="117" t="e">
        <f>IF(AND(Q664&lt;0,O664&gt;0),O664,0)</f>
        <v>#VALUE!</v>
      </c>
      <c r="X664" s="117" t="e">
        <f>IF(AND(Q664&gt;0,O664&gt;0),O664,0)</f>
        <v>#VALUE!</v>
      </c>
      <c r="Y664" s="110"/>
      <c r="Z664" s="119">
        <f>_xll.BDH(C664,$Z$12,$D$1,$D$1)</f>
        <v>143.09</v>
      </c>
      <c r="AA664" s="119">
        <f>IF(OR(OR(F664="#N/A N/A",F664="#N/A Real Time"),OR(Z664="#N/A N/A",Z664="#N/A Real Time")),0,  F664 - Z664)</f>
        <v>0.71000000000000796</v>
      </c>
      <c r="AB664" s="129">
        <f>IF(OR(Z664=0,Z664="#N/A N/A"),0,AA664 / Z664*100)</f>
        <v>0.49619120833042696</v>
      </c>
      <c r="AC664" s="121">
        <v>48900</v>
      </c>
      <c r="AD664" s="122">
        <f>IF(D664 = D897,1,_xll.BDP(K664,$AD$12)*L664)</f>
        <v>1.0414000000000001</v>
      </c>
      <c r="AE664" s="389">
        <f>AA664*AC664*T664/AD664 / AF897</f>
        <v>1.2425655897928311E-4</v>
      </c>
      <c r="AF664" s="123"/>
      <c r="AG664" s="69"/>
      <c r="AH664" s="61"/>
    </row>
    <row r="665" spans="1:34" s="107" customFormat="1" ht="12" customHeight="1" x14ac:dyDescent="0.2">
      <c r="A665"/>
      <c r="B665" s="152">
        <v>8563</v>
      </c>
      <c r="C665" s="152" t="s">
        <v>805</v>
      </c>
      <c r="D665" s="152" t="str">
        <f>_xll.BDP(C665,$D$12)</f>
        <v>USD</v>
      </c>
      <c r="E665" s="152" t="s">
        <v>872</v>
      </c>
      <c r="F665" s="153">
        <f>_xll.BDP(C665,$F$12)</f>
        <v>21.31</v>
      </c>
      <c r="G665" s="153" t="str">
        <f>_xll.BDP(C665,$G$12)</f>
        <v>#N/A Requesting Data...</v>
      </c>
      <c r="H665" s="154" t="e">
        <f t="shared" si="281"/>
        <v>#VALUE!</v>
      </c>
      <c r="I665" s="155" t="e">
        <f t="shared" si="282"/>
        <v>#VALUE!</v>
      </c>
      <c r="J665" s="156">
        <v>0</v>
      </c>
      <c r="K665" s="152" t="str">
        <f>CONCATENATE(D897,D665, " Curncy")</f>
        <v>EURUSD Curncy</v>
      </c>
      <c r="L665" s="152">
        <f>IF(D665 = D897,1,_xll.BDP(K665,$L$12))</f>
        <v>1</v>
      </c>
      <c r="M665" s="394" t="e">
        <f>IF(D665 = D897,1,_xll.BDP(K665,$M$12)*L665)</f>
        <v>#VALUE!</v>
      </c>
      <c r="N665" s="157" t="e">
        <f t="shared" si="283"/>
        <v>#VALUE!</v>
      </c>
      <c r="O665" s="396" t="e">
        <f>N665 / Y897</f>
        <v>#VALUE!</v>
      </c>
      <c r="P665" s="159">
        <f t="shared" si="284"/>
        <v>0</v>
      </c>
      <c r="Q665" s="398">
        <f>P665 / Y897*100</f>
        <v>0</v>
      </c>
      <c r="R665" s="160">
        <f t="shared" si="285"/>
        <v>0</v>
      </c>
      <c r="S665" s="398">
        <f t="shared" si="286"/>
        <v>0</v>
      </c>
      <c r="T665" s="152">
        <f t="shared" si="287"/>
        <v>1</v>
      </c>
      <c r="U665" s="152">
        <v>0</v>
      </c>
      <c r="V665" s="152">
        <v>1</v>
      </c>
      <c r="W665" s="158" t="e">
        <f t="shared" si="288"/>
        <v>#VALUE!</v>
      </c>
      <c r="X665" s="158" t="e">
        <f t="shared" si="289"/>
        <v>#VALUE!</v>
      </c>
      <c r="Y665" s="70"/>
      <c r="Z665" s="162">
        <f>_xll.BDH(C665,$Z$12,$D$1,$D$1)</f>
        <v>20.96</v>
      </c>
      <c r="AA665" s="162">
        <f t="shared" si="290"/>
        <v>0.34999999999999787</v>
      </c>
      <c r="AB665" s="163">
        <f t="shared" si="291"/>
        <v>1.6698473282442645</v>
      </c>
      <c r="AC665" s="164">
        <v>0</v>
      </c>
      <c r="AD665" s="165">
        <f>IF(D665 = D897,1,_xll.BDP(K665,$AD$12)*L665)</f>
        <v>1.0414000000000001</v>
      </c>
      <c r="AE665" s="400">
        <f>AA665*AC665*T665/AD665 / AF897</f>
        <v>0</v>
      </c>
      <c r="AF665" s="73"/>
      <c r="AG665" s="69"/>
      <c r="AH665" s="61"/>
    </row>
    <row r="666" spans="1:34" x14ac:dyDescent="0.2">
      <c r="B666" s="152">
        <v>10335</v>
      </c>
      <c r="C666" s="152" t="s">
        <v>807</v>
      </c>
      <c r="D666" s="152" t="str">
        <f>_xll.BDP(C666,$D$12)</f>
        <v>USD</v>
      </c>
      <c r="E666" s="152" t="s">
        <v>874</v>
      </c>
      <c r="F666" s="153">
        <f>_xll.BDP(C666,$F$12)</f>
        <v>72.69</v>
      </c>
      <c r="G666" s="153" t="str">
        <f>_xll.BDP(C666,$G$12)</f>
        <v>#N/A Requesting Data...</v>
      </c>
      <c r="H666" s="154" t="e">
        <f t="shared" si="281"/>
        <v>#VALUE!</v>
      </c>
      <c r="I666" s="155" t="e">
        <f t="shared" si="282"/>
        <v>#VALUE!</v>
      </c>
      <c r="J666" s="156">
        <v>0</v>
      </c>
      <c r="K666" s="152" t="str">
        <f>CONCATENATE(D897,D666, " Curncy")</f>
        <v>EURUSD Curncy</v>
      </c>
      <c r="L666" s="152">
        <f>IF(D666 = D897,1,_xll.BDP(K666,$L$12))</f>
        <v>1</v>
      </c>
      <c r="M666" s="394" t="e">
        <f>IF(D666 = D897,1,_xll.BDP(K666,$M$12)*L666)</f>
        <v>#VALUE!</v>
      </c>
      <c r="N666" s="157" t="e">
        <f t="shared" si="283"/>
        <v>#VALUE!</v>
      </c>
      <c r="O666" s="396" t="e">
        <f>N666 / Y897</f>
        <v>#VALUE!</v>
      </c>
      <c r="P666" s="159">
        <f t="shared" si="284"/>
        <v>0</v>
      </c>
      <c r="Q666" s="398">
        <f>P666 / Y897*100</f>
        <v>0</v>
      </c>
      <c r="R666" s="160">
        <f t="shared" si="285"/>
        <v>0</v>
      </c>
      <c r="S666" s="398">
        <f t="shared" si="286"/>
        <v>0</v>
      </c>
      <c r="T666" s="152">
        <f t="shared" si="287"/>
        <v>1</v>
      </c>
      <c r="U666" s="152">
        <v>0</v>
      </c>
      <c r="V666" s="152">
        <v>1</v>
      </c>
      <c r="W666" s="158" t="e">
        <f t="shared" si="288"/>
        <v>#VALUE!</v>
      </c>
      <c r="X666" s="158" t="e">
        <f t="shared" si="289"/>
        <v>#VALUE!</v>
      </c>
      <c r="Y666" s="70"/>
      <c r="Z666" s="162">
        <f>_xll.BDH(C666,$Z$12,$D$1,$D$1)</f>
        <v>71.569999999999993</v>
      </c>
      <c r="AA666" s="162">
        <f t="shared" si="290"/>
        <v>1.1200000000000045</v>
      </c>
      <c r="AB666" s="163">
        <f t="shared" si="291"/>
        <v>1.5649014950398277</v>
      </c>
      <c r="AC666" s="164">
        <v>0</v>
      </c>
      <c r="AD666" s="165">
        <f>IF(D666 = D897,1,_xll.BDP(K666,$AD$12)*L666)</f>
        <v>1.0414000000000001</v>
      </c>
      <c r="AE666" s="400">
        <f>AA666*AC666*T666/AD666 / AF897</f>
        <v>0</v>
      </c>
      <c r="AF666" s="73"/>
      <c r="AG666" s="69"/>
      <c r="AH666" s="61"/>
    </row>
    <row r="667" spans="1:34" x14ac:dyDescent="0.2">
      <c r="B667" s="152">
        <v>17946</v>
      </c>
      <c r="C667" s="152" t="s">
        <v>57</v>
      </c>
      <c r="D667" s="152" t="str">
        <f>_xll.BDP(C667,$D$12)</f>
        <v>USD</v>
      </c>
      <c r="E667" s="152" t="s">
        <v>246</v>
      </c>
      <c r="F667" s="153">
        <f>_xll.BDP(C667,$F$12)</f>
        <v>150.91</v>
      </c>
      <c r="G667" s="153" t="str">
        <f>_xll.BDP(C667,$G$12)</f>
        <v>#N/A Requesting Data...</v>
      </c>
      <c r="H667" s="154" t="e">
        <f t="shared" si="281"/>
        <v>#VALUE!</v>
      </c>
      <c r="I667" s="155" t="e">
        <f t="shared" si="282"/>
        <v>#VALUE!</v>
      </c>
      <c r="J667" s="156">
        <v>0</v>
      </c>
      <c r="K667" s="152" t="str">
        <f>CONCATENATE(D897,D667, " Curncy")</f>
        <v>EURUSD Curncy</v>
      </c>
      <c r="L667" s="152">
        <f>IF(D667 = D897,1,_xll.BDP(K667,$L$12))</f>
        <v>1</v>
      </c>
      <c r="M667" s="394" t="e">
        <f>IF(D667 = D897,1,_xll.BDP(K667,$M$12)*L667)</f>
        <v>#VALUE!</v>
      </c>
      <c r="N667" s="157" t="e">
        <f t="shared" si="283"/>
        <v>#VALUE!</v>
      </c>
      <c r="O667" s="396" t="e">
        <f>N667 / Y897</f>
        <v>#VALUE!</v>
      </c>
      <c r="P667" s="159">
        <f t="shared" si="284"/>
        <v>0</v>
      </c>
      <c r="Q667" s="398">
        <f>P667 / Y897*100</f>
        <v>0</v>
      </c>
      <c r="R667" s="160">
        <f t="shared" si="285"/>
        <v>0</v>
      </c>
      <c r="S667" s="398">
        <f t="shared" si="286"/>
        <v>0</v>
      </c>
      <c r="T667" s="152">
        <f t="shared" si="287"/>
        <v>1</v>
      </c>
      <c r="U667" s="152">
        <v>0</v>
      </c>
      <c r="V667" s="152">
        <v>1</v>
      </c>
      <c r="W667" s="158" t="e">
        <f t="shared" si="288"/>
        <v>#VALUE!</v>
      </c>
      <c r="X667" s="158" t="e">
        <f t="shared" si="289"/>
        <v>#VALUE!</v>
      </c>
      <c r="Y667" s="70"/>
      <c r="Z667" s="162">
        <f>_xll.BDH(C667,$Z$12,$D$1,$D$1)</f>
        <v>147.08000000000001</v>
      </c>
      <c r="AA667" s="162">
        <f t="shared" si="290"/>
        <v>3.8299999999999841</v>
      </c>
      <c r="AB667" s="163">
        <f t="shared" si="291"/>
        <v>2.6040250203970516</v>
      </c>
      <c r="AC667" s="164">
        <v>0</v>
      </c>
      <c r="AD667" s="165">
        <f>IF(D667 = D897,1,_xll.BDP(K667,$AD$12)*L667)</f>
        <v>1.0414000000000001</v>
      </c>
      <c r="AE667" s="400">
        <f>AA667*AC667*T667/AD667 / AF897</f>
        <v>0</v>
      </c>
      <c r="AF667" s="73"/>
      <c r="AG667" s="69"/>
      <c r="AH667" s="61"/>
    </row>
    <row r="668" spans="1:34" x14ac:dyDescent="0.2">
      <c r="A668" s="110"/>
      <c r="B668" s="152">
        <v>28021</v>
      </c>
      <c r="C668" s="152" t="s">
        <v>1173</v>
      </c>
      <c r="D668" s="152" t="str">
        <f>_xll.BDP(C668,$D$12)</f>
        <v>USD</v>
      </c>
      <c r="E668" s="152" t="s">
        <v>1174</v>
      </c>
      <c r="F668" s="153">
        <f>_xll.BDP(C668,$F$12)</f>
        <v>24.16</v>
      </c>
      <c r="G668" s="153" t="str">
        <f>_xll.BDP(C668,$G$12)</f>
        <v>#N/A Requesting Data...</v>
      </c>
      <c r="H668" s="154" t="e">
        <f t="shared" si="281"/>
        <v>#VALUE!</v>
      </c>
      <c r="I668" s="155" t="e">
        <f t="shared" si="282"/>
        <v>#VALUE!</v>
      </c>
      <c r="J668" s="156">
        <v>0</v>
      </c>
      <c r="K668" s="152" t="str">
        <f>CONCATENATE(D897,D668, " Curncy")</f>
        <v>EURUSD Curncy</v>
      </c>
      <c r="L668" s="152">
        <f>IF(D668 = D897,1,_xll.BDP(K668,$L$12))</f>
        <v>1</v>
      </c>
      <c r="M668" s="394" t="e">
        <f>IF(D668 = D897,1,_xll.BDP(K668,$M$12)*L668)</f>
        <v>#VALUE!</v>
      </c>
      <c r="N668" s="157" t="e">
        <f t="shared" si="283"/>
        <v>#VALUE!</v>
      </c>
      <c r="O668" s="396" t="e">
        <f>N668 / Y897</f>
        <v>#VALUE!</v>
      </c>
      <c r="P668" s="159">
        <f t="shared" si="284"/>
        <v>0</v>
      </c>
      <c r="Q668" s="398">
        <f>P668 / Y897*100</f>
        <v>0</v>
      </c>
      <c r="R668" s="160">
        <f t="shared" si="285"/>
        <v>0</v>
      </c>
      <c r="S668" s="398">
        <f t="shared" si="286"/>
        <v>0</v>
      </c>
      <c r="T668" s="152">
        <f t="shared" si="287"/>
        <v>1</v>
      </c>
      <c r="U668" s="152">
        <v>0</v>
      </c>
      <c r="V668" s="152">
        <v>1</v>
      </c>
      <c r="W668" s="158" t="e">
        <f t="shared" si="288"/>
        <v>#VALUE!</v>
      </c>
      <c r="X668" s="158" t="e">
        <f t="shared" si="289"/>
        <v>#VALUE!</v>
      </c>
      <c r="Y668" s="110"/>
      <c r="Z668" s="162" t="str">
        <f>_xll.BDH(C668,$Z$12,$D$1,$D$1)</f>
        <v>#N/A Requesting Data...</v>
      </c>
      <c r="AA668" s="162" t="e">
        <f t="shared" si="290"/>
        <v>#VALUE!</v>
      </c>
      <c r="AB668" s="163" t="e">
        <f t="shared" si="291"/>
        <v>#VALUE!</v>
      </c>
      <c r="AC668" s="164">
        <v>0</v>
      </c>
      <c r="AD668" s="165">
        <f>IF(D668 = D897,1,_xll.BDP(K668,$AD$12)*L668)</f>
        <v>1.0414000000000001</v>
      </c>
      <c r="AE668" s="400" t="e">
        <f>AA668*AC668*T668/AD668 / AF897</f>
        <v>#VALUE!</v>
      </c>
      <c r="AF668" s="123"/>
      <c r="AG668" s="69"/>
      <c r="AH668" s="61"/>
    </row>
    <row r="669" spans="1:34" x14ac:dyDescent="0.2">
      <c r="A669" s="152"/>
      <c r="B669" s="152">
        <v>24179</v>
      </c>
      <c r="C669" s="152" t="s">
        <v>1597</v>
      </c>
      <c r="D669" s="152" t="str">
        <f>_xll.BDP(C669,$D$12)</f>
        <v>USD</v>
      </c>
      <c r="E669" s="152" t="s">
        <v>1598</v>
      </c>
      <c r="F669" s="153">
        <f>_xll.BDP(C669,$F$12)</f>
        <v>6.41</v>
      </c>
      <c r="G669" s="153" t="str">
        <f>_xll.BDP(C669,$G$12)</f>
        <v>#N/A Requesting Data...</v>
      </c>
      <c r="H669" s="154" t="e">
        <f>IF(OR(OR(G669="#N/A N/A",G669="#N/A Real Time"),OR(F669="#N/A N/A",F669="#N/A Real Time")),0,  G669 - F669)</f>
        <v>#VALUE!</v>
      </c>
      <c r="I669" s="155" t="e">
        <f>IF(OR(F669=0,F669="#N/A N/A"),0,H669 / F669*100)</f>
        <v>#VALUE!</v>
      </c>
      <c r="J669" s="156">
        <v>0</v>
      </c>
      <c r="K669" s="152" t="str">
        <f>CONCATENATE(D897,D669, " Curncy")</f>
        <v>EURUSD Curncy</v>
      </c>
      <c r="L669" s="152">
        <f>IF(D669 = D897,1,_xll.BDP(K669,$L$12))</f>
        <v>1</v>
      </c>
      <c r="M669" s="394" t="e">
        <f>IF(D669 = D897,1,_xll.BDP(K669,$M$12)*L669)</f>
        <v>#VALUE!</v>
      </c>
      <c r="N669" s="157" t="e">
        <f>H669*J669*T669/M669</f>
        <v>#VALUE!</v>
      </c>
      <c r="O669" s="396" t="e">
        <f>N669 / Y897</f>
        <v>#VALUE!</v>
      </c>
      <c r="P669" s="159">
        <f>IF(OR(OR(J669=0,G669 = "#N/A N/A"),G669="#N/A Real Time"),0,G669*J669*T669/M669)</f>
        <v>0</v>
      </c>
      <c r="Q669" s="398">
        <f>P669 / Y897*100</f>
        <v>0</v>
      </c>
      <c r="R669" s="160">
        <f>IF(Q669&lt;0,Q669,0)</f>
        <v>0</v>
      </c>
      <c r="S669" s="398">
        <f>IF(Q669&gt;0,Q669,0)</f>
        <v>0</v>
      </c>
      <c r="T669" s="152">
        <f>IF(EXACT(D669,UPPER(D669)),1,0.01)/V669</f>
        <v>1</v>
      </c>
      <c r="U669" s="152">
        <v>0</v>
      </c>
      <c r="V669" s="152">
        <v>1</v>
      </c>
      <c r="W669" s="158" t="e">
        <f>IF(AND(Q669&lt;0,O669&gt;0),O669,0)</f>
        <v>#VALUE!</v>
      </c>
      <c r="X669" s="158" t="e">
        <f>IF(AND(Q669&gt;0,O669&gt;0),O669,0)</f>
        <v>#VALUE!</v>
      </c>
      <c r="Y669" s="152"/>
      <c r="Z669" s="162">
        <f>_xll.BDH(C669,$Z$12,$D$1,$D$1)</f>
        <v>6.3</v>
      </c>
      <c r="AA669" s="162">
        <f>IF(OR(OR(F669="#N/A N/A",F669="#N/A Real Time"),OR(Z669="#N/A N/A",Z669="#N/A Real Time")),0,  F669 - Z669)</f>
        <v>0.11000000000000032</v>
      </c>
      <c r="AB669" s="163">
        <f>IF(OR(Z669=0,Z669="#N/A N/A"),0,AA669 / Z669*100)</f>
        <v>1.7460317460317514</v>
      </c>
      <c r="AC669" s="164">
        <v>0</v>
      </c>
      <c r="AD669" s="165">
        <f>IF(D669 = D897,1,_xll.BDP(K669,$AD$12)*L669)</f>
        <v>1.0414000000000001</v>
      </c>
      <c r="AE669" s="400">
        <f>AA669*AC669*T669/AD669 / AF897</f>
        <v>0</v>
      </c>
      <c r="AF669" s="167"/>
      <c r="AG669" s="69"/>
      <c r="AH669" s="61"/>
    </row>
    <row r="670" spans="1:34" x14ac:dyDescent="0.2">
      <c r="B670" s="152">
        <v>19642</v>
      </c>
      <c r="C670" s="152" t="s">
        <v>56</v>
      </c>
      <c r="D670" s="152" t="str">
        <f>_xll.BDP(C670,$D$12)</f>
        <v>USD</v>
      </c>
      <c r="E670" s="152" t="s">
        <v>269</v>
      </c>
      <c r="F670" s="153">
        <f>_xll.BDP(C670,$F$12)</f>
        <v>11.63</v>
      </c>
      <c r="G670" s="153" t="str">
        <f>_xll.BDP(C670,$G$12)</f>
        <v>#N/A Requesting Data...</v>
      </c>
      <c r="H670" s="154" t="e">
        <f t="shared" si="281"/>
        <v>#VALUE!</v>
      </c>
      <c r="I670" s="155" t="e">
        <f t="shared" si="282"/>
        <v>#VALUE!</v>
      </c>
      <c r="J670" s="156">
        <v>342878</v>
      </c>
      <c r="K670" s="152" t="str">
        <f>CONCATENATE(D897,D670, " Curncy")</f>
        <v>EURUSD Curncy</v>
      </c>
      <c r="L670" s="152">
        <f>IF(D670 = D897,1,_xll.BDP(K670,$L$12))</f>
        <v>1</v>
      </c>
      <c r="M670" s="394" t="e">
        <f>IF(D670 = D897,1,_xll.BDP(K670,$M$12)*L670)</f>
        <v>#VALUE!</v>
      </c>
      <c r="N670" s="157" t="e">
        <f t="shared" si="283"/>
        <v>#VALUE!</v>
      </c>
      <c r="O670" s="396" t="e">
        <f>N670 / Y897</f>
        <v>#VALUE!</v>
      </c>
      <c r="P670" s="159" t="e">
        <f t="shared" si="284"/>
        <v>#VALUE!</v>
      </c>
      <c r="Q670" s="398" t="e">
        <f>P670 / Y897*100</f>
        <v>#VALUE!</v>
      </c>
      <c r="R670" s="160" t="e">
        <f t="shared" si="285"/>
        <v>#VALUE!</v>
      </c>
      <c r="S670" s="398" t="e">
        <f t="shared" si="286"/>
        <v>#VALUE!</v>
      </c>
      <c r="T670" s="152">
        <f t="shared" si="287"/>
        <v>1</v>
      </c>
      <c r="U670" s="152">
        <v>0</v>
      </c>
      <c r="V670" s="152">
        <v>1</v>
      </c>
      <c r="W670" s="158" t="e">
        <f t="shared" si="288"/>
        <v>#VALUE!</v>
      </c>
      <c r="X670" s="158" t="e">
        <f t="shared" si="289"/>
        <v>#VALUE!</v>
      </c>
      <c r="Y670" s="70"/>
      <c r="Z670" s="162">
        <f>_xll.BDH(C670,$Z$12,$D$1,$D$1)</f>
        <v>11.2</v>
      </c>
      <c r="AA670" s="162">
        <f t="shared" si="290"/>
        <v>0.43000000000000149</v>
      </c>
      <c r="AB670" s="163">
        <f t="shared" si="291"/>
        <v>3.8392857142857277</v>
      </c>
      <c r="AC670" s="164">
        <v>342878</v>
      </c>
      <c r="AD670" s="165">
        <f>IF(D670 = D897,1,_xll.BDP(K670,$AD$12)*L670)</f>
        <v>1.0414000000000001</v>
      </c>
      <c r="AE670" s="400">
        <f>AA670*AC670*T670/AD670 / AF897</f>
        <v>5.2766731140788234E-4</v>
      </c>
      <c r="AF670" s="73"/>
      <c r="AG670" s="69"/>
      <c r="AH670" s="61"/>
    </row>
    <row r="671" spans="1:34" x14ac:dyDescent="0.2">
      <c r="B671" s="152">
        <v>2578</v>
      </c>
      <c r="C671" s="152" t="s">
        <v>808</v>
      </c>
      <c r="D671" s="152" t="str">
        <f>_xll.BDP(C671,$D$12)</f>
        <v>USD</v>
      </c>
      <c r="E671" s="152" t="s">
        <v>875</v>
      </c>
      <c r="F671" s="153">
        <f>_xll.BDP(C671,$F$12)</f>
        <v>31.56</v>
      </c>
      <c r="G671" s="153" t="str">
        <f>_xll.BDP(C671,$G$12)</f>
        <v>#N/A Requesting Data...</v>
      </c>
      <c r="H671" s="154" t="e">
        <f t="shared" si="281"/>
        <v>#VALUE!</v>
      </c>
      <c r="I671" s="155" t="e">
        <f t="shared" si="282"/>
        <v>#VALUE!</v>
      </c>
      <c r="J671" s="156">
        <v>0</v>
      </c>
      <c r="K671" s="152" t="str">
        <f>CONCATENATE(D897,D671, " Curncy")</f>
        <v>EURUSD Curncy</v>
      </c>
      <c r="L671" s="152">
        <f>IF(D671 = D897,1,_xll.BDP(K671,$L$12))</f>
        <v>1</v>
      </c>
      <c r="M671" s="394" t="e">
        <f>IF(D671 = D897,1,_xll.BDP(K671,$M$12)*L671)</f>
        <v>#VALUE!</v>
      </c>
      <c r="N671" s="157" t="e">
        <f t="shared" si="283"/>
        <v>#VALUE!</v>
      </c>
      <c r="O671" s="396" t="e">
        <f>N671 / Y897</f>
        <v>#VALUE!</v>
      </c>
      <c r="P671" s="159">
        <f t="shared" si="284"/>
        <v>0</v>
      </c>
      <c r="Q671" s="398">
        <f>P671 / Y897*100</f>
        <v>0</v>
      </c>
      <c r="R671" s="160">
        <f t="shared" si="285"/>
        <v>0</v>
      </c>
      <c r="S671" s="398">
        <f t="shared" si="286"/>
        <v>0</v>
      </c>
      <c r="T671" s="152">
        <f t="shared" si="287"/>
        <v>1</v>
      </c>
      <c r="U671" s="152">
        <v>0</v>
      </c>
      <c r="V671" s="152">
        <v>1</v>
      </c>
      <c r="W671" s="158" t="e">
        <f t="shared" si="288"/>
        <v>#VALUE!</v>
      </c>
      <c r="X671" s="158" t="e">
        <f t="shared" si="289"/>
        <v>#VALUE!</v>
      </c>
      <c r="Y671" s="70"/>
      <c r="Z671" s="162" t="str">
        <f>_xll.BDH(C671,$Z$12,$D$1,$D$1)</f>
        <v>#N/A Requesting Data...</v>
      </c>
      <c r="AA671" s="162" t="e">
        <f t="shared" si="290"/>
        <v>#VALUE!</v>
      </c>
      <c r="AB671" s="163" t="e">
        <f t="shared" si="291"/>
        <v>#VALUE!</v>
      </c>
      <c r="AC671" s="164">
        <v>0</v>
      </c>
      <c r="AD671" s="165">
        <f>IF(D671 = D897,1,_xll.BDP(K671,$AD$12)*L671)</f>
        <v>1.0414000000000001</v>
      </c>
      <c r="AE671" s="400" t="e">
        <f>AA671*AC671*T671/AD671 / AF897</f>
        <v>#VALUE!</v>
      </c>
      <c r="AF671" s="73"/>
      <c r="AG671" s="69"/>
      <c r="AH671" s="61"/>
    </row>
    <row r="672" spans="1:34" x14ac:dyDescent="0.2">
      <c r="B672" s="152">
        <v>24046</v>
      </c>
      <c r="C672" s="152" t="s">
        <v>1376</v>
      </c>
      <c r="D672" s="152" t="str">
        <f>_xll.BDP(C672,$D$12)</f>
        <v>USD</v>
      </c>
      <c r="E672" s="152" t="s">
        <v>268</v>
      </c>
      <c r="F672" s="153">
        <f>_xll.BDP(C672,$F$12)</f>
        <v>2.4500000000000002</v>
      </c>
      <c r="G672" s="153" t="str">
        <f>_xll.BDP(C672,$G$12)</f>
        <v>#N/A Requesting Data...</v>
      </c>
      <c r="H672" s="154" t="e">
        <f t="shared" si="281"/>
        <v>#VALUE!</v>
      </c>
      <c r="I672" s="155" t="e">
        <f t="shared" si="282"/>
        <v>#VALUE!</v>
      </c>
      <c r="J672" s="156">
        <v>0</v>
      </c>
      <c r="K672" s="152" t="str">
        <f>CONCATENATE(D897,D672, " Curncy")</f>
        <v>EURUSD Curncy</v>
      </c>
      <c r="L672" s="152">
        <f>IF(D672 = D897,1,_xll.BDP(K672,$L$12))</f>
        <v>1</v>
      </c>
      <c r="M672" s="394" t="e">
        <f>IF(D672 = D897,1,_xll.BDP(K672,$M$12)*L672)</f>
        <v>#VALUE!</v>
      </c>
      <c r="N672" s="157" t="e">
        <f t="shared" si="283"/>
        <v>#VALUE!</v>
      </c>
      <c r="O672" s="396" t="e">
        <f>N672 / Y897</f>
        <v>#VALUE!</v>
      </c>
      <c r="P672" s="159">
        <f t="shared" si="284"/>
        <v>0</v>
      </c>
      <c r="Q672" s="398">
        <f>P672 / Y897*100</f>
        <v>0</v>
      </c>
      <c r="R672" s="160">
        <f t="shared" si="285"/>
        <v>0</v>
      </c>
      <c r="S672" s="398">
        <f t="shared" si="286"/>
        <v>0</v>
      </c>
      <c r="T672" s="152">
        <f t="shared" si="287"/>
        <v>1</v>
      </c>
      <c r="U672" s="152">
        <v>0</v>
      </c>
      <c r="V672" s="152">
        <v>1</v>
      </c>
      <c r="W672" s="158" t="e">
        <f t="shared" si="288"/>
        <v>#VALUE!</v>
      </c>
      <c r="X672" s="158" t="e">
        <f t="shared" si="289"/>
        <v>#VALUE!</v>
      </c>
      <c r="Y672" s="70"/>
      <c r="Z672" s="162">
        <f>_xll.BDH(C672,$Z$12,$D$1,$D$1)</f>
        <v>2.39</v>
      </c>
      <c r="AA672" s="162">
        <f t="shared" si="290"/>
        <v>6.0000000000000053E-2</v>
      </c>
      <c r="AB672" s="163">
        <f t="shared" si="291"/>
        <v>2.5104602510460272</v>
      </c>
      <c r="AC672" s="164">
        <v>0</v>
      </c>
      <c r="AD672" s="165">
        <f>IF(D672 = D897,1,_xll.BDP(K672,$AD$12)*L672)</f>
        <v>1.0414000000000001</v>
      </c>
      <c r="AE672" s="400">
        <f>AA672*AC672*T672/AD672 / AF897</f>
        <v>0</v>
      </c>
      <c r="AF672" s="73"/>
      <c r="AG672" s="69"/>
      <c r="AH672" s="61"/>
    </row>
    <row r="673" spans="1:34" s="107" customFormat="1" ht="12" customHeight="1" x14ac:dyDescent="0.2">
      <c r="A673" s="152"/>
      <c r="B673" s="152">
        <v>29243</v>
      </c>
      <c r="C673" s="152" t="s">
        <v>1599</v>
      </c>
      <c r="D673" s="152" t="str">
        <f>_xll.BDP(C673,$D$12)</f>
        <v>USD</v>
      </c>
      <c r="E673" s="152" t="s">
        <v>1600</v>
      </c>
      <c r="F673" s="153">
        <f>_xll.BDP(C673,$F$12)</f>
        <v>25.66</v>
      </c>
      <c r="G673" s="153" t="str">
        <f>_xll.BDP(C673,$G$12)</f>
        <v>#N/A Requesting Data...</v>
      </c>
      <c r="H673" s="154" t="e">
        <f>IF(OR(OR(G673="#N/A N/A",G673="#N/A Real Time"),OR(F673="#N/A N/A",F673="#N/A Real Time")),0,  G673 - F673)</f>
        <v>#VALUE!</v>
      </c>
      <c r="I673" s="155" t="e">
        <f>IF(OR(F673=0,F673="#N/A N/A"),0,H673 / F673*100)</f>
        <v>#VALUE!</v>
      </c>
      <c r="J673" s="156">
        <v>0</v>
      </c>
      <c r="K673" s="152" t="str">
        <f>CONCATENATE(D897,D673, " Curncy")</f>
        <v>EURUSD Curncy</v>
      </c>
      <c r="L673" s="152">
        <f>IF(D673 = D897,1,_xll.BDP(K673,$L$12))</f>
        <v>1</v>
      </c>
      <c r="M673" s="394" t="e">
        <f>IF(D673 = D897,1,_xll.BDP(K673,$M$12)*L673)</f>
        <v>#VALUE!</v>
      </c>
      <c r="N673" s="157" t="e">
        <f>H673*J673*T673/M673</f>
        <v>#VALUE!</v>
      </c>
      <c r="O673" s="396" t="e">
        <f>N673 / Y897</f>
        <v>#VALUE!</v>
      </c>
      <c r="P673" s="159">
        <f>IF(OR(OR(J673=0,G673 = "#N/A N/A"),G673="#N/A Real Time"),0,G673*J673*T673/M673)</f>
        <v>0</v>
      </c>
      <c r="Q673" s="398">
        <f>P673 / Y897*100</f>
        <v>0</v>
      </c>
      <c r="R673" s="160">
        <f>IF(Q673&lt;0,Q673,0)</f>
        <v>0</v>
      </c>
      <c r="S673" s="398">
        <f>IF(Q673&gt;0,Q673,0)</f>
        <v>0</v>
      </c>
      <c r="T673" s="152">
        <f>IF(EXACT(D673,UPPER(D673)),1,0.01)/V673</f>
        <v>1</v>
      </c>
      <c r="U673" s="152">
        <v>0</v>
      </c>
      <c r="V673" s="152">
        <v>1</v>
      </c>
      <c r="W673" s="158" t="e">
        <f>IF(AND(Q673&lt;0,O673&gt;0),O673,0)</f>
        <v>#VALUE!</v>
      </c>
      <c r="X673" s="158" t="e">
        <f>IF(AND(Q673&gt;0,O673&gt;0),O673,0)</f>
        <v>#VALUE!</v>
      </c>
      <c r="Y673" s="161"/>
      <c r="Z673" s="162" t="str">
        <f>_xll.BDH(C673,$Z$12,$D$1,$D$1)</f>
        <v>#N/A Requesting Data...</v>
      </c>
      <c r="AA673" s="162" t="e">
        <f>IF(OR(OR(F673="#N/A N/A",F673="#N/A Real Time"),OR(Z673="#N/A N/A",Z673="#N/A Real Time")),0,  F673 - Z673)</f>
        <v>#VALUE!</v>
      </c>
      <c r="AB673" s="163" t="e">
        <f>IF(OR(Z673=0,Z673="#N/A N/A"),0,AA673 / Z673*100)</f>
        <v>#VALUE!</v>
      </c>
      <c r="AC673" s="164">
        <v>0</v>
      </c>
      <c r="AD673" s="165">
        <f>IF(D673 = D897,1,_xll.BDP(K673,$AD$12)*L673)</f>
        <v>1.0414000000000001</v>
      </c>
      <c r="AE673" s="400" t="e">
        <f>AA673*AC673*T673/AD673 / AF897</f>
        <v>#VALUE!</v>
      </c>
      <c r="AF673" s="166"/>
      <c r="AG673" s="69"/>
      <c r="AH673" s="61"/>
    </row>
    <row r="674" spans="1:34" x14ac:dyDescent="0.2">
      <c r="B674" s="152">
        <v>18719</v>
      </c>
      <c r="C674" s="152" t="s">
        <v>809</v>
      </c>
      <c r="D674" s="152" t="str">
        <f>_xll.BDP(C674,$D$12)</f>
        <v>USD</v>
      </c>
      <c r="E674" s="152" t="s">
        <v>876</v>
      </c>
      <c r="F674" s="153">
        <f>_xll.BDP(C674,$F$12)</f>
        <v>139.84</v>
      </c>
      <c r="G674" s="153" t="str">
        <f>_xll.BDP(C674,$G$12)</f>
        <v>#N/A Requesting Data...</v>
      </c>
      <c r="H674" s="154" t="e">
        <f t="shared" si="281"/>
        <v>#VALUE!</v>
      </c>
      <c r="I674" s="155" t="e">
        <f t="shared" si="282"/>
        <v>#VALUE!</v>
      </c>
      <c r="J674" s="156">
        <v>0</v>
      </c>
      <c r="K674" s="152" t="str">
        <f>CONCATENATE(D897,D674, " Curncy")</f>
        <v>EURUSD Curncy</v>
      </c>
      <c r="L674" s="152">
        <f>IF(D674 = D897,1,_xll.BDP(K674,$L$12))</f>
        <v>1</v>
      </c>
      <c r="M674" s="394" t="e">
        <f>IF(D674 = D897,1,_xll.BDP(K674,$M$12)*L674)</f>
        <v>#VALUE!</v>
      </c>
      <c r="N674" s="157" t="e">
        <f t="shared" si="283"/>
        <v>#VALUE!</v>
      </c>
      <c r="O674" s="396" t="e">
        <f>N674 / Y897</f>
        <v>#VALUE!</v>
      </c>
      <c r="P674" s="159">
        <f t="shared" si="284"/>
        <v>0</v>
      </c>
      <c r="Q674" s="398">
        <f>P674 / Y897*100</f>
        <v>0</v>
      </c>
      <c r="R674" s="160">
        <f t="shared" si="285"/>
        <v>0</v>
      </c>
      <c r="S674" s="398">
        <f t="shared" si="286"/>
        <v>0</v>
      </c>
      <c r="T674" s="152">
        <f t="shared" si="287"/>
        <v>1</v>
      </c>
      <c r="U674" s="152">
        <v>0</v>
      </c>
      <c r="V674" s="152">
        <v>1</v>
      </c>
      <c r="W674" s="158" t="e">
        <f t="shared" si="288"/>
        <v>#VALUE!</v>
      </c>
      <c r="X674" s="158" t="e">
        <f t="shared" si="289"/>
        <v>#VALUE!</v>
      </c>
      <c r="Y674" s="70"/>
      <c r="Z674" s="162">
        <f>_xll.BDH(C674,$Z$12,$D$1,$D$1)</f>
        <v>136.72</v>
      </c>
      <c r="AA674" s="162">
        <f t="shared" si="290"/>
        <v>3.1200000000000045</v>
      </c>
      <c r="AB674" s="163">
        <f t="shared" si="291"/>
        <v>2.2820362785254571</v>
      </c>
      <c r="AC674" s="164">
        <v>0</v>
      </c>
      <c r="AD674" s="165">
        <f>IF(D674 = D897,1,_xll.BDP(K674,$AD$12)*L674)</f>
        <v>1.0414000000000001</v>
      </c>
      <c r="AE674" s="400">
        <f>AA674*AC674*T674/AD674 / AF897</f>
        <v>0</v>
      </c>
      <c r="AF674" s="73"/>
      <c r="AG674" s="69"/>
      <c r="AH674" s="61"/>
    </row>
    <row r="675" spans="1:34" x14ac:dyDescent="0.2">
      <c r="B675" s="152">
        <v>40</v>
      </c>
      <c r="C675" s="152" t="s">
        <v>266</v>
      </c>
      <c r="D675" s="152" t="str">
        <f>_xll.BDP(C675,$D$12)</f>
        <v>USD</v>
      </c>
      <c r="E675" s="152" t="s">
        <v>267</v>
      </c>
      <c r="F675" s="153">
        <f>_xll.BDP(C675,$F$12)</f>
        <v>2.5</v>
      </c>
      <c r="G675" s="153" t="str">
        <f>_xll.BDP(C675,$G$12)</f>
        <v>#N/A Requesting Data...</v>
      </c>
      <c r="H675" s="154" t="e">
        <f t="shared" si="281"/>
        <v>#VALUE!</v>
      </c>
      <c r="I675" s="155" t="e">
        <f t="shared" si="282"/>
        <v>#VALUE!</v>
      </c>
      <c r="J675" s="156">
        <v>1160596</v>
      </c>
      <c r="K675" s="152" t="str">
        <f>CONCATENATE(D897,D675, " Curncy")</f>
        <v>EURUSD Curncy</v>
      </c>
      <c r="L675" s="152">
        <f>IF(D675 = D897,1,_xll.BDP(K675,$L$12))</f>
        <v>1</v>
      </c>
      <c r="M675" s="394" t="e">
        <f>IF(D675 = D897,1,_xll.BDP(K675,$M$12)*L675)</f>
        <v>#VALUE!</v>
      </c>
      <c r="N675" s="157" t="e">
        <f t="shared" si="283"/>
        <v>#VALUE!</v>
      </c>
      <c r="O675" s="396" t="e">
        <f>N675 / Y897</f>
        <v>#VALUE!</v>
      </c>
      <c r="P675" s="159" t="e">
        <f t="shared" si="284"/>
        <v>#VALUE!</v>
      </c>
      <c r="Q675" s="398" t="e">
        <f>P675 / Y897*100</f>
        <v>#VALUE!</v>
      </c>
      <c r="R675" s="160" t="e">
        <f t="shared" si="285"/>
        <v>#VALUE!</v>
      </c>
      <c r="S675" s="398" t="e">
        <f t="shared" si="286"/>
        <v>#VALUE!</v>
      </c>
      <c r="T675" s="152">
        <f t="shared" si="287"/>
        <v>1</v>
      </c>
      <c r="U675" s="152">
        <v>0</v>
      </c>
      <c r="V675" s="152">
        <v>1</v>
      </c>
      <c r="W675" s="158" t="e">
        <f t="shared" si="288"/>
        <v>#VALUE!</v>
      </c>
      <c r="X675" s="158" t="e">
        <f t="shared" si="289"/>
        <v>#VALUE!</v>
      </c>
      <c r="Y675" s="70"/>
      <c r="Z675" s="162">
        <f>_xll.BDH(C675,$Z$12,$D$1,$D$1)</f>
        <v>2.33</v>
      </c>
      <c r="AA675" s="162">
        <f t="shared" si="290"/>
        <v>0.16999999999999993</v>
      </c>
      <c r="AB675" s="163">
        <f t="shared" si="291"/>
        <v>7.2961373390557904</v>
      </c>
      <c r="AC675" s="164">
        <v>1160596</v>
      </c>
      <c r="AD675" s="165">
        <f>IF(D675 = D897,1,_xll.BDP(K675,$AD$12)*L675)</f>
        <v>1.0414000000000001</v>
      </c>
      <c r="AE675" s="400">
        <f>AA675*AC675*T675/AD675 / AF897</f>
        <v>7.0612584190990881E-4</v>
      </c>
      <c r="AF675" s="73"/>
      <c r="AG675" s="69"/>
      <c r="AH675" s="61"/>
    </row>
    <row r="676" spans="1:34" x14ac:dyDescent="0.2">
      <c r="B676" s="152">
        <v>8580</v>
      </c>
      <c r="C676" s="152" t="s">
        <v>55</v>
      </c>
      <c r="D676" s="152" t="str">
        <f>_xll.BDP(C676,$D$12)</f>
        <v>USD</v>
      </c>
      <c r="E676" s="152" t="s">
        <v>265</v>
      </c>
      <c r="F676" s="153">
        <f>_xll.BDP(C676,$F$12)</f>
        <v>178.29</v>
      </c>
      <c r="G676" s="153" t="str">
        <f>_xll.BDP(C676,$G$12)</f>
        <v>#N/A Requesting Data...</v>
      </c>
      <c r="H676" s="154" t="e">
        <f t="shared" si="281"/>
        <v>#VALUE!</v>
      </c>
      <c r="I676" s="155" t="e">
        <f t="shared" si="282"/>
        <v>#VALUE!</v>
      </c>
      <c r="J676" s="156">
        <v>0</v>
      </c>
      <c r="K676" s="152" t="str">
        <f>CONCATENATE(D897,D676, " Curncy")</f>
        <v>EURUSD Curncy</v>
      </c>
      <c r="L676" s="152">
        <f>IF(D676 = D897,1,_xll.BDP(K676,$L$12))</f>
        <v>1</v>
      </c>
      <c r="M676" s="394" t="e">
        <f>IF(D676 = D897,1,_xll.BDP(K676,$M$12)*L676)</f>
        <v>#VALUE!</v>
      </c>
      <c r="N676" s="157" t="e">
        <f t="shared" si="283"/>
        <v>#VALUE!</v>
      </c>
      <c r="O676" s="396" t="e">
        <f>N676 / Y897</f>
        <v>#VALUE!</v>
      </c>
      <c r="P676" s="159">
        <f t="shared" si="284"/>
        <v>0</v>
      </c>
      <c r="Q676" s="398">
        <f>P676 / Y897*100</f>
        <v>0</v>
      </c>
      <c r="R676" s="160">
        <f t="shared" si="285"/>
        <v>0</v>
      </c>
      <c r="S676" s="398">
        <f t="shared" si="286"/>
        <v>0</v>
      </c>
      <c r="T676" s="152">
        <f t="shared" si="287"/>
        <v>1</v>
      </c>
      <c r="U676" s="152">
        <v>0</v>
      </c>
      <c r="V676" s="152">
        <v>1</v>
      </c>
      <c r="W676" s="158" t="e">
        <f t="shared" si="288"/>
        <v>#VALUE!</v>
      </c>
      <c r="X676" s="158" t="e">
        <f t="shared" si="289"/>
        <v>#VALUE!</v>
      </c>
      <c r="Y676" s="70"/>
      <c r="Z676" s="162">
        <f>_xll.BDH(C676,$Z$12,$D$1,$D$1)</f>
        <v>178.76</v>
      </c>
      <c r="AA676" s="162">
        <f t="shared" si="290"/>
        <v>-0.46999999999999886</v>
      </c>
      <c r="AB676" s="163">
        <f t="shared" si="291"/>
        <v>-0.26292235399418151</v>
      </c>
      <c r="AC676" s="164">
        <v>0</v>
      </c>
      <c r="AD676" s="165">
        <f>IF(D676 = D897,1,_xll.BDP(K676,$AD$12)*L676)</f>
        <v>1.0414000000000001</v>
      </c>
      <c r="AE676" s="400">
        <f>AA676*AC676*T676/AD676 / AF897</f>
        <v>0</v>
      </c>
      <c r="AF676" s="73"/>
      <c r="AG676" s="69"/>
      <c r="AH676" s="61"/>
    </row>
    <row r="677" spans="1:34" s="107" customFormat="1" ht="12" customHeight="1" x14ac:dyDescent="0.2">
      <c r="A677" s="152"/>
      <c r="B677" s="152">
        <v>33051</v>
      </c>
      <c r="C677" s="152" t="s">
        <v>1655</v>
      </c>
      <c r="D677" s="152" t="str">
        <f>_xll.BDP(C677,$D$12)</f>
        <v>USD</v>
      </c>
      <c r="E677" s="152" t="s">
        <v>1656</v>
      </c>
      <c r="F677" s="153">
        <f>_xll.BDP(C677,$F$12)</f>
        <v>0.7369</v>
      </c>
      <c r="G677" s="153" t="str">
        <f>_xll.BDP(C677,$G$12)</f>
        <v>#N/A Requesting Data...</v>
      </c>
      <c r="H677" s="154" t="e">
        <f>IF(OR(OR(G677="#N/A N/A",G677="#N/A Real Time"),OR(F677="#N/A N/A",F677="#N/A Real Time")),0,  G677 - F677)</f>
        <v>#VALUE!</v>
      </c>
      <c r="I677" s="155" t="e">
        <f>IF(OR(F677=0,F677="#N/A N/A"),0,H677 / F677*100)</f>
        <v>#VALUE!</v>
      </c>
      <c r="J677" s="156">
        <v>-298253</v>
      </c>
      <c r="K677" s="152" t="str">
        <f>CONCATENATE(D897,D677, " Curncy")</f>
        <v>EURUSD Curncy</v>
      </c>
      <c r="L677" s="152">
        <f>IF(D677 = D897,1,_xll.BDP(K677,$L$12))</f>
        <v>1</v>
      </c>
      <c r="M677" s="394" t="e">
        <f>IF(D677 = D897,1,_xll.BDP(K677,$M$12)*L677)</f>
        <v>#VALUE!</v>
      </c>
      <c r="N677" s="157" t="e">
        <f>H677*J677*T677/M677</f>
        <v>#VALUE!</v>
      </c>
      <c r="O677" s="396" t="e">
        <f>N677 / Y897</f>
        <v>#VALUE!</v>
      </c>
      <c r="P677" s="159" t="e">
        <f>IF(OR(OR(J677=0,G677 = "#N/A N/A"),G677="#N/A Real Time"),0,G677*J677*T677/M677)</f>
        <v>#VALUE!</v>
      </c>
      <c r="Q677" s="398" t="e">
        <f>P677 / Y897*100</f>
        <v>#VALUE!</v>
      </c>
      <c r="R677" s="160" t="e">
        <f>IF(Q677&lt;0,Q677,0)</f>
        <v>#VALUE!</v>
      </c>
      <c r="S677" s="398" t="e">
        <f>IF(Q677&gt;0,Q677,0)</f>
        <v>#VALUE!</v>
      </c>
      <c r="T677" s="152">
        <f>IF(EXACT(D677,UPPER(D677)),1,0.01)/V677</f>
        <v>1</v>
      </c>
      <c r="U677" s="152">
        <v>0</v>
      </c>
      <c r="V677" s="152">
        <v>1</v>
      </c>
      <c r="W677" s="158" t="e">
        <f>IF(AND(Q677&lt;0,O677&gt;0),O677,0)</f>
        <v>#VALUE!</v>
      </c>
      <c r="X677" s="158" t="e">
        <f>IF(AND(Q677&gt;0,O677&gt;0),O677,0)</f>
        <v>#VALUE!</v>
      </c>
      <c r="Y677" s="161"/>
      <c r="Z677" s="162">
        <f>_xll.BDH(C677,$Z$12,$D$1,$D$1)</f>
        <v>0.72</v>
      </c>
      <c r="AA677" s="162">
        <f>IF(OR(OR(F677="#N/A N/A",F677="#N/A Real Time"),OR(Z677="#N/A N/A",Z677="#N/A Real Time")),0,  F677 - Z677)</f>
        <v>1.6900000000000026E-2</v>
      </c>
      <c r="AB677" s="163">
        <f>IF(OR(Z677=0,Z677="#N/A N/A"),0,AA677 / Z677*100)</f>
        <v>2.3472222222222259</v>
      </c>
      <c r="AC677" s="164">
        <v>-298253</v>
      </c>
      <c r="AD677" s="165">
        <f>IF(D677 = D897,1,_xll.BDP(K677,$AD$12)*L677)</f>
        <v>1.0414000000000001</v>
      </c>
      <c r="AE677" s="400">
        <f>AA677*AC677*T677/AD677 / AF897</f>
        <v>-1.8039464446000381E-5</v>
      </c>
      <c r="AF677" s="166"/>
      <c r="AG677" s="69"/>
      <c r="AH677" s="61"/>
    </row>
    <row r="678" spans="1:34" x14ac:dyDescent="0.2">
      <c r="A678" s="152"/>
      <c r="B678" s="152">
        <v>16301</v>
      </c>
      <c r="C678" s="152" t="s">
        <v>1666</v>
      </c>
      <c r="D678" s="152" t="str">
        <f>_xll.BDP(C678,$D$12)</f>
        <v>USD</v>
      </c>
      <c r="E678" s="152" t="s">
        <v>1667</v>
      </c>
      <c r="F678" s="153">
        <f>_xll.BDP(C678,$F$12)</f>
        <v>85.28</v>
      </c>
      <c r="G678" s="153" t="str">
        <f>_xll.BDP(C678,$G$12)</f>
        <v>#N/A Requesting Data...</v>
      </c>
      <c r="H678" s="154" t="e">
        <f>IF(OR(OR(G678="#N/A N/A",G678="#N/A Real Time"),OR(F678="#N/A N/A",F678="#N/A Real Time")),0,  G678 - F678)</f>
        <v>#VALUE!</v>
      </c>
      <c r="I678" s="155" t="e">
        <f>IF(OR(F678=0,F678="#N/A N/A"),0,H678 / F678*100)</f>
        <v>#VALUE!</v>
      </c>
      <c r="J678" s="156">
        <v>18060</v>
      </c>
      <c r="K678" s="152" t="str">
        <f>CONCATENATE(D897,D678, " Curncy")</f>
        <v>EURUSD Curncy</v>
      </c>
      <c r="L678" s="152">
        <f>IF(D678 = D897,1,_xll.BDP(K678,$L$12))</f>
        <v>1</v>
      </c>
      <c r="M678" s="394" t="e">
        <f>IF(D678 = D897,1,_xll.BDP(K678,$M$12)*L678)</f>
        <v>#VALUE!</v>
      </c>
      <c r="N678" s="157" t="e">
        <f>H678*J678*T678/M678</f>
        <v>#VALUE!</v>
      </c>
      <c r="O678" s="396" t="e">
        <f>N678 / Y897</f>
        <v>#VALUE!</v>
      </c>
      <c r="P678" s="159" t="e">
        <f>IF(OR(OR(J678=0,G678 = "#N/A N/A"),G678="#N/A Real Time"),0,G678*J678*T678/M678)</f>
        <v>#VALUE!</v>
      </c>
      <c r="Q678" s="398" t="e">
        <f>P678 / Y897*100</f>
        <v>#VALUE!</v>
      </c>
      <c r="R678" s="160" t="e">
        <f>IF(Q678&lt;0,Q678,0)</f>
        <v>#VALUE!</v>
      </c>
      <c r="S678" s="398" t="e">
        <f>IF(Q678&gt;0,Q678,0)</f>
        <v>#VALUE!</v>
      </c>
      <c r="T678" s="152">
        <f>IF(EXACT(D678,UPPER(D678)),1,0.01)/V678</f>
        <v>1</v>
      </c>
      <c r="U678" s="152">
        <v>0</v>
      </c>
      <c r="V678" s="152">
        <v>1</v>
      </c>
      <c r="W678" s="158" t="e">
        <f>IF(AND(Q678&lt;0,O678&gt;0),O678,0)</f>
        <v>#VALUE!</v>
      </c>
      <c r="X678" s="158" t="e">
        <f>IF(AND(Q678&gt;0,O678&gt;0),O678,0)</f>
        <v>#VALUE!</v>
      </c>
      <c r="Y678" s="161"/>
      <c r="Z678" s="162">
        <f>_xll.BDH(C678,$Z$12,$D$1,$D$1)</f>
        <v>85.73</v>
      </c>
      <c r="AA678" s="162">
        <f>IF(OR(OR(F678="#N/A N/A",F678="#N/A Real Time"),OR(Z678="#N/A N/A",Z678="#N/A Real Time")),0,  F678 - Z678)</f>
        <v>-0.45000000000000284</v>
      </c>
      <c r="AB678" s="163">
        <f>IF(OR(Z678=0,Z678="#N/A N/A"),0,AA678 / Z678*100)</f>
        <v>-0.52490376764260216</v>
      </c>
      <c r="AC678" s="164">
        <v>18060</v>
      </c>
      <c r="AD678" s="165">
        <f>IF(D678 = D897,1,_xll.BDP(K678,$AD$12)*L678)</f>
        <v>1.0414000000000001</v>
      </c>
      <c r="AE678" s="400">
        <f>AA678*AC678*T678/AD678 / AF897</f>
        <v>-2.9085891149647995E-5</v>
      </c>
      <c r="AF678" s="166"/>
      <c r="AG678" s="69"/>
      <c r="AH678" s="61"/>
    </row>
    <row r="679" spans="1:34" x14ac:dyDescent="0.2">
      <c r="B679" s="152">
        <v>12339</v>
      </c>
      <c r="C679" s="152" t="s">
        <v>814</v>
      </c>
      <c r="D679" s="152" t="str">
        <f>_xll.BDP(C679,$D$12)</f>
        <v>USD</v>
      </c>
      <c r="E679" s="152" t="s">
        <v>881</v>
      </c>
      <c r="F679" s="153">
        <f>_xll.BDP(C679,$F$12)</f>
        <v>63.92</v>
      </c>
      <c r="G679" s="153" t="str">
        <f>_xll.BDP(C679,$G$12)</f>
        <v>#N/A Requesting Data...</v>
      </c>
      <c r="H679" s="154" t="e">
        <f t="shared" ref="H679:H711" si="292">IF(OR(OR(G679="#N/A N/A",G679="#N/A Real Time"),OR(F679="#N/A N/A",F679="#N/A Real Time")),0,  G679 - F679)</f>
        <v>#VALUE!</v>
      </c>
      <c r="I679" s="155" t="e">
        <f t="shared" ref="I679:I711" si="293">IF(OR(F679=0,F679="#N/A N/A"),0,H679 / F679*100)</f>
        <v>#VALUE!</v>
      </c>
      <c r="J679" s="156">
        <v>0</v>
      </c>
      <c r="K679" s="152" t="str">
        <f>CONCATENATE(D897,D679, " Curncy")</f>
        <v>EURUSD Curncy</v>
      </c>
      <c r="L679" s="152">
        <f>IF(D679 = D897,1,_xll.BDP(K679,$L$12))</f>
        <v>1</v>
      </c>
      <c r="M679" s="394" t="e">
        <f>IF(D679 = D897,1,_xll.BDP(K679,$M$12)*L679)</f>
        <v>#VALUE!</v>
      </c>
      <c r="N679" s="157" t="e">
        <f t="shared" ref="N679:N711" si="294">H679*J679*T679/M679</f>
        <v>#VALUE!</v>
      </c>
      <c r="O679" s="396" t="e">
        <f>N679 / Y897</f>
        <v>#VALUE!</v>
      </c>
      <c r="P679" s="159">
        <f t="shared" ref="P679:P711" si="295">IF(OR(OR(J679=0,G679 = "#N/A N/A"),G679="#N/A Real Time"),0,G679*J679*T679/M679)</f>
        <v>0</v>
      </c>
      <c r="Q679" s="398">
        <f>P679 / Y897*100</f>
        <v>0</v>
      </c>
      <c r="R679" s="160">
        <f t="shared" ref="R679:R711" si="296">IF(Q679&lt;0,Q679,0)</f>
        <v>0</v>
      </c>
      <c r="S679" s="398">
        <f t="shared" ref="S679:S711" si="297">IF(Q679&gt;0,Q679,0)</f>
        <v>0</v>
      </c>
      <c r="T679" s="152">
        <f t="shared" ref="T679:T711" si="298">IF(EXACT(D679,UPPER(D679)),1,0.01)/V679</f>
        <v>1</v>
      </c>
      <c r="U679" s="152">
        <v>0</v>
      </c>
      <c r="V679" s="152">
        <v>1</v>
      </c>
      <c r="W679" s="158" t="e">
        <f t="shared" ref="W679:W711" si="299">IF(AND(Q679&lt;0,O679&gt;0),O679,0)</f>
        <v>#VALUE!</v>
      </c>
      <c r="X679" s="158" t="e">
        <f t="shared" ref="X679:X711" si="300">IF(AND(Q679&gt;0,O679&gt;0),O679,0)</f>
        <v>#VALUE!</v>
      </c>
      <c r="Y679" s="70"/>
      <c r="Z679" s="162" t="str">
        <f>_xll.BDH(C679,$Z$12,$D$1,$D$1)</f>
        <v>#N/A Requesting Data...</v>
      </c>
      <c r="AA679" s="162" t="e">
        <f t="shared" ref="AA679:AA711" si="301">IF(OR(OR(F679="#N/A N/A",F679="#N/A Real Time"),OR(Z679="#N/A N/A",Z679="#N/A Real Time")),0,  F679 - Z679)</f>
        <v>#VALUE!</v>
      </c>
      <c r="AB679" s="163" t="e">
        <f t="shared" ref="AB679:AB711" si="302">IF(OR(Z679=0,Z679="#N/A N/A"),0,AA679 / Z679*100)</f>
        <v>#VALUE!</v>
      </c>
      <c r="AC679" s="164">
        <v>0</v>
      </c>
      <c r="AD679" s="165">
        <f>IF(D679 = D897,1,_xll.BDP(K679,$AD$12)*L679)</f>
        <v>1.0414000000000001</v>
      </c>
      <c r="AE679" s="400" t="e">
        <f>AA679*AC679*T679/AD679 / AF897</f>
        <v>#VALUE!</v>
      </c>
      <c r="AF679" s="73"/>
      <c r="AG679" s="69"/>
      <c r="AH679" s="61"/>
    </row>
    <row r="680" spans="1:34" x14ac:dyDescent="0.2">
      <c r="B680" s="152">
        <v>24058</v>
      </c>
      <c r="C680" s="152" t="s">
        <v>811</v>
      </c>
      <c r="D680" s="152" t="str">
        <f>_xll.BDP(C680,$D$12)</f>
        <v>USD</v>
      </c>
      <c r="E680" s="152" t="s">
        <v>878</v>
      </c>
      <c r="F680" s="153">
        <f>_xll.BDP(C680,$F$12)</f>
        <v>480.92</v>
      </c>
      <c r="G680" s="153" t="str">
        <f>_xll.BDP(C680,$G$12)</f>
        <v>#N/A Requesting Data...</v>
      </c>
      <c r="H680" s="154" t="e">
        <f t="shared" si="292"/>
        <v>#VALUE!</v>
      </c>
      <c r="I680" s="155" t="e">
        <f t="shared" si="293"/>
        <v>#VALUE!</v>
      </c>
      <c r="J680" s="156">
        <v>0</v>
      </c>
      <c r="K680" s="152" t="str">
        <f>CONCATENATE(D897,D680, " Curncy")</f>
        <v>EURUSD Curncy</v>
      </c>
      <c r="L680" s="152">
        <f>IF(D680 = D897,1,_xll.BDP(K680,$L$12))</f>
        <v>1</v>
      </c>
      <c r="M680" s="394" t="e">
        <f>IF(D680 = D897,1,_xll.BDP(K680,$M$12)*L680)</f>
        <v>#VALUE!</v>
      </c>
      <c r="N680" s="157" t="e">
        <f t="shared" si="294"/>
        <v>#VALUE!</v>
      </c>
      <c r="O680" s="396" t="e">
        <f>N680 / Y897</f>
        <v>#VALUE!</v>
      </c>
      <c r="P680" s="159">
        <f t="shared" si="295"/>
        <v>0</v>
      </c>
      <c r="Q680" s="398">
        <f>P680 / Y897*100</f>
        <v>0</v>
      </c>
      <c r="R680" s="160">
        <f t="shared" si="296"/>
        <v>0</v>
      </c>
      <c r="S680" s="398">
        <f t="shared" si="297"/>
        <v>0</v>
      </c>
      <c r="T680" s="152">
        <f t="shared" si="298"/>
        <v>1</v>
      </c>
      <c r="U680" s="152">
        <v>0</v>
      </c>
      <c r="V680" s="152">
        <v>1</v>
      </c>
      <c r="W680" s="158" t="e">
        <f t="shared" si="299"/>
        <v>#VALUE!</v>
      </c>
      <c r="X680" s="158" t="e">
        <f t="shared" si="300"/>
        <v>#VALUE!</v>
      </c>
      <c r="Y680" s="70"/>
      <c r="Z680" s="162" t="str">
        <f>_xll.BDH(C680,$Z$12,$D$1,$D$1)</f>
        <v>#N/A Requesting Data...</v>
      </c>
      <c r="AA680" s="162" t="e">
        <f t="shared" si="301"/>
        <v>#VALUE!</v>
      </c>
      <c r="AB680" s="163" t="e">
        <f t="shared" si="302"/>
        <v>#VALUE!</v>
      </c>
      <c r="AC680" s="164">
        <v>0</v>
      </c>
      <c r="AD680" s="165">
        <f>IF(D680 = D897,1,_xll.BDP(K680,$AD$12)*L680)</f>
        <v>1.0414000000000001</v>
      </c>
      <c r="AE680" s="400" t="e">
        <f>AA680*AC680*T680/AD680 / AF897</f>
        <v>#VALUE!</v>
      </c>
      <c r="AF680" s="73"/>
      <c r="AG680" s="69"/>
      <c r="AH680" s="61"/>
    </row>
    <row r="681" spans="1:34" s="107" customFormat="1" ht="12" customHeight="1" x14ac:dyDescent="0.2">
      <c r="A681"/>
      <c r="B681" s="152">
        <v>20169</v>
      </c>
      <c r="C681" s="152" t="s">
        <v>812</v>
      </c>
      <c r="D681" s="152" t="str">
        <f>_xll.BDP(C681,$D$12)</f>
        <v>USD</v>
      </c>
      <c r="E681" s="152" t="s">
        <v>879</v>
      </c>
      <c r="F681" s="153">
        <f>_xll.BDP(C681,$F$12)</f>
        <v>146.51</v>
      </c>
      <c r="G681" s="153" t="str">
        <f>_xll.BDP(C681,$G$12)</f>
        <v>#N/A Requesting Data...</v>
      </c>
      <c r="H681" s="154" t="e">
        <f t="shared" si="292"/>
        <v>#VALUE!</v>
      </c>
      <c r="I681" s="155" t="e">
        <f t="shared" si="293"/>
        <v>#VALUE!</v>
      </c>
      <c r="J681" s="156">
        <v>0</v>
      </c>
      <c r="K681" s="152" t="str">
        <f>CONCATENATE(D897,D681, " Curncy")</f>
        <v>EURUSD Curncy</v>
      </c>
      <c r="L681" s="152">
        <f>IF(D681 = D897,1,_xll.BDP(K681,$L$12))</f>
        <v>1</v>
      </c>
      <c r="M681" s="394" t="e">
        <f>IF(D681 = D897,1,_xll.BDP(K681,$M$12)*L681)</f>
        <v>#VALUE!</v>
      </c>
      <c r="N681" s="157" t="e">
        <f t="shared" si="294"/>
        <v>#VALUE!</v>
      </c>
      <c r="O681" s="396" t="e">
        <f>N681 / Y897</f>
        <v>#VALUE!</v>
      </c>
      <c r="P681" s="159">
        <f t="shared" si="295"/>
        <v>0</v>
      </c>
      <c r="Q681" s="398">
        <f>P681 / Y897*100</f>
        <v>0</v>
      </c>
      <c r="R681" s="160">
        <f t="shared" si="296"/>
        <v>0</v>
      </c>
      <c r="S681" s="398">
        <f t="shared" si="297"/>
        <v>0</v>
      </c>
      <c r="T681" s="152">
        <f t="shared" si="298"/>
        <v>1</v>
      </c>
      <c r="U681" s="152">
        <v>0</v>
      </c>
      <c r="V681" s="152">
        <v>1</v>
      </c>
      <c r="W681" s="158" t="e">
        <f t="shared" si="299"/>
        <v>#VALUE!</v>
      </c>
      <c r="X681" s="158" t="e">
        <f t="shared" si="300"/>
        <v>#VALUE!</v>
      </c>
      <c r="Y681" s="70"/>
      <c r="Z681" s="162" t="str">
        <f>_xll.BDH(C681,$Z$12,$D$1,$D$1)</f>
        <v>#N/A Requesting Data...</v>
      </c>
      <c r="AA681" s="162" t="e">
        <f t="shared" si="301"/>
        <v>#VALUE!</v>
      </c>
      <c r="AB681" s="163" t="e">
        <f t="shared" si="302"/>
        <v>#VALUE!</v>
      </c>
      <c r="AC681" s="164">
        <v>0</v>
      </c>
      <c r="AD681" s="165">
        <f>IF(D681 = D897,1,_xll.BDP(K681,$AD$12)*L681)</f>
        <v>1.0414000000000001</v>
      </c>
      <c r="AE681" s="400" t="e">
        <f>AA681*AC681*T681/AD681 / AF897</f>
        <v>#VALUE!</v>
      </c>
      <c r="AF681" s="73"/>
      <c r="AG681" s="69"/>
      <c r="AH681" s="61"/>
    </row>
    <row r="682" spans="1:34" s="107" customFormat="1" ht="12" customHeight="1" x14ac:dyDescent="0.2">
      <c r="A682"/>
      <c r="B682" s="152">
        <v>22598</v>
      </c>
      <c r="C682" s="152" t="s">
        <v>813</v>
      </c>
      <c r="D682" s="152" t="str">
        <f>_xll.BDP(C682,$D$12)</f>
        <v>USD</v>
      </c>
      <c r="E682" s="152" t="s">
        <v>880</v>
      </c>
      <c r="F682" s="153">
        <f>_xll.BDP(C682,$F$12)</f>
        <v>1306.8</v>
      </c>
      <c r="G682" s="153" t="str">
        <f>_xll.BDP(C682,$G$12)</f>
        <v>#N/A Requesting Data...</v>
      </c>
      <c r="H682" s="154" t="e">
        <f t="shared" si="292"/>
        <v>#VALUE!</v>
      </c>
      <c r="I682" s="155" t="e">
        <f t="shared" si="293"/>
        <v>#VALUE!</v>
      </c>
      <c r="J682" s="156">
        <v>0</v>
      </c>
      <c r="K682" s="152" t="str">
        <f>CONCATENATE(D897,D682, " Curncy")</f>
        <v>EURUSD Curncy</v>
      </c>
      <c r="L682" s="152">
        <f>IF(D682 = D897,1,_xll.BDP(K682,$L$12))</f>
        <v>1</v>
      </c>
      <c r="M682" s="394" t="e">
        <f>IF(D682 = D897,1,_xll.BDP(K682,$M$12)*L682)</f>
        <v>#VALUE!</v>
      </c>
      <c r="N682" s="157" t="e">
        <f t="shared" si="294"/>
        <v>#VALUE!</v>
      </c>
      <c r="O682" s="396" t="e">
        <f>N682 / Y897</f>
        <v>#VALUE!</v>
      </c>
      <c r="P682" s="159">
        <f t="shared" si="295"/>
        <v>0</v>
      </c>
      <c r="Q682" s="398">
        <f>P682 / Y897*100</f>
        <v>0</v>
      </c>
      <c r="R682" s="160">
        <f t="shared" si="296"/>
        <v>0</v>
      </c>
      <c r="S682" s="398">
        <f t="shared" si="297"/>
        <v>0</v>
      </c>
      <c r="T682" s="152">
        <f t="shared" si="298"/>
        <v>1</v>
      </c>
      <c r="U682" s="152">
        <v>0</v>
      </c>
      <c r="V682" s="152">
        <v>1</v>
      </c>
      <c r="W682" s="158" t="e">
        <f t="shared" si="299"/>
        <v>#VALUE!</v>
      </c>
      <c r="X682" s="158" t="e">
        <f t="shared" si="300"/>
        <v>#VALUE!</v>
      </c>
      <c r="Y682" s="70"/>
      <c r="Z682" s="162" t="str">
        <f>_xll.BDH(C682,$Z$12,$D$1,$D$1)</f>
        <v>#N/A Requesting Data...</v>
      </c>
      <c r="AA682" s="162" t="e">
        <f t="shared" si="301"/>
        <v>#VALUE!</v>
      </c>
      <c r="AB682" s="163" t="e">
        <f t="shared" si="302"/>
        <v>#VALUE!</v>
      </c>
      <c r="AC682" s="164">
        <v>0</v>
      </c>
      <c r="AD682" s="165">
        <f>IF(D682 = D897,1,_xll.BDP(K682,$AD$12)*L682)</f>
        <v>1.0414000000000001</v>
      </c>
      <c r="AE682" s="400" t="e">
        <f>AA682*AC682*T682/AD682 / AF897</f>
        <v>#VALUE!</v>
      </c>
      <c r="AF682" s="73"/>
      <c r="AG682" s="69"/>
      <c r="AH682" s="61"/>
    </row>
    <row r="683" spans="1:34" x14ac:dyDescent="0.2">
      <c r="A683" s="110"/>
      <c r="B683" s="152">
        <v>5999</v>
      </c>
      <c r="C683" s="152" t="s">
        <v>1293</v>
      </c>
      <c r="D683" s="152" t="str">
        <f>_xll.BDP(C683,$D$12)</f>
        <v>USD</v>
      </c>
      <c r="E683" s="152" t="s">
        <v>1294</v>
      </c>
      <c r="F683" s="153">
        <f>_xll.BDP(C683,$F$12)</f>
        <v>94.25</v>
      </c>
      <c r="G683" s="153" t="str">
        <f>_xll.BDP(C683,$G$12)</f>
        <v>#N/A Requesting Data...</v>
      </c>
      <c r="H683" s="154" t="e">
        <f t="shared" si="292"/>
        <v>#VALUE!</v>
      </c>
      <c r="I683" s="155" t="e">
        <f t="shared" si="293"/>
        <v>#VALUE!</v>
      </c>
      <c r="J683" s="156">
        <v>0</v>
      </c>
      <c r="K683" s="152" t="str">
        <f>CONCATENATE(D897,D683, " Curncy")</f>
        <v>EURUSD Curncy</v>
      </c>
      <c r="L683" s="152">
        <f>IF(D683 = D897,1,_xll.BDP(K683,$L$12))</f>
        <v>1</v>
      </c>
      <c r="M683" s="394" t="e">
        <f>IF(D683 = D897,1,_xll.BDP(K683,$M$12)*L683)</f>
        <v>#VALUE!</v>
      </c>
      <c r="N683" s="157" t="e">
        <f t="shared" si="294"/>
        <v>#VALUE!</v>
      </c>
      <c r="O683" s="396" t="e">
        <f>N683 / Y897</f>
        <v>#VALUE!</v>
      </c>
      <c r="P683" s="159">
        <f t="shared" si="295"/>
        <v>0</v>
      </c>
      <c r="Q683" s="398">
        <f>P683 / Y897*100</f>
        <v>0</v>
      </c>
      <c r="R683" s="160">
        <f t="shared" si="296"/>
        <v>0</v>
      </c>
      <c r="S683" s="398">
        <f t="shared" si="297"/>
        <v>0</v>
      </c>
      <c r="T683" s="152">
        <f t="shared" si="298"/>
        <v>1</v>
      </c>
      <c r="U683" s="152">
        <v>0</v>
      </c>
      <c r="V683" s="152">
        <v>1</v>
      </c>
      <c r="W683" s="158" t="e">
        <f t="shared" si="299"/>
        <v>#VALUE!</v>
      </c>
      <c r="X683" s="158" t="e">
        <f t="shared" si="300"/>
        <v>#VALUE!</v>
      </c>
      <c r="Y683" s="110"/>
      <c r="Z683" s="162" t="str">
        <f>_xll.BDH(C683,$Z$12,$D$1,$D$1)</f>
        <v>#N/A Requesting Data...</v>
      </c>
      <c r="AA683" s="162" t="e">
        <f t="shared" si="301"/>
        <v>#VALUE!</v>
      </c>
      <c r="AB683" s="163" t="e">
        <f t="shared" si="302"/>
        <v>#VALUE!</v>
      </c>
      <c r="AC683" s="164">
        <v>0</v>
      </c>
      <c r="AD683" s="165">
        <f>IF(D683 = D897,1,_xll.BDP(K683,$AD$12)*L683)</f>
        <v>1.0414000000000001</v>
      </c>
      <c r="AE683" s="400" t="e">
        <f>AA683*AC683*T683/AD683 / AF897</f>
        <v>#VALUE!</v>
      </c>
      <c r="AF683" s="123"/>
      <c r="AG683" s="69"/>
      <c r="AH683" s="61"/>
    </row>
    <row r="684" spans="1:34" x14ac:dyDescent="0.2">
      <c r="B684" s="152">
        <v>774</v>
      </c>
      <c r="C684" s="152" t="s">
        <v>810</v>
      </c>
      <c r="D684" s="152" t="str">
        <f>_xll.BDP(C684,$D$12)</f>
        <v>USD</v>
      </c>
      <c r="E684" s="152" t="s">
        <v>877</v>
      </c>
      <c r="F684" s="153">
        <f>_xll.BDP(C684,$F$12)</f>
        <v>6.78</v>
      </c>
      <c r="G684" s="153" t="str">
        <f>_xll.BDP(C684,$G$12)</f>
        <v>#N/A Requesting Data...</v>
      </c>
      <c r="H684" s="154" t="e">
        <f t="shared" si="292"/>
        <v>#VALUE!</v>
      </c>
      <c r="I684" s="155" t="e">
        <f t="shared" si="293"/>
        <v>#VALUE!</v>
      </c>
      <c r="J684" s="156">
        <v>0</v>
      </c>
      <c r="K684" s="152" t="str">
        <f>CONCATENATE(D897,D684, " Curncy")</f>
        <v>EURUSD Curncy</v>
      </c>
      <c r="L684" s="152">
        <f>IF(D684 = D897,1,_xll.BDP(K684,$L$12))</f>
        <v>1</v>
      </c>
      <c r="M684" s="394" t="e">
        <f>IF(D684 = D897,1,_xll.BDP(K684,$M$12)*L684)</f>
        <v>#VALUE!</v>
      </c>
      <c r="N684" s="157" t="e">
        <f t="shared" si="294"/>
        <v>#VALUE!</v>
      </c>
      <c r="O684" s="396" t="e">
        <f>N684 / Y897</f>
        <v>#VALUE!</v>
      </c>
      <c r="P684" s="159">
        <f t="shared" si="295"/>
        <v>0</v>
      </c>
      <c r="Q684" s="398">
        <f>P684 / Y897*100</f>
        <v>0</v>
      </c>
      <c r="R684" s="160">
        <f t="shared" si="296"/>
        <v>0</v>
      </c>
      <c r="S684" s="398">
        <f t="shared" si="297"/>
        <v>0</v>
      </c>
      <c r="T684" s="152">
        <f t="shared" si="298"/>
        <v>1</v>
      </c>
      <c r="U684" s="152">
        <v>0</v>
      </c>
      <c r="V684" s="152">
        <v>1</v>
      </c>
      <c r="W684" s="158" t="e">
        <f t="shared" si="299"/>
        <v>#VALUE!</v>
      </c>
      <c r="X684" s="158" t="e">
        <f t="shared" si="300"/>
        <v>#VALUE!</v>
      </c>
      <c r="Y684" s="70"/>
      <c r="Z684" s="162">
        <f>_xll.BDH(C684,$Z$12,$D$1,$D$1)</f>
        <v>6.6</v>
      </c>
      <c r="AA684" s="162">
        <f t="shared" si="301"/>
        <v>0.1800000000000006</v>
      </c>
      <c r="AB684" s="163">
        <f t="shared" si="302"/>
        <v>2.7272727272727364</v>
      </c>
      <c r="AC684" s="164">
        <v>0</v>
      </c>
      <c r="AD684" s="165">
        <f>IF(D684 = D897,1,_xll.BDP(K684,$AD$12)*L684)</f>
        <v>1.0414000000000001</v>
      </c>
      <c r="AE684" s="400">
        <f>AA684*AC684*T684/AD684 / AF897</f>
        <v>0</v>
      </c>
      <c r="AF684" s="73"/>
      <c r="AG684" s="69"/>
      <c r="AH684" s="61"/>
    </row>
    <row r="685" spans="1:34" x14ac:dyDescent="0.2">
      <c r="B685" s="152">
        <v>20173</v>
      </c>
      <c r="C685" s="152" t="s">
        <v>54</v>
      </c>
      <c r="D685" s="152" t="str">
        <f>_xll.BDP(C685,$D$12)</f>
        <v>USD</v>
      </c>
      <c r="E685" s="152" t="s">
        <v>245</v>
      </c>
      <c r="F685" s="153">
        <f>_xll.BDP(C685,$F$12)</f>
        <v>69.66</v>
      </c>
      <c r="G685" s="153" t="str">
        <f>_xll.BDP(C685,$G$12)</f>
        <v>#N/A Requesting Data...</v>
      </c>
      <c r="H685" s="154" t="e">
        <f t="shared" si="292"/>
        <v>#VALUE!</v>
      </c>
      <c r="I685" s="155" t="e">
        <f t="shared" si="293"/>
        <v>#VALUE!</v>
      </c>
      <c r="J685" s="156">
        <v>0</v>
      </c>
      <c r="K685" s="152" t="str">
        <f>CONCATENATE(D897,D685, " Curncy")</f>
        <v>EURUSD Curncy</v>
      </c>
      <c r="L685" s="152">
        <f>IF(D685 = D897,1,_xll.BDP(K685,$L$12))</f>
        <v>1</v>
      </c>
      <c r="M685" s="394" t="e">
        <f>IF(D685 = D897,1,_xll.BDP(K685,$M$12)*L685)</f>
        <v>#VALUE!</v>
      </c>
      <c r="N685" s="157" t="e">
        <f t="shared" si="294"/>
        <v>#VALUE!</v>
      </c>
      <c r="O685" s="396" t="e">
        <f>N685 / Y897</f>
        <v>#VALUE!</v>
      </c>
      <c r="P685" s="159">
        <f t="shared" si="295"/>
        <v>0</v>
      </c>
      <c r="Q685" s="398">
        <f>P685 / Y897*100</f>
        <v>0</v>
      </c>
      <c r="R685" s="160">
        <f t="shared" si="296"/>
        <v>0</v>
      </c>
      <c r="S685" s="398">
        <f t="shared" si="297"/>
        <v>0</v>
      </c>
      <c r="T685" s="152">
        <f t="shared" si="298"/>
        <v>1</v>
      </c>
      <c r="U685" s="152">
        <v>0</v>
      </c>
      <c r="V685" s="152">
        <v>1</v>
      </c>
      <c r="W685" s="158" t="e">
        <f t="shared" si="299"/>
        <v>#VALUE!</v>
      </c>
      <c r="X685" s="158" t="e">
        <f t="shared" si="300"/>
        <v>#VALUE!</v>
      </c>
      <c r="Y685" s="70"/>
      <c r="Z685" s="162" t="str">
        <f>_xll.BDH(C685,$Z$12,$D$1,$D$1)</f>
        <v>#N/A Requesting Data...</v>
      </c>
      <c r="AA685" s="162" t="e">
        <f t="shared" si="301"/>
        <v>#VALUE!</v>
      </c>
      <c r="AB685" s="163" t="e">
        <f t="shared" si="302"/>
        <v>#VALUE!</v>
      </c>
      <c r="AC685" s="164">
        <v>0</v>
      </c>
      <c r="AD685" s="165">
        <f>IF(D685 = D897,1,_xll.BDP(K685,$AD$12)*L685)</f>
        <v>1.0414000000000001</v>
      </c>
      <c r="AE685" s="400" t="e">
        <f>AA685*AC685*T685/AD685 / AF897</f>
        <v>#VALUE!</v>
      </c>
      <c r="AF685" s="73"/>
      <c r="AG685" s="69"/>
      <c r="AH685" s="61"/>
    </row>
    <row r="686" spans="1:34" x14ac:dyDescent="0.2">
      <c r="B686" s="152">
        <v>19603</v>
      </c>
      <c r="C686" s="152" t="s">
        <v>815</v>
      </c>
      <c r="D686" s="152" t="str">
        <f>_xll.BDP(C686,$D$12)</f>
        <v>USD</v>
      </c>
      <c r="E686" s="152" t="s">
        <v>882</v>
      </c>
      <c r="F686" s="153">
        <f>_xll.BDP(C686,$F$12)</f>
        <v>42.6</v>
      </c>
      <c r="G686" s="153" t="str">
        <f>_xll.BDP(C686,$G$12)</f>
        <v>#N/A Requesting Data...</v>
      </c>
      <c r="H686" s="154" t="e">
        <f t="shared" si="292"/>
        <v>#VALUE!</v>
      </c>
      <c r="I686" s="155" t="e">
        <f t="shared" si="293"/>
        <v>#VALUE!</v>
      </c>
      <c r="J686" s="156">
        <v>0</v>
      </c>
      <c r="K686" s="152" t="str">
        <f>CONCATENATE(D897,D686, " Curncy")</f>
        <v>EURUSD Curncy</v>
      </c>
      <c r="L686" s="152">
        <f>IF(D686 = D897,1,_xll.BDP(K686,$L$12))</f>
        <v>1</v>
      </c>
      <c r="M686" s="394" t="e">
        <f>IF(D686 = D897,1,_xll.BDP(K686,$M$12)*L686)</f>
        <v>#VALUE!</v>
      </c>
      <c r="N686" s="157" t="e">
        <f t="shared" si="294"/>
        <v>#VALUE!</v>
      </c>
      <c r="O686" s="396" t="e">
        <f>N686 / Y897</f>
        <v>#VALUE!</v>
      </c>
      <c r="P686" s="159">
        <f t="shared" si="295"/>
        <v>0</v>
      </c>
      <c r="Q686" s="398">
        <f>P686 / Y897*100</f>
        <v>0</v>
      </c>
      <c r="R686" s="160">
        <f t="shared" si="296"/>
        <v>0</v>
      </c>
      <c r="S686" s="398">
        <f t="shared" si="297"/>
        <v>0</v>
      </c>
      <c r="T686" s="152">
        <f t="shared" si="298"/>
        <v>1</v>
      </c>
      <c r="U686" s="152">
        <v>0</v>
      </c>
      <c r="V686" s="152">
        <v>1</v>
      </c>
      <c r="W686" s="158" t="e">
        <f t="shared" si="299"/>
        <v>#VALUE!</v>
      </c>
      <c r="X686" s="158" t="e">
        <f t="shared" si="300"/>
        <v>#VALUE!</v>
      </c>
      <c r="Y686" s="70"/>
      <c r="Z686" s="162">
        <f>_xll.BDH(C686,$Z$12,$D$1,$D$1)</f>
        <v>42.64</v>
      </c>
      <c r="AA686" s="162">
        <f t="shared" si="301"/>
        <v>-3.9999999999999147E-2</v>
      </c>
      <c r="AB686" s="163">
        <f t="shared" si="302"/>
        <v>-9.3808630393994244E-2</v>
      </c>
      <c r="AC686" s="164">
        <v>0</v>
      </c>
      <c r="AD686" s="165">
        <f>IF(D686 = D897,1,_xll.BDP(K686,$AD$12)*L686)</f>
        <v>1.0414000000000001</v>
      </c>
      <c r="AE686" s="400">
        <f>AA686*AC686*T686/AD686 / AF897</f>
        <v>0</v>
      </c>
      <c r="AF686" s="73"/>
      <c r="AG686" s="69"/>
      <c r="AH686" s="61"/>
    </row>
    <row r="687" spans="1:34" x14ac:dyDescent="0.2">
      <c r="B687" s="152">
        <v>2979</v>
      </c>
      <c r="C687" s="152" t="s">
        <v>816</v>
      </c>
      <c r="D687" s="152" t="str">
        <f>_xll.BDP(C687,$D$12)</f>
        <v>USD</v>
      </c>
      <c r="E687" s="152" t="s">
        <v>883</v>
      </c>
      <c r="F687" s="153">
        <f>_xll.BDP(C687,$F$12)</f>
        <v>46.87</v>
      </c>
      <c r="G687" s="153" t="str">
        <f>_xll.BDP(C687,$G$12)</f>
        <v>#N/A Requesting Data...</v>
      </c>
      <c r="H687" s="154" t="e">
        <f t="shared" si="292"/>
        <v>#VALUE!</v>
      </c>
      <c r="I687" s="155" t="e">
        <f t="shared" si="293"/>
        <v>#VALUE!</v>
      </c>
      <c r="J687" s="156">
        <v>0</v>
      </c>
      <c r="K687" s="152" t="str">
        <f>CONCATENATE(D897,D687, " Curncy")</f>
        <v>EURUSD Curncy</v>
      </c>
      <c r="L687" s="152">
        <f>IF(D687 = D897,1,_xll.BDP(K687,$L$12))</f>
        <v>1</v>
      </c>
      <c r="M687" s="394" t="e">
        <f>IF(D687 = D897,1,_xll.BDP(K687,$M$12)*L687)</f>
        <v>#VALUE!</v>
      </c>
      <c r="N687" s="157" t="e">
        <f t="shared" si="294"/>
        <v>#VALUE!</v>
      </c>
      <c r="O687" s="396" t="e">
        <f>N687 / Y897</f>
        <v>#VALUE!</v>
      </c>
      <c r="P687" s="159">
        <f t="shared" si="295"/>
        <v>0</v>
      </c>
      <c r="Q687" s="398">
        <f>P687 / Y897*100</f>
        <v>0</v>
      </c>
      <c r="R687" s="160">
        <f t="shared" si="296"/>
        <v>0</v>
      </c>
      <c r="S687" s="398">
        <f t="shared" si="297"/>
        <v>0</v>
      </c>
      <c r="T687" s="152">
        <f t="shared" si="298"/>
        <v>1</v>
      </c>
      <c r="U687" s="152">
        <v>0</v>
      </c>
      <c r="V687" s="152">
        <v>1</v>
      </c>
      <c r="W687" s="158" t="e">
        <f t="shared" si="299"/>
        <v>#VALUE!</v>
      </c>
      <c r="X687" s="158" t="e">
        <f t="shared" si="300"/>
        <v>#VALUE!</v>
      </c>
      <c r="Y687" s="70"/>
      <c r="Z687" s="162">
        <f>_xll.BDH(C687,$Z$12,$D$1,$D$1)</f>
        <v>45.99</v>
      </c>
      <c r="AA687" s="162">
        <f t="shared" si="301"/>
        <v>0.87999999999999545</v>
      </c>
      <c r="AB687" s="163">
        <f t="shared" si="302"/>
        <v>1.9134594477060132</v>
      </c>
      <c r="AC687" s="164">
        <v>0</v>
      </c>
      <c r="AD687" s="165">
        <f>IF(D687 = D897,1,_xll.BDP(K687,$AD$12)*L687)</f>
        <v>1.0414000000000001</v>
      </c>
      <c r="AE687" s="400">
        <f>AA687*AC687*T687/AD687 / AF897</f>
        <v>0</v>
      </c>
      <c r="AF687" s="73"/>
      <c r="AG687" s="69"/>
      <c r="AH687" s="61"/>
    </row>
    <row r="688" spans="1:34" x14ac:dyDescent="0.2">
      <c r="A688" s="152"/>
      <c r="B688" s="152">
        <v>10138</v>
      </c>
      <c r="C688" s="152" t="s">
        <v>1466</v>
      </c>
      <c r="D688" s="152" t="str">
        <f>_xll.BDP(C688,$D$12)</f>
        <v>USD</v>
      </c>
      <c r="E688" s="152" t="s">
        <v>1467</v>
      </c>
      <c r="F688" s="153">
        <f>_xll.BDP(C688,$F$12)</f>
        <v>204.28</v>
      </c>
      <c r="G688" s="153" t="str">
        <f>_xll.BDP(C688,$G$12)</f>
        <v>#N/A Requesting Data...</v>
      </c>
      <c r="H688" s="154" t="e">
        <f t="shared" si="292"/>
        <v>#VALUE!</v>
      </c>
      <c r="I688" s="155" t="e">
        <f t="shared" si="293"/>
        <v>#VALUE!</v>
      </c>
      <c r="J688" s="156">
        <v>0</v>
      </c>
      <c r="K688" s="152" t="str">
        <f>CONCATENATE(D897,D688, " Curncy")</f>
        <v>EURUSD Curncy</v>
      </c>
      <c r="L688" s="152">
        <f>IF(D688 = D897,1,_xll.BDP(K688,$L$12))</f>
        <v>1</v>
      </c>
      <c r="M688" s="394" t="e">
        <f>IF(D688 = D897,1,_xll.BDP(K688,$M$12)*L688)</f>
        <v>#VALUE!</v>
      </c>
      <c r="N688" s="157" t="e">
        <f t="shared" si="294"/>
        <v>#VALUE!</v>
      </c>
      <c r="O688" s="396" t="e">
        <f>N688 / Y897</f>
        <v>#VALUE!</v>
      </c>
      <c r="P688" s="159">
        <f t="shared" si="295"/>
        <v>0</v>
      </c>
      <c r="Q688" s="398">
        <f>P688 / Y897*100</f>
        <v>0</v>
      </c>
      <c r="R688" s="160">
        <f t="shared" si="296"/>
        <v>0</v>
      </c>
      <c r="S688" s="398">
        <f t="shared" si="297"/>
        <v>0</v>
      </c>
      <c r="T688" s="152">
        <f t="shared" si="298"/>
        <v>1</v>
      </c>
      <c r="U688" s="152">
        <v>0</v>
      </c>
      <c r="V688" s="152">
        <v>1</v>
      </c>
      <c r="W688" s="158" t="e">
        <f t="shared" si="299"/>
        <v>#VALUE!</v>
      </c>
      <c r="X688" s="158" t="e">
        <f t="shared" si="300"/>
        <v>#VALUE!</v>
      </c>
      <c r="Y688" s="161"/>
      <c r="Z688" s="162">
        <f>_xll.BDH(C688,$Z$12,$D$1,$D$1)</f>
        <v>204.7</v>
      </c>
      <c r="AA688" s="162">
        <f t="shared" si="301"/>
        <v>-0.41999999999998749</v>
      </c>
      <c r="AB688" s="163">
        <f t="shared" si="302"/>
        <v>-0.20517830972153761</v>
      </c>
      <c r="AC688" s="164">
        <v>0</v>
      </c>
      <c r="AD688" s="165">
        <f>IF(D688 = D897,1,_xll.BDP(K688,$AD$12)*L688)</f>
        <v>1.0414000000000001</v>
      </c>
      <c r="AE688" s="400">
        <f>AA688*AC688*T688/AD688 / AF897</f>
        <v>0</v>
      </c>
      <c r="AF688" s="166"/>
      <c r="AG688" s="69"/>
      <c r="AH688" s="61"/>
    </row>
    <row r="689" spans="1:34" x14ac:dyDescent="0.2">
      <c r="B689" s="152">
        <v>949</v>
      </c>
      <c r="C689" s="152" t="s">
        <v>817</v>
      </c>
      <c r="D689" s="152" t="str">
        <f>_xll.BDP(C689,$D$12)</f>
        <v>USD</v>
      </c>
      <c r="E689" s="152" t="s">
        <v>884</v>
      </c>
      <c r="F689" s="153">
        <f>_xll.BDP(C689,$F$12)</f>
        <v>45.11</v>
      </c>
      <c r="G689" s="153" t="str">
        <f>_xll.BDP(C689,$G$12)</f>
        <v>#N/A Requesting Data...</v>
      </c>
      <c r="H689" s="154" t="e">
        <f t="shared" si="292"/>
        <v>#VALUE!</v>
      </c>
      <c r="I689" s="155" t="e">
        <f t="shared" si="293"/>
        <v>#VALUE!</v>
      </c>
      <c r="J689" s="156">
        <v>0</v>
      </c>
      <c r="K689" s="152" t="str">
        <f>CONCATENATE(D897,D689, " Curncy")</f>
        <v>EURUSD Curncy</v>
      </c>
      <c r="L689" s="152">
        <f>IF(D689 = D897,1,_xll.BDP(K689,$L$12))</f>
        <v>1</v>
      </c>
      <c r="M689" s="394" t="e">
        <f>IF(D689 = D897,1,_xll.BDP(K689,$M$12)*L689)</f>
        <v>#VALUE!</v>
      </c>
      <c r="N689" s="157" t="e">
        <f t="shared" si="294"/>
        <v>#VALUE!</v>
      </c>
      <c r="O689" s="396" t="e">
        <f>N689 / Y897</f>
        <v>#VALUE!</v>
      </c>
      <c r="P689" s="159">
        <f t="shared" si="295"/>
        <v>0</v>
      </c>
      <c r="Q689" s="398">
        <f>P689 / Y897*100</f>
        <v>0</v>
      </c>
      <c r="R689" s="160">
        <f t="shared" si="296"/>
        <v>0</v>
      </c>
      <c r="S689" s="398">
        <f t="shared" si="297"/>
        <v>0</v>
      </c>
      <c r="T689" s="152">
        <f t="shared" si="298"/>
        <v>1</v>
      </c>
      <c r="U689" s="152">
        <v>0</v>
      </c>
      <c r="V689" s="152">
        <v>1</v>
      </c>
      <c r="W689" s="158" t="e">
        <f t="shared" si="299"/>
        <v>#VALUE!</v>
      </c>
      <c r="X689" s="158" t="e">
        <f t="shared" si="300"/>
        <v>#VALUE!</v>
      </c>
      <c r="Y689" s="70"/>
      <c r="Z689" s="162">
        <f>_xll.BDH(C689,$Z$12,$D$1,$D$1)</f>
        <v>44.9</v>
      </c>
      <c r="AA689" s="162">
        <f t="shared" si="301"/>
        <v>0.21000000000000085</v>
      </c>
      <c r="AB689" s="163">
        <f t="shared" si="302"/>
        <v>0.46770601336303086</v>
      </c>
      <c r="AC689" s="164">
        <v>0</v>
      </c>
      <c r="AD689" s="165">
        <f>IF(D689 = D897,1,_xll.BDP(K689,$AD$12)*L689)</f>
        <v>1.0414000000000001</v>
      </c>
      <c r="AE689" s="400">
        <f>AA689*AC689*T689/AD689 / AF897</f>
        <v>0</v>
      </c>
      <c r="AF689" s="73"/>
      <c r="AG689" s="69"/>
      <c r="AH689" s="61"/>
    </row>
    <row r="690" spans="1:34" x14ac:dyDescent="0.2">
      <c r="A690" s="152"/>
      <c r="B690" s="152">
        <v>26539</v>
      </c>
      <c r="C690" s="152" t="s">
        <v>1211</v>
      </c>
      <c r="D690" s="152" t="str">
        <f>_xll.BDP(C690,$D$12)</f>
        <v>USD</v>
      </c>
      <c r="E690" s="152" t="s">
        <v>1212</v>
      </c>
      <c r="F690" s="153" t="str">
        <f>_xll.BDP(C690,$F$12)</f>
        <v>#N/A N/A</v>
      </c>
      <c r="G690" s="153" t="str">
        <f>_xll.BDP(C690,$G$12)</f>
        <v>#N/A Requesting Data...</v>
      </c>
      <c r="H690" s="154">
        <f t="shared" si="292"/>
        <v>0</v>
      </c>
      <c r="I690" s="155">
        <f t="shared" si="293"/>
        <v>0</v>
      </c>
      <c r="J690" s="156">
        <v>0</v>
      </c>
      <c r="K690" s="152" t="str">
        <f>CONCATENATE(D897,D690, " Curncy")</f>
        <v>EURUSD Curncy</v>
      </c>
      <c r="L690" s="152">
        <f>IF(D690 = D897,1,_xll.BDP(K690,$L$12))</f>
        <v>1</v>
      </c>
      <c r="M690" s="394" t="e">
        <f>IF(D690 = D897,1,_xll.BDP(K690,$M$12)*L690)</f>
        <v>#VALUE!</v>
      </c>
      <c r="N690" s="157" t="e">
        <f t="shared" si="294"/>
        <v>#VALUE!</v>
      </c>
      <c r="O690" s="396" t="e">
        <f>N690 / Y897</f>
        <v>#VALUE!</v>
      </c>
      <c r="P690" s="159">
        <f t="shared" si="295"/>
        <v>0</v>
      </c>
      <c r="Q690" s="398">
        <f>P690 / Y897*100</f>
        <v>0</v>
      </c>
      <c r="R690" s="160">
        <f t="shared" si="296"/>
        <v>0</v>
      </c>
      <c r="S690" s="398">
        <f t="shared" si="297"/>
        <v>0</v>
      </c>
      <c r="T690" s="152">
        <f t="shared" si="298"/>
        <v>1</v>
      </c>
      <c r="U690" s="152">
        <v>0</v>
      </c>
      <c r="V690" s="152">
        <v>1</v>
      </c>
      <c r="W690" s="158" t="e">
        <f t="shared" si="299"/>
        <v>#VALUE!</v>
      </c>
      <c r="X690" s="158" t="e">
        <f t="shared" si="300"/>
        <v>#VALUE!</v>
      </c>
      <c r="Y690" s="161"/>
      <c r="Z690" s="162" t="str">
        <f>_xll.BDH(C690,$Z$12,$D$1,$D$1)</f>
        <v>#N/A Requesting Data...</v>
      </c>
      <c r="AA690" s="162">
        <f t="shared" si="301"/>
        <v>0</v>
      </c>
      <c r="AB690" s="163" t="e">
        <f t="shared" si="302"/>
        <v>#VALUE!</v>
      </c>
      <c r="AC690" s="164">
        <v>0</v>
      </c>
      <c r="AD690" s="165">
        <f>IF(D690 = D897,1,_xll.BDP(K690,$AD$12)*L690)</f>
        <v>1.0414000000000001</v>
      </c>
      <c r="AE690" s="400">
        <f>AA690*AC690*T690/AD690 / AF897</f>
        <v>0</v>
      </c>
      <c r="AF690" s="166"/>
      <c r="AG690" s="69"/>
      <c r="AH690" s="61"/>
    </row>
    <row r="691" spans="1:34" x14ac:dyDescent="0.2">
      <c r="A691" s="152"/>
      <c r="B691" s="152">
        <v>18715</v>
      </c>
      <c r="C691" s="152" t="s">
        <v>1244</v>
      </c>
      <c r="D691" s="152" t="str">
        <f>_xll.BDP(C691,$D$12)</f>
        <v>USD</v>
      </c>
      <c r="E691" s="152" t="s">
        <v>1245</v>
      </c>
      <c r="F691" s="153">
        <f>_xll.BDP(C691,$F$12)</f>
        <v>40.29</v>
      </c>
      <c r="G691" s="153" t="str">
        <f>_xll.BDP(C691,$G$12)</f>
        <v>#N/A Requesting Data...</v>
      </c>
      <c r="H691" s="154" t="e">
        <f t="shared" si="292"/>
        <v>#VALUE!</v>
      </c>
      <c r="I691" s="155" t="e">
        <f t="shared" si="293"/>
        <v>#VALUE!</v>
      </c>
      <c r="J691" s="156">
        <v>0</v>
      </c>
      <c r="K691" s="152" t="str">
        <f>CONCATENATE(D897,D691, " Curncy")</f>
        <v>EURUSD Curncy</v>
      </c>
      <c r="L691" s="152">
        <f>IF(D691 = D897,1,_xll.BDP(K691,$L$12))</f>
        <v>1</v>
      </c>
      <c r="M691" s="394" t="e">
        <f>IF(D691 = D897,1,_xll.BDP(K691,$M$12)*L691)</f>
        <v>#VALUE!</v>
      </c>
      <c r="N691" s="157" t="e">
        <f t="shared" si="294"/>
        <v>#VALUE!</v>
      </c>
      <c r="O691" s="396" t="e">
        <f>N691 / Y897</f>
        <v>#VALUE!</v>
      </c>
      <c r="P691" s="159">
        <f t="shared" si="295"/>
        <v>0</v>
      </c>
      <c r="Q691" s="398">
        <f>P691 / Y897*100</f>
        <v>0</v>
      </c>
      <c r="R691" s="160">
        <f t="shared" si="296"/>
        <v>0</v>
      </c>
      <c r="S691" s="398">
        <f t="shared" si="297"/>
        <v>0</v>
      </c>
      <c r="T691" s="152">
        <f t="shared" si="298"/>
        <v>1</v>
      </c>
      <c r="U691" s="152">
        <v>0</v>
      </c>
      <c r="V691" s="152">
        <v>1</v>
      </c>
      <c r="W691" s="158" t="e">
        <f t="shared" si="299"/>
        <v>#VALUE!</v>
      </c>
      <c r="X691" s="158" t="e">
        <f t="shared" si="300"/>
        <v>#VALUE!</v>
      </c>
      <c r="Y691" s="161"/>
      <c r="Z691" s="162">
        <f>_xll.BDH(C691,$Z$12,$D$1,$D$1)</f>
        <v>39.24</v>
      </c>
      <c r="AA691" s="162">
        <f t="shared" si="301"/>
        <v>1.0499999999999972</v>
      </c>
      <c r="AB691" s="163">
        <f t="shared" si="302"/>
        <v>2.6758409785932651</v>
      </c>
      <c r="AC691" s="164">
        <v>0</v>
      </c>
      <c r="AD691" s="165">
        <f>IF(D691 = D897,1,_xll.BDP(K691,$AD$12)*L691)</f>
        <v>1.0414000000000001</v>
      </c>
      <c r="AE691" s="400">
        <f>AA691*AC691*T691/AD691 / AF897</f>
        <v>0</v>
      </c>
      <c r="AF691" s="166"/>
      <c r="AG691" s="69"/>
      <c r="AH691" s="61"/>
    </row>
    <row r="692" spans="1:34" x14ac:dyDescent="0.2">
      <c r="B692" s="152">
        <v>23421</v>
      </c>
      <c r="C692" s="152" t="s">
        <v>263</v>
      </c>
      <c r="D692" s="152" t="str">
        <f>_xll.BDP(C692,$D$12)</f>
        <v>USD</v>
      </c>
      <c r="E692" s="152" t="s">
        <v>264</v>
      </c>
      <c r="F692" s="153">
        <f>_xll.BDP(C692,$F$12)</f>
        <v>7.77</v>
      </c>
      <c r="G692" s="153" t="str">
        <f>_xll.BDP(C692,$G$12)</f>
        <v>#N/A Requesting Data...</v>
      </c>
      <c r="H692" s="154" t="e">
        <f t="shared" si="292"/>
        <v>#VALUE!</v>
      </c>
      <c r="I692" s="155" t="e">
        <f t="shared" si="293"/>
        <v>#VALUE!</v>
      </c>
      <c r="J692" s="156">
        <v>0</v>
      </c>
      <c r="K692" s="152" t="str">
        <f>CONCATENATE(D897,D692, " Curncy")</f>
        <v>EURUSD Curncy</v>
      </c>
      <c r="L692" s="152">
        <f>IF(D692 = D897,1,_xll.BDP(K692,$L$12))</f>
        <v>1</v>
      </c>
      <c r="M692" s="394" t="e">
        <f>IF(D692 = D897,1,_xll.BDP(K692,$M$12)*L692)</f>
        <v>#VALUE!</v>
      </c>
      <c r="N692" s="157" t="e">
        <f t="shared" si="294"/>
        <v>#VALUE!</v>
      </c>
      <c r="O692" s="396" t="e">
        <f>N692 / Y897</f>
        <v>#VALUE!</v>
      </c>
      <c r="P692" s="159">
        <f t="shared" si="295"/>
        <v>0</v>
      </c>
      <c r="Q692" s="398">
        <f>P692 / Y897*100</f>
        <v>0</v>
      </c>
      <c r="R692" s="160">
        <f t="shared" si="296"/>
        <v>0</v>
      </c>
      <c r="S692" s="398">
        <f t="shared" si="297"/>
        <v>0</v>
      </c>
      <c r="T692" s="152">
        <f t="shared" si="298"/>
        <v>1</v>
      </c>
      <c r="U692" s="152">
        <v>0</v>
      </c>
      <c r="V692" s="152">
        <v>1</v>
      </c>
      <c r="W692" s="158" t="e">
        <f t="shared" si="299"/>
        <v>#VALUE!</v>
      </c>
      <c r="X692" s="158" t="e">
        <f t="shared" si="300"/>
        <v>#VALUE!</v>
      </c>
      <c r="Y692" s="70"/>
      <c r="Z692" s="162">
        <f>_xll.BDH(C692,$Z$12,$D$1,$D$1)</f>
        <v>8.01</v>
      </c>
      <c r="AA692" s="162">
        <f t="shared" si="301"/>
        <v>-0.24000000000000021</v>
      </c>
      <c r="AB692" s="163">
        <f t="shared" si="302"/>
        <v>-2.996254681647943</v>
      </c>
      <c r="AC692" s="164">
        <v>0</v>
      </c>
      <c r="AD692" s="165">
        <f>IF(D692 = D897,1,_xll.BDP(K692,$AD$12)*L692)</f>
        <v>1.0414000000000001</v>
      </c>
      <c r="AE692" s="400">
        <f>AA692*AC692*T692/AD692 / AF897</f>
        <v>0</v>
      </c>
      <c r="AF692" s="73"/>
      <c r="AG692" s="69"/>
      <c r="AH692" s="61"/>
    </row>
    <row r="693" spans="1:34" x14ac:dyDescent="0.2">
      <c r="B693" s="152">
        <v>24308</v>
      </c>
      <c r="C693" s="152" t="s">
        <v>53</v>
      </c>
      <c r="D693" s="152" t="str">
        <f>_xll.BDP(C693,$D$12)</f>
        <v>USD</v>
      </c>
      <c r="E693" s="152" t="s">
        <v>244</v>
      </c>
      <c r="F693" s="153">
        <f>_xll.BDP(C693,$F$12)</f>
        <v>495.71</v>
      </c>
      <c r="G693" s="153" t="str">
        <f>_xll.BDP(C693,$G$12)</f>
        <v>#N/A Requesting Data...</v>
      </c>
      <c r="H693" s="154" t="e">
        <f t="shared" si="292"/>
        <v>#VALUE!</v>
      </c>
      <c r="I693" s="155" t="e">
        <f t="shared" si="293"/>
        <v>#VALUE!</v>
      </c>
      <c r="J693" s="156">
        <v>-10966</v>
      </c>
      <c r="K693" s="152" t="str">
        <f>CONCATENATE(D897,D693, " Curncy")</f>
        <v>EURUSD Curncy</v>
      </c>
      <c r="L693" s="152">
        <f>IF(D693 = D897,1,_xll.BDP(K693,$L$12))</f>
        <v>1</v>
      </c>
      <c r="M693" s="394" t="e">
        <f>IF(D693 = D897,1,_xll.BDP(K693,$M$12)*L693)</f>
        <v>#VALUE!</v>
      </c>
      <c r="N693" s="157" t="e">
        <f t="shared" si="294"/>
        <v>#VALUE!</v>
      </c>
      <c r="O693" s="396" t="e">
        <f>N693 / Y897</f>
        <v>#VALUE!</v>
      </c>
      <c r="P693" s="159" t="e">
        <f t="shared" si="295"/>
        <v>#VALUE!</v>
      </c>
      <c r="Q693" s="398" t="e">
        <f>P693 / Y897*100</f>
        <v>#VALUE!</v>
      </c>
      <c r="R693" s="160" t="e">
        <f t="shared" si="296"/>
        <v>#VALUE!</v>
      </c>
      <c r="S693" s="398" t="e">
        <f t="shared" si="297"/>
        <v>#VALUE!</v>
      </c>
      <c r="T693" s="152">
        <f t="shared" si="298"/>
        <v>1</v>
      </c>
      <c r="U693" s="152">
        <v>0</v>
      </c>
      <c r="V693" s="152">
        <v>1</v>
      </c>
      <c r="W693" s="158" t="e">
        <f t="shared" si="299"/>
        <v>#VALUE!</v>
      </c>
      <c r="X693" s="158" t="e">
        <f t="shared" si="300"/>
        <v>#VALUE!</v>
      </c>
      <c r="Y693" s="70"/>
      <c r="Z693" s="162">
        <f>_xll.BDH(C693,$Z$12,$D$1,$D$1)</f>
        <v>473.41</v>
      </c>
      <c r="AA693" s="162">
        <f t="shared" si="301"/>
        <v>22.299999999999955</v>
      </c>
      <c r="AB693" s="163">
        <f t="shared" si="302"/>
        <v>4.7105046365729395</v>
      </c>
      <c r="AC693" s="164">
        <v>-10966</v>
      </c>
      <c r="AD693" s="165">
        <f>IF(D693 = D897,1,_xll.BDP(K693,$AD$12)*L693)</f>
        <v>1.0414000000000001</v>
      </c>
      <c r="AE693" s="400">
        <f>AA693*AC693*T693/AD693 / AF897</f>
        <v>-8.7519578889367917E-4</v>
      </c>
      <c r="AF693" s="73"/>
      <c r="AG693" s="69"/>
      <c r="AH693" s="61"/>
    </row>
    <row r="694" spans="1:34" x14ac:dyDescent="0.2">
      <c r="B694" s="152">
        <v>18473</v>
      </c>
      <c r="C694" s="152" t="s">
        <v>819</v>
      </c>
      <c r="D694" s="152" t="str">
        <f>_xll.BDP(C694,$D$12)</f>
        <v>USD</v>
      </c>
      <c r="E694" s="152" t="s">
        <v>886</v>
      </c>
      <c r="F694" s="153">
        <f>_xll.BDP(C694,$F$12)</f>
        <v>14.37</v>
      </c>
      <c r="G694" s="153" t="str">
        <f>_xll.BDP(C694,$G$12)</f>
        <v>#N/A Requesting Data...</v>
      </c>
      <c r="H694" s="154" t="e">
        <f t="shared" si="292"/>
        <v>#VALUE!</v>
      </c>
      <c r="I694" s="155" t="e">
        <f t="shared" si="293"/>
        <v>#VALUE!</v>
      </c>
      <c r="J694" s="156">
        <v>0</v>
      </c>
      <c r="K694" s="152" t="str">
        <f>CONCATENATE(D897,D694, " Curncy")</f>
        <v>EURUSD Curncy</v>
      </c>
      <c r="L694" s="152">
        <f>IF(D694 = D897,1,_xll.BDP(K694,$L$12))</f>
        <v>1</v>
      </c>
      <c r="M694" s="394" t="e">
        <f>IF(D694 = D897,1,_xll.BDP(K694,$M$12)*L694)</f>
        <v>#VALUE!</v>
      </c>
      <c r="N694" s="157" t="e">
        <f t="shared" si="294"/>
        <v>#VALUE!</v>
      </c>
      <c r="O694" s="396" t="e">
        <f>N694 / Y897</f>
        <v>#VALUE!</v>
      </c>
      <c r="P694" s="159">
        <f t="shared" si="295"/>
        <v>0</v>
      </c>
      <c r="Q694" s="398">
        <f>P694 / Y897*100</f>
        <v>0</v>
      </c>
      <c r="R694" s="160">
        <f t="shared" si="296"/>
        <v>0</v>
      </c>
      <c r="S694" s="398">
        <f t="shared" si="297"/>
        <v>0</v>
      </c>
      <c r="T694" s="152">
        <f t="shared" si="298"/>
        <v>1</v>
      </c>
      <c r="U694" s="152">
        <v>0</v>
      </c>
      <c r="V694" s="152">
        <v>1</v>
      </c>
      <c r="W694" s="158" t="e">
        <f t="shared" si="299"/>
        <v>#VALUE!</v>
      </c>
      <c r="X694" s="158" t="e">
        <f t="shared" si="300"/>
        <v>#VALUE!</v>
      </c>
      <c r="Y694" s="70"/>
      <c r="Z694" s="162">
        <f>_xll.BDH(C694,$Z$12,$D$1,$D$1)</f>
        <v>14.07</v>
      </c>
      <c r="AA694" s="162">
        <f t="shared" si="301"/>
        <v>0.29999999999999893</v>
      </c>
      <c r="AB694" s="163">
        <f t="shared" si="302"/>
        <v>2.1321961620469008</v>
      </c>
      <c r="AC694" s="164">
        <v>0</v>
      </c>
      <c r="AD694" s="165">
        <f>IF(D694 = D897,1,_xll.BDP(K694,$AD$12)*L694)</f>
        <v>1.0414000000000001</v>
      </c>
      <c r="AE694" s="400">
        <f>AA694*AC694*T694/AD694 / AF897</f>
        <v>0</v>
      </c>
      <c r="AF694" s="73"/>
      <c r="AG694" s="69"/>
      <c r="AH694" s="61"/>
    </row>
    <row r="695" spans="1:34" x14ac:dyDescent="0.2">
      <c r="A695" s="110"/>
      <c r="B695" s="110">
        <v>2970</v>
      </c>
      <c r="C695" s="110" t="s">
        <v>1713</v>
      </c>
      <c r="D695" s="110" t="str">
        <f>_xll.BDP(C695,$D$12)</f>
        <v>USD</v>
      </c>
      <c r="E695" s="110" t="s">
        <v>1714</v>
      </c>
      <c r="F695" s="111">
        <f>_xll.BDP(C695,$F$12)</f>
        <v>301.63</v>
      </c>
      <c r="G695" s="111" t="str">
        <f>_xll.BDP(C695,$G$12)</f>
        <v>#N/A Requesting Data...</v>
      </c>
      <c r="H695" s="112" t="e">
        <f>IF(OR(OR(G695="#N/A N/A",G695="#N/A Real Time"),OR(F695="#N/A N/A",F695="#N/A Real Time")),0,  G695 - F695)</f>
        <v>#VALUE!</v>
      </c>
      <c r="I695" s="113" t="e">
        <f>IF(OR(F695=0,F695="#N/A N/A"),0,H695 / F695*100)</f>
        <v>#VALUE!</v>
      </c>
      <c r="J695" s="114">
        <v>2000</v>
      </c>
      <c r="K695" s="110" t="str">
        <f>CONCATENATE(D897,D695, " Curncy")</f>
        <v>EURUSD Curncy</v>
      </c>
      <c r="L695" s="110">
        <f>IF(D695 = D897,1,_xll.BDP(K695,$L$12))</f>
        <v>1</v>
      </c>
      <c r="M695" s="372" t="e">
        <f>IF(D695 = D897,1,_xll.BDP(K695,$M$12)*L695)</f>
        <v>#VALUE!</v>
      </c>
      <c r="N695" s="116" t="e">
        <f>H695*J695*T695/M695</f>
        <v>#VALUE!</v>
      </c>
      <c r="O695" s="379" t="e">
        <f>N695 / Y897</f>
        <v>#VALUE!</v>
      </c>
      <c r="P695" s="286" t="e">
        <f>IF(OR(OR(J695=0,G695 = "#N/A N/A"),G695="#N/A Real Time"),0,G695*J695*T695/M695)</f>
        <v>#VALUE!</v>
      </c>
      <c r="Q695" s="384" t="e">
        <f>P695 / Y897*100</f>
        <v>#VALUE!</v>
      </c>
      <c r="R695" s="118" t="e">
        <f>IF(Q695&lt;0,Q695,0)</f>
        <v>#VALUE!</v>
      </c>
      <c r="S695" s="384" t="e">
        <f>IF(Q695&gt;0,Q695,0)</f>
        <v>#VALUE!</v>
      </c>
      <c r="T695" s="110">
        <f>IF(EXACT(D695,UPPER(D695)),1,0.01)/V695</f>
        <v>1</v>
      </c>
      <c r="U695" s="110">
        <v>0</v>
      </c>
      <c r="V695" s="110">
        <v>1</v>
      </c>
      <c r="W695" s="117" t="e">
        <f>IF(AND(Q695&lt;0,O695&gt;0),O695,0)</f>
        <v>#VALUE!</v>
      </c>
      <c r="X695" s="117" t="e">
        <f>IF(AND(Q695&gt;0,O695&gt;0),O695,0)</f>
        <v>#VALUE!</v>
      </c>
      <c r="Y695" s="110"/>
      <c r="Z695" s="119">
        <f>_xll.BDH(C695,$Z$12,$D$1,$D$1)</f>
        <v>299.47000000000003</v>
      </c>
      <c r="AA695" s="119">
        <f>IF(OR(OR(F695="#N/A N/A",F695="#N/A Real Time"),OR(Z695="#N/A N/A",Z695="#N/A Real Time")),0,  F695 - Z695)</f>
        <v>2.1599999999999682</v>
      </c>
      <c r="AB695" s="129">
        <f>IF(OR(Z695=0,Z695="#N/A N/A"),0,AA695 / Z695*100)</f>
        <v>0.72127425117706878</v>
      </c>
      <c r="AC695" s="121">
        <v>2000</v>
      </c>
      <c r="AD695" s="122">
        <f>IF(D695 = D897,1,_xll.BDP(K695,$AD$12)*L695)</f>
        <v>1.0414000000000001</v>
      </c>
      <c r="AE695" s="389">
        <f>AA695*AC695*T695/AD695 / AF897</f>
        <v>1.546093881708831E-5</v>
      </c>
      <c r="AF695" s="123"/>
      <c r="AG695" s="69"/>
      <c r="AH695" s="61"/>
    </row>
    <row r="696" spans="1:34" x14ac:dyDescent="0.2">
      <c r="B696" s="152">
        <v>2358</v>
      </c>
      <c r="C696" s="152" t="s">
        <v>52</v>
      </c>
      <c r="D696" s="152" t="str">
        <f>_xll.BDP(C696,$D$12)</f>
        <v>USD</v>
      </c>
      <c r="E696" s="152" t="s">
        <v>262</v>
      </c>
      <c r="F696" s="153">
        <f>_xll.BDP(C696,$F$12)</f>
        <v>29.52</v>
      </c>
      <c r="G696" s="153" t="str">
        <f>_xll.BDP(C696,$G$12)</f>
        <v>#N/A Requesting Data...</v>
      </c>
      <c r="H696" s="154" t="e">
        <f t="shared" si="292"/>
        <v>#VALUE!</v>
      </c>
      <c r="I696" s="155" t="e">
        <f t="shared" si="293"/>
        <v>#VALUE!</v>
      </c>
      <c r="J696" s="156">
        <v>0</v>
      </c>
      <c r="K696" s="152" t="str">
        <f>CONCATENATE(D897,D696, " Curncy")</f>
        <v>EURUSD Curncy</v>
      </c>
      <c r="L696" s="152">
        <f>IF(D696 = D897,1,_xll.BDP(K696,$L$12))</f>
        <v>1</v>
      </c>
      <c r="M696" s="394" t="e">
        <f>IF(D696 = D897,1,_xll.BDP(K696,$M$12)*L696)</f>
        <v>#VALUE!</v>
      </c>
      <c r="N696" s="157" t="e">
        <f t="shared" si="294"/>
        <v>#VALUE!</v>
      </c>
      <c r="O696" s="396" t="e">
        <f>N696 / Y897</f>
        <v>#VALUE!</v>
      </c>
      <c r="P696" s="159">
        <f t="shared" si="295"/>
        <v>0</v>
      </c>
      <c r="Q696" s="398">
        <f>P696 / Y897*100</f>
        <v>0</v>
      </c>
      <c r="R696" s="160">
        <f t="shared" si="296"/>
        <v>0</v>
      </c>
      <c r="S696" s="398">
        <f t="shared" si="297"/>
        <v>0</v>
      </c>
      <c r="T696" s="152">
        <f t="shared" si="298"/>
        <v>1</v>
      </c>
      <c r="U696" s="152">
        <v>0</v>
      </c>
      <c r="V696" s="152">
        <v>1</v>
      </c>
      <c r="W696" s="158" t="e">
        <f t="shared" si="299"/>
        <v>#VALUE!</v>
      </c>
      <c r="X696" s="158" t="e">
        <f t="shared" si="300"/>
        <v>#VALUE!</v>
      </c>
      <c r="Y696" s="70"/>
      <c r="Z696" s="162">
        <f>_xll.BDH(C696,$Z$12,$D$1,$D$1)</f>
        <v>28.97</v>
      </c>
      <c r="AA696" s="162">
        <f t="shared" si="301"/>
        <v>0.55000000000000071</v>
      </c>
      <c r="AB696" s="163">
        <f t="shared" si="302"/>
        <v>1.8985157059026605</v>
      </c>
      <c r="AC696" s="164">
        <v>0</v>
      </c>
      <c r="AD696" s="165">
        <f>IF(D696 = D897,1,_xll.BDP(K696,$AD$12)*L696)</f>
        <v>1.0414000000000001</v>
      </c>
      <c r="AE696" s="400">
        <f>AA696*AC696*T696/AD696 / AF897</f>
        <v>0</v>
      </c>
      <c r="AF696" s="73"/>
      <c r="AG696" s="69"/>
      <c r="AH696" s="61"/>
    </row>
    <row r="697" spans="1:34" x14ac:dyDescent="0.2">
      <c r="B697" s="152">
        <v>21137</v>
      </c>
      <c r="C697" s="152" t="s">
        <v>820</v>
      </c>
      <c r="D697" s="152" t="str">
        <f>_xll.BDP(C697,$D$12)</f>
        <v>USD</v>
      </c>
      <c r="E697" s="152" t="s">
        <v>887</v>
      </c>
      <c r="F697" s="153">
        <f>_xll.BDP(C697,$F$12)</f>
        <v>6.08</v>
      </c>
      <c r="G697" s="153" t="str">
        <f>_xll.BDP(C697,$G$12)</f>
        <v>#N/A Requesting Data...</v>
      </c>
      <c r="H697" s="154" t="e">
        <f t="shared" si="292"/>
        <v>#VALUE!</v>
      </c>
      <c r="I697" s="155" t="e">
        <f t="shared" si="293"/>
        <v>#VALUE!</v>
      </c>
      <c r="J697" s="156">
        <v>0</v>
      </c>
      <c r="K697" s="152" t="str">
        <f>CONCATENATE(D897,D697, " Curncy")</f>
        <v>EURUSD Curncy</v>
      </c>
      <c r="L697" s="152">
        <f>IF(D697 = D897,1,_xll.BDP(K697,$L$12))</f>
        <v>1</v>
      </c>
      <c r="M697" s="394" t="e">
        <f>IF(D697 = D897,1,_xll.BDP(K697,$M$12)*L697)</f>
        <v>#VALUE!</v>
      </c>
      <c r="N697" s="157" t="e">
        <f t="shared" si="294"/>
        <v>#VALUE!</v>
      </c>
      <c r="O697" s="396" t="e">
        <f>N697 / Y897</f>
        <v>#VALUE!</v>
      </c>
      <c r="P697" s="159">
        <f t="shared" si="295"/>
        <v>0</v>
      </c>
      <c r="Q697" s="398">
        <f>P697 / Y897*100</f>
        <v>0</v>
      </c>
      <c r="R697" s="160">
        <f t="shared" si="296"/>
        <v>0</v>
      </c>
      <c r="S697" s="398">
        <f t="shared" si="297"/>
        <v>0</v>
      </c>
      <c r="T697" s="152">
        <f t="shared" si="298"/>
        <v>1</v>
      </c>
      <c r="U697" s="152">
        <v>0</v>
      </c>
      <c r="V697" s="152">
        <v>1</v>
      </c>
      <c r="W697" s="158" t="e">
        <f t="shared" si="299"/>
        <v>#VALUE!</v>
      </c>
      <c r="X697" s="158" t="e">
        <f t="shared" si="300"/>
        <v>#VALUE!</v>
      </c>
      <c r="Y697" s="70"/>
      <c r="Z697" s="162">
        <f>_xll.BDH(C697,$Z$12,$D$1,$D$1)</f>
        <v>6.13</v>
      </c>
      <c r="AA697" s="162">
        <f t="shared" si="301"/>
        <v>-4.9999999999999822E-2</v>
      </c>
      <c r="AB697" s="163">
        <f t="shared" si="302"/>
        <v>-0.8156606851549727</v>
      </c>
      <c r="AC697" s="164">
        <v>0</v>
      </c>
      <c r="AD697" s="165">
        <f>IF(D697 = D897,1,_xll.BDP(K697,$AD$12)*L697)</f>
        <v>1.0414000000000001</v>
      </c>
      <c r="AE697" s="400">
        <f>AA697*AC697*T697/AD697 / AF897</f>
        <v>0</v>
      </c>
      <c r="AF697" s="73"/>
      <c r="AG697" s="69"/>
      <c r="AH697" s="61"/>
    </row>
    <row r="698" spans="1:34" x14ac:dyDescent="0.2">
      <c r="B698" s="152">
        <v>11267</v>
      </c>
      <c r="C698" s="152" t="s">
        <v>818</v>
      </c>
      <c r="D698" s="152" t="str">
        <f>_xll.BDP(C698,$D$12)</f>
        <v>USD</v>
      </c>
      <c r="E698" s="152" t="s">
        <v>885</v>
      </c>
      <c r="F698" s="153">
        <f>_xll.BDP(C698,$F$12)</f>
        <v>70.09</v>
      </c>
      <c r="G698" s="153" t="str">
        <f>_xll.BDP(C698,$G$12)</f>
        <v>#N/A Requesting Data...</v>
      </c>
      <c r="H698" s="154" t="e">
        <f t="shared" si="292"/>
        <v>#VALUE!</v>
      </c>
      <c r="I698" s="155" t="e">
        <f t="shared" si="293"/>
        <v>#VALUE!</v>
      </c>
      <c r="J698" s="156">
        <v>0</v>
      </c>
      <c r="K698" s="152" t="str">
        <f>CONCATENATE(D897,D698, " Curncy")</f>
        <v>EURUSD Curncy</v>
      </c>
      <c r="L698" s="152">
        <f>IF(D698 = D897,1,_xll.BDP(K698,$L$12))</f>
        <v>1</v>
      </c>
      <c r="M698" s="394" t="e">
        <f>IF(D698 = D897,1,_xll.BDP(K698,$M$12)*L698)</f>
        <v>#VALUE!</v>
      </c>
      <c r="N698" s="157" t="e">
        <f t="shared" si="294"/>
        <v>#VALUE!</v>
      </c>
      <c r="O698" s="396" t="e">
        <f>N698 / Y897</f>
        <v>#VALUE!</v>
      </c>
      <c r="P698" s="159">
        <f t="shared" si="295"/>
        <v>0</v>
      </c>
      <c r="Q698" s="398">
        <f>P698 / Y897*100</f>
        <v>0</v>
      </c>
      <c r="R698" s="160">
        <f t="shared" si="296"/>
        <v>0</v>
      </c>
      <c r="S698" s="398">
        <f t="shared" si="297"/>
        <v>0</v>
      </c>
      <c r="T698" s="152">
        <f t="shared" si="298"/>
        <v>1</v>
      </c>
      <c r="U698" s="152">
        <v>0</v>
      </c>
      <c r="V698" s="152">
        <v>1</v>
      </c>
      <c r="W698" s="158" t="e">
        <f t="shared" si="299"/>
        <v>#VALUE!</v>
      </c>
      <c r="X698" s="158" t="e">
        <f t="shared" si="300"/>
        <v>#VALUE!</v>
      </c>
      <c r="Y698" s="70"/>
      <c r="Z698" s="162" t="str">
        <f>_xll.BDH(C698,$Z$12,$D$1,$D$1)</f>
        <v>#N/A Requesting Data...</v>
      </c>
      <c r="AA698" s="162" t="e">
        <f t="shared" si="301"/>
        <v>#VALUE!</v>
      </c>
      <c r="AB698" s="163" t="e">
        <f t="shared" si="302"/>
        <v>#VALUE!</v>
      </c>
      <c r="AC698" s="164">
        <v>0</v>
      </c>
      <c r="AD698" s="165">
        <f>IF(D698 = D897,1,_xll.BDP(K698,$AD$12)*L698)</f>
        <v>1.0414000000000001</v>
      </c>
      <c r="AE698" s="400" t="e">
        <f>AA698*AC698*T698/AD698 / AF897</f>
        <v>#VALUE!</v>
      </c>
      <c r="AF698" s="73"/>
      <c r="AG698" s="69"/>
      <c r="AH698" s="61"/>
    </row>
    <row r="699" spans="1:34" s="107" customFormat="1" ht="12" customHeight="1" x14ac:dyDescent="0.2">
      <c r="A699"/>
      <c r="B699" s="152">
        <v>2582</v>
      </c>
      <c r="C699" s="152"/>
      <c r="D699" s="152" t="s">
        <v>31</v>
      </c>
      <c r="E699" s="152" t="s">
        <v>51</v>
      </c>
      <c r="F699" s="153">
        <v>0</v>
      </c>
      <c r="G699" s="153">
        <v>0</v>
      </c>
      <c r="H699" s="154">
        <f t="shared" si="292"/>
        <v>0</v>
      </c>
      <c r="I699" s="155">
        <f t="shared" si="293"/>
        <v>0</v>
      </c>
      <c r="J699" s="156">
        <v>4053707</v>
      </c>
      <c r="K699" s="152" t="str">
        <f>CONCATENATE(D897,D699, " Curncy")</f>
        <v>EURUSD Curncy</v>
      </c>
      <c r="L699" s="152">
        <f>IF(D699 = D897,1,_xll.BDP(K699,$L$12))</f>
        <v>1</v>
      </c>
      <c r="M699" s="394" t="e">
        <f>IF(D699 = D897,1,_xll.BDP(K699,$M$12)*L699)</f>
        <v>#VALUE!</v>
      </c>
      <c r="N699" s="157" t="e">
        <f t="shared" si="294"/>
        <v>#VALUE!</v>
      </c>
      <c r="O699" s="396" t="e">
        <f>N699 / Y897</f>
        <v>#VALUE!</v>
      </c>
      <c r="P699" s="159" t="e">
        <f t="shared" si="295"/>
        <v>#VALUE!</v>
      </c>
      <c r="Q699" s="398" t="e">
        <f>P699 / Y897*100</f>
        <v>#VALUE!</v>
      </c>
      <c r="R699" s="160" t="e">
        <f t="shared" si="296"/>
        <v>#VALUE!</v>
      </c>
      <c r="S699" s="398" t="e">
        <f t="shared" si="297"/>
        <v>#VALUE!</v>
      </c>
      <c r="T699" s="152">
        <f t="shared" si="298"/>
        <v>1</v>
      </c>
      <c r="U699" s="152">
        <v>1</v>
      </c>
      <c r="V699" s="152">
        <v>1</v>
      </c>
      <c r="W699" s="158" t="e">
        <f t="shared" si="299"/>
        <v>#VALUE!</v>
      </c>
      <c r="X699" s="158" t="e">
        <f t="shared" si="300"/>
        <v>#VALUE!</v>
      </c>
      <c r="Y699" s="70"/>
      <c r="Z699" s="162">
        <v>0</v>
      </c>
      <c r="AA699" s="162">
        <f t="shared" si="301"/>
        <v>0</v>
      </c>
      <c r="AB699" s="163">
        <f t="shared" si="302"/>
        <v>0</v>
      </c>
      <c r="AC699" s="164">
        <v>4053707</v>
      </c>
      <c r="AD699" s="165">
        <f>IF(D699 = D897,1,_xll.BDP(K699,$AD$12)*L699)</f>
        <v>1.0414000000000001</v>
      </c>
      <c r="AE699" s="400">
        <f>AA699*AC699*T699/AD699 / AF897</f>
        <v>0</v>
      </c>
      <c r="AF699" s="73"/>
      <c r="AG699" s="69"/>
      <c r="AH699" s="61"/>
    </row>
    <row r="700" spans="1:34" x14ac:dyDescent="0.2">
      <c r="B700" s="152">
        <v>19906</v>
      </c>
      <c r="C700" s="152" t="s">
        <v>821</v>
      </c>
      <c r="D700" s="152" t="str">
        <f>_xll.BDP(C700,$D$12)</f>
        <v>USD</v>
      </c>
      <c r="E700" s="152" t="s">
        <v>888</v>
      </c>
      <c r="F700" s="153">
        <f>_xll.BDP(C700,$F$12)</f>
        <v>112.29</v>
      </c>
      <c r="G700" s="153" t="str">
        <f>_xll.BDP(C700,$G$12)</f>
        <v>#N/A Requesting Data...</v>
      </c>
      <c r="H700" s="154" t="e">
        <f t="shared" si="292"/>
        <v>#VALUE!</v>
      </c>
      <c r="I700" s="155" t="e">
        <f t="shared" si="293"/>
        <v>#VALUE!</v>
      </c>
      <c r="J700" s="156">
        <v>0</v>
      </c>
      <c r="K700" s="152" t="str">
        <f>CONCATENATE(D897,D700, " Curncy")</f>
        <v>EURUSD Curncy</v>
      </c>
      <c r="L700" s="152">
        <f>IF(D700 = D897,1,_xll.BDP(K700,$L$12))</f>
        <v>1</v>
      </c>
      <c r="M700" s="394" t="e">
        <f>IF(D700 = D897,1,_xll.BDP(K700,$M$12)*L700)</f>
        <v>#VALUE!</v>
      </c>
      <c r="N700" s="157" t="e">
        <f t="shared" si="294"/>
        <v>#VALUE!</v>
      </c>
      <c r="O700" s="396" t="e">
        <f>N700 / Y897</f>
        <v>#VALUE!</v>
      </c>
      <c r="P700" s="159">
        <f t="shared" si="295"/>
        <v>0</v>
      </c>
      <c r="Q700" s="398">
        <f>P700 / Y897*100</f>
        <v>0</v>
      </c>
      <c r="R700" s="160">
        <f t="shared" si="296"/>
        <v>0</v>
      </c>
      <c r="S700" s="398">
        <f t="shared" si="297"/>
        <v>0</v>
      </c>
      <c r="T700" s="152">
        <f t="shared" si="298"/>
        <v>1</v>
      </c>
      <c r="U700" s="152">
        <v>0</v>
      </c>
      <c r="V700" s="152">
        <v>1</v>
      </c>
      <c r="W700" s="158" t="e">
        <f t="shared" si="299"/>
        <v>#VALUE!</v>
      </c>
      <c r="X700" s="158" t="e">
        <f t="shared" si="300"/>
        <v>#VALUE!</v>
      </c>
      <c r="Y700" s="70"/>
      <c r="Z700" s="162" t="str">
        <f>_xll.BDH(C700,$Z$12,$D$1,$D$1)</f>
        <v>#N/A Requesting Data...</v>
      </c>
      <c r="AA700" s="162" t="e">
        <f t="shared" si="301"/>
        <v>#VALUE!</v>
      </c>
      <c r="AB700" s="163" t="e">
        <f t="shared" si="302"/>
        <v>#VALUE!</v>
      </c>
      <c r="AC700" s="164">
        <v>0</v>
      </c>
      <c r="AD700" s="165">
        <f>IF(D700 = D897,1,_xll.BDP(K700,$AD$12)*L700)</f>
        <v>1.0414000000000001</v>
      </c>
      <c r="AE700" s="400" t="e">
        <f>AA700*AC700*T700/AD700 / AF897</f>
        <v>#VALUE!</v>
      </c>
      <c r="AF700" s="73"/>
      <c r="AG700" s="69"/>
      <c r="AH700" s="61"/>
    </row>
    <row r="701" spans="1:34" x14ac:dyDescent="0.2">
      <c r="B701" s="152">
        <v>110</v>
      </c>
      <c r="C701" s="152" t="s">
        <v>822</v>
      </c>
      <c r="D701" s="152" t="str">
        <f>_xll.BDP(C701,$D$12)</f>
        <v>USD</v>
      </c>
      <c r="E701" s="152" t="s">
        <v>889</v>
      </c>
      <c r="F701" s="153">
        <f>_xll.BDP(C701,$F$12)</f>
        <v>42.89</v>
      </c>
      <c r="G701" s="153" t="str">
        <f>_xll.BDP(C701,$G$12)</f>
        <v>#N/A Requesting Data...</v>
      </c>
      <c r="H701" s="154" t="e">
        <f t="shared" si="292"/>
        <v>#VALUE!</v>
      </c>
      <c r="I701" s="155" t="e">
        <f t="shared" si="293"/>
        <v>#VALUE!</v>
      </c>
      <c r="J701" s="156">
        <v>0</v>
      </c>
      <c r="K701" s="152" t="str">
        <f>CONCATENATE(D897,D701, " Curncy")</f>
        <v>EURUSD Curncy</v>
      </c>
      <c r="L701" s="152">
        <f>IF(D701 = D897,1,_xll.BDP(K701,$L$12))</f>
        <v>1</v>
      </c>
      <c r="M701" s="394" t="e">
        <f>IF(D701 = D897,1,_xll.BDP(K701,$M$12)*L701)</f>
        <v>#VALUE!</v>
      </c>
      <c r="N701" s="157" t="e">
        <f t="shared" si="294"/>
        <v>#VALUE!</v>
      </c>
      <c r="O701" s="396" t="e">
        <f>N701 / Y897</f>
        <v>#VALUE!</v>
      </c>
      <c r="P701" s="159">
        <f t="shared" si="295"/>
        <v>0</v>
      </c>
      <c r="Q701" s="398">
        <f>P701 / Y897*100</f>
        <v>0</v>
      </c>
      <c r="R701" s="160">
        <f t="shared" si="296"/>
        <v>0</v>
      </c>
      <c r="S701" s="398">
        <f t="shared" si="297"/>
        <v>0</v>
      </c>
      <c r="T701" s="152">
        <f t="shared" si="298"/>
        <v>1</v>
      </c>
      <c r="U701" s="152">
        <v>0</v>
      </c>
      <c r="V701" s="152">
        <v>1</v>
      </c>
      <c r="W701" s="158" t="e">
        <f t="shared" si="299"/>
        <v>#VALUE!</v>
      </c>
      <c r="X701" s="158" t="e">
        <f t="shared" si="300"/>
        <v>#VALUE!</v>
      </c>
      <c r="Y701" s="70"/>
      <c r="Z701" s="162">
        <f>_xll.BDH(C701,$Z$12,$D$1,$D$1)</f>
        <v>41.67</v>
      </c>
      <c r="AA701" s="162">
        <f t="shared" si="301"/>
        <v>1.2199999999999989</v>
      </c>
      <c r="AB701" s="163">
        <f t="shared" si="302"/>
        <v>2.9277657787376983</v>
      </c>
      <c r="AC701" s="164">
        <v>0</v>
      </c>
      <c r="AD701" s="165">
        <f>IF(D701 = D897,1,_xll.BDP(K701,$AD$12)*L701)</f>
        <v>1.0414000000000001</v>
      </c>
      <c r="AE701" s="400">
        <f>AA701*AC701*T701/AD701 / AF897</f>
        <v>0</v>
      </c>
      <c r="AF701" s="73"/>
      <c r="AG701" s="69"/>
      <c r="AH701" s="61"/>
    </row>
    <row r="702" spans="1:34" x14ac:dyDescent="0.2">
      <c r="A702" s="152"/>
      <c r="B702" s="152">
        <v>28091</v>
      </c>
      <c r="C702" s="152" t="s">
        <v>1238</v>
      </c>
      <c r="D702" s="152" t="str">
        <f>_xll.BDP(C702,$D$12)</f>
        <v>USD</v>
      </c>
      <c r="E702" s="152" t="s">
        <v>1239</v>
      </c>
      <c r="F702" s="153">
        <f>_xll.BDP(C702,$F$12)</f>
        <v>30.62</v>
      </c>
      <c r="G702" s="153" t="str">
        <f>_xll.BDP(C702,$G$12)</f>
        <v>#N/A Requesting Data...</v>
      </c>
      <c r="H702" s="154" t="e">
        <f t="shared" si="292"/>
        <v>#VALUE!</v>
      </c>
      <c r="I702" s="155" t="e">
        <f t="shared" si="293"/>
        <v>#VALUE!</v>
      </c>
      <c r="J702" s="156">
        <v>0</v>
      </c>
      <c r="K702" s="152" t="str">
        <f>CONCATENATE(D897,D702, " Curncy")</f>
        <v>EURUSD Curncy</v>
      </c>
      <c r="L702" s="152">
        <f>IF(D702 = D897,1,_xll.BDP(K702,$L$12))</f>
        <v>1</v>
      </c>
      <c r="M702" s="394" t="e">
        <f>IF(D702 = D897,1,_xll.BDP(K702,$M$12)*L702)</f>
        <v>#VALUE!</v>
      </c>
      <c r="N702" s="157" t="e">
        <f t="shared" si="294"/>
        <v>#VALUE!</v>
      </c>
      <c r="O702" s="396" t="e">
        <f>N702 / Y897</f>
        <v>#VALUE!</v>
      </c>
      <c r="P702" s="159">
        <f t="shared" si="295"/>
        <v>0</v>
      </c>
      <c r="Q702" s="398">
        <f>P702 / Y897*100</f>
        <v>0</v>
      </c>
      <c r="R702" s="160">
        <f t="shared" si="296"/>
        <v>0</v>
      </c>
      <c r="S702" s="398">
        <f t="shared" si="297"/>
        <v>0</v>
      </c>
      <c r="T702" s="152">
        <f t="shared" si="298"/>
        <v>1</v>
      </c>
      <c r="U702" s="152">
        <v>0</v>
      </c>
      <c r="V702" s="152">
        <v>1</v>
      </c>
      <c r="W702" s="158" t="e">
        <f t="shared" si="299"/>
        <v>#VALUE!</v>
      </c>
      <c r="X702" s="158" t="e">
        <f t="shared" si="300"/>
        <v>#VALUE!</v>
      </c>
      <c r="Y702" s="161"/>
      <c r="Z702" s="162">
        <f>_xll.BDH(C702,$Z$12,$D$1,$D$1)</f>
        <v>30.68</v>
      </c>
      <c r="AA702" s="162">
        <f t="shared" si="301"/>
        <v>-5.9999999999998721E-2</v>
      </c>
      <c r="AB702" s="163">
        <f t="shared" si="302"/>
        <v>-0.19556714471968295</v>
      </c>
      <c r="AC702" s="164">
        <v>0</v>
      </c>
      <c r="AD702" s="165">
        <f>IF(D702 = D897,1,_xll.BDP(K702,$AD$12)*L702)</f>
        <v>1.0414000000000001</v>
      </c>
      <c r="AE702" s="400">
        <f>AA702*AC702*T702/AD702 / AF897</f>
        <v>0</v>
      </c>
      <c r="AF702" s="166"/>
      <c r="AG702" s="69"/>
      <c r="AH702" s="61"/>
    </row>
    <row r="703" spans="1:34" x14ac:dyDescent="0.2">
      <c r="A703" s="152"/>
      <c r="B703" s="152">
        <v>26364</v>
      </c>
      <c r="C703" s="152" t="s">
        <v>1618</v>
      </c>
      <c r="D703" s="152" t="str">
        <f>_xll.BDP(C703,$D$12)</f>
        <v>USD</v>
      </c>
      <c r="E703" s="152" t="s">
        <v>1371</v>
      </c>
      <c r="F703" s="153">
        <v>22</v>
      </c>
      <c r="G703" s="153">
        <v>22</v>
      </c>
      <c r="H703" s="154">
        <f t="shared" si="292"/>
        <v>0</v>
      </c>
      <c r="I703" s="155">
        <f t="shared" si="293"/>
        <v>0</v>
      </c>
      <c r="J703" s="156">
        <v>112482</v>
      </c>
      <c r="K703" s="152" t="str">
        <f>CONCATENATE(D897,D703, " Curncy")</f>
        <v>EURUSD Curncy</v>
      </c>
      <c r="L703" s="152">
        <f>IF(D703 = D897,1,_xll.BDP(K703,$L$12))</f>
        <v>1</v>
      </c>
      <c r="M703" s="394" t="e">
        <f>IF(D703 = D897,1,_xll.BDP(K703,$M$12)*L703)</f>
        <v>#VALUE!</v>
      </c>
      <c r="N703" s="157" t="e">
        <f t="shared" si="294"/>
        <v>#VALUE!</v>
      </c>
      <c r="O703" s="396" t="e">
        <f>N703 / Y897</f>
        <v>#VALUE!</v>
      </c>
      <c r="P703" s="159" t="e">
        <f t="shared" si="295"/>
        <v>#VALUE!</v>
      </c>
      <c r="Q703" s="398" t="e">
        <f>P703 / Y897*100</f>
        <v>#VALUE!</v>
      </c>
      <c r="R703" s="160" t="e">
        <f t="shared" si="296"/>
        <v>#VALUE!</v>
      </c>
      <c r="S703" s="398" t="e">
        <f t="shared" si="297"/>
        <v>#VALUE!</v>
      </c>
      <c r="T703" s="152">
        <f t="shared" si="298"/>
        <v>1</v>
      </c>
      <c r="U703" s="152">
        <v>0</v>
      </c>
      <c r="V703" s="152">
        <v>1</v>
      </c>
      <c r="W703" s="158" t="e">
        <f t="shared" si="299"/>
        <v>#VALUE!</v>
      </c>
      <c r="X703" s="158" t="e">
        <f t="shared" si="300"/>
        <v>#VALUE!</v>
      </c>
      <c r="Y703" s="161"/>
      <c r="Z703" s="162">
        <v>22</v>
      </c>
      <c r="AA703" s="162">
        <f t="shared" si="301"/>
        <v>0</v>
      </c>
      <c r="AB703" s="163">
        <f t="shared" si="302"/>
        <v>0</v>
      </c>
      <c r="AC703" s="164">
        <v>112482</v>
      </c>
      <c r="AD703" s="165">
        <f>IF(D703 = D897,1,_xll.BDP(K703,$AD$12)*L703)</f>
        <v>1.0414000000000001</v>
      </c>
      <c r="AE703" s="400">
        <f>AA703*AC703*T703/AD703 / AF897</f>
        <v>0</v>
      </c>
      <c r="AF703" s="166"/>
      <c r="AG703" s="69"/>
      <c r="AH703" s="61"/>
    </row>
    <row r="704" spans="1:34" x14ac:dyDescent="0.2">
      <c r="A704" s="152"/>
      <c r="B704" s="152">
        <v>18515</v>
      </c>
      <c r="C704" s="152" t="s">
        <v>1448</v>
      </c>
      <c r="D704" s="152" t="str">
        <f>_xll.BDP(C704,$D$12)</f>
        <v>USD</v>
      </c>
      <c r="E704" s="152" t="s">
        <v>1449</v>
      </c>
      <c r="F704" s="153">
        <f>_xll.BDP(C704,$F$12)</f>
        <v>107.98</v>
      </c>
      <c r="G704" s="153" t="str">
        <f>_xll.BDP(C704,$G$12)</f>
        <v>#N/A Requesting Data...</v>
      </c>
      <c r="H704" s="154" t="e">
        <f t="shared" si="292"/>
        <v>#VALUE!</v>
      </c>
      <c r="I704" s="155" t="e">
        <f t="shared" si="293"/>
        <v>#VALUE!</v>
      </c>
      <c r="J704" s="156">
        <v>0</v>
      </c>
      <c r="K704" s="152" t="str">
        <f>CONCATENATE(D897,D704, " Curncy")</f>
        <v>EURUSD Curncy</v>
      </c>
      <c r="L704" s="152">
        <f>IF(D704 = D897,1,_xll.BDP(K704,$L$12))</f>
        <v>1</v>
      </c>
      <c r="M704" s="394" t="e">
        <f>IF(D704 = D897,1,_xll.BDP(K704,$M$12)*L704)</f>
        <v>#VALUE!</v>
      </c>
      <c r="N704" s="157" t="e">
        <f t="shared" si="294"/>
        <v>#VALUE!</v>
      </c>
      <c r="O704" s="396" t="e">
        <f>N704 / Y897</f>
        <v>#VALUE!</v>
      </c>
      <c r="P704" s="159">
        <f t="shared" si="295"/>
        <v>0</v>
      </c>
      <c r="Q704" s="398">
        <f>P704 / Y897*100</f>
        <v>0</v>
      </c>
      <c r="R704" s="160">
        <f t="shared" si="296"/>
        <v>0</v>
      </c>
      <c r="S704" s="398">
        <f t="shared" si="297"/>
        <v>0</v>
      </c>
      <c r="T704" s="152">
        <f t="shared" si="298"/>
        <v>1</v>
      </c>
      <c r="U704" s="152">
        <v>0</v>
      </c>
      <c r="V704" s="152">
        <v>1</v>
      </c>
      <c r="W704" s="158" t="e">
        <f t="shared" si="299"/>
        <v>#VALUE!</v>
      </c>
      <c r="X704" s="158" t="e">
        <f t="shared" si="300"/>
        <v>#VALUE!</v>
      </c>
      <c r="Y704" s="161"/>
      <c r="Z704" s="162">
        <f>_xll.BDH(C704,$Z$12,$D$1,$D$1)</f>
        <v>106.28</v>
      </c>
      <c r="AA704" s="162">
        <f t="shared" si="301"/>
        <v>1.7000000000000028</v>
      </c>
      <c r="AB704" s="163">
        <f t="shared" si="302"/>
        <v>1.5995483628152076</v>
      </c>
      <c r="AC704" s="164">
        <v>0</v>
      </c>
      <c r="AD704" s="165">
        <f>IF(D704 = D897,1,_xll.BDP(K704,$AD$12)*L704)</f>
        <v>1.0414000000000001</v>
      </c>
      <c r="AE704" s="400">
        <f>AA704*AC704*T704/AD704 / AF897</f>
        <v>0</v>
      </c>
      <c r="AF704" s="166"/>
      <c r="AG704" s="69"/>
      <c r="AH704" s="61"/>
    </row>
    <row r="705" spans="1:34" x14ac:dyDescent="0.2">
      <c r="A705" s="152"/>
      <c r="B705" s="152">
        <v>26467</v>
      </c>
      <c r="C705" s="152" t="s">
        <v>1605</v>
      </c>
      <c r="D705" s="152" t="str">
        <f>_xll.BDP(C705,$D$12)</f>
        <v>USD</v>
      </c>
      <c r="E705" s="152" t="s">
        <v>1606</v>
      </c>
      <c r="F705" s="153">
        <f>_xll.BDP(C705,$F$12)</f>
        <v>204.11</v>
      </c>
      <c r="G705" s="153" t="str">
        <f>_xll.BDP(C705,$G$12)</f>
        <v>#N/A Requesting Data...</v>
      </c>
      <c r="H705" s="154" t="e">
        <f>IF(OR(OR(G705="#N/A N/A",G705="#N/A Real Time"),OR(F705="#N/A N/A",F705="#N/A Real Time")),0,  G705 - F705)</f>
        <v>#VALUE!</v>
      </c>
      <c r="I705" s="155" t="e">
        <f>IF(OR(F705=0,F705="#N/A N/A"),0,H705 / F705*100)</f>
        <v>#VALUE!</v>
      </c>
      <c r="J705" s="156">
        <v>0</v>
      </c>
      <c r="K705" s="152" t="str">
        <f>CONCATENATE(D897,D705, " Curncy")</f>
        <v>EURUSD Curncy</v>
      </c>
      <c r="L705" s="152">
        <f>IF(D705 = D897,1,_xll.BDP(K705,$L$12))</f>
        <v>1</v>
      </c>
      <c r="M705" s="394" t="e">
        <f>IF(D705 = D897,1,_xll.BDP(K705,$M$12)*L705)</f>
        <v>#VALUE!</v>
      </c>
      <c r="N705" s="157" t="e">
        <f>H705*J705*T705/M705</f>
        <v>#VALUE!</v>
      </c>
      <c r="O705" s="396" t="e">
        <f>N705 / Y897</f>
        <v>#VALUE!</v>
      </c>
      <c r="P705" s="159">
        <f>IF(OR(OR(J705=0,G705 = "#N/A N/A"),G705="#N/A Real Time"),0,G705*J705*T705/M705)</f>
        <v>0</v>
      </c>
      <c r="Q705" s="398">
        <f>P705 / Y897*100</f>
        <v>0</v>
      </c>
      <c r="R705" s="160">
        <f>IF(Q705&lt;0,Q705,0)</f>
        <v>0</v>
      </c>
      <c r="S705" s="398">
        <f>IF(Q705&gt;0,Q705,0)</f>
        <v>0</v>
      </c>
      <c r="T705" s="152">
        <f>IF(EXACT(D705,UPPER(D705)),1,0.01)/V705</f>
        <v>1</v>
      </c>
      <c r="U705" s="152">
        <v>0</v>
      </c>
      <c r="V705" s="152">
        <v>1</v>
      </c>
      <c r="W705" s="158" t="e">
        <f>IF(AND(Q705&lt;0,O705&gt;0),O705,0)</f>
        <v>#VALUE!</v>
      </c>
      <c r="X705" s="158" t="e">
        <f>IF(AND(Q705&gt;0,O705&gt;0),O705,0)</f>
        <v>#VALUE!</v>
      </c>
      <c r="Y705" s="161"/>
      <c r="Z705" s="162" t="str">
        <f>_xll.BDH(C705,$Z$12,$D$1,$D$1)</f>
        <v>#N/A Requesting Data...</v>
      </c>
      <c r="AA705" s="162" t="e">
        <f>IF(OR(OR(F705="#N/A N/A",F705="#N/A Real Time"),OR(Z705="#N/A N/A",Z705="#N/A Real Time")),0,  F705 - Z705)</f>
        <v>#VALUE!</v>
      </c>
      <c r="AB705" s="163" t="e">
        <f>IF(OR(Z705=0,Z705="#N/A N/A"),0,AA705 / Z705*100)</f>
        <v>#VALUE!</v>
      </c>
      <c r="AC705" s="164">
        <v>0</v>
      </c>
      <c r="AD705" s="165">
        <f>IF(D705 = D897,1,_xll.BDP(K705,$AD$12)*L705)</f>
        <v>1.0414000000000001</v>
      </c>
      <c r="AE705" s="400" t="e">
        <f>AA705*AC705*T705/AD705 / AF897</f>
        <v>#VALUE!</v>
      </c>
      <c r="AF705" s="166"/>
      <c r="AG705" s="69"/>
      <c r="AH705" s="61"/>
    </row>
    <row r="706" spans="1:34" x14ac:dyDescent="0.2">
      <c r="B706" s="152">
        <v>20127</v>
      </c>
      <c r="C706" s="152" t="s">
        <v>823</v>
      </c>
      <c r="D706" s="152" t="str">
        <f>_xll.BDP(C706,$D$12)</f>
        <v>USD</v>
      </c>
      <c r="E706" s="152" t="s">
        <v>890</v>
      </c>
      <c r="F706" s="153">
        <f>_xll.BDP(C706,$F$12)</f>
        <v>111.62</v>
      </c>
      <c r="G706" s="153" t="str">
        <f>_xll.BDP(C706,$G$12)</f>
        <v>#N/A Requesting Data...</v>
      </c>
      <c r="H706" s="154" t="e">
        <f t="shared" si="292"/>
        <v>#VALUE!</v>
      </c>
      <c r="I706" s="155" t="e">
        <f t="shared" si="293"/>
        <v>#VALUE!</v>
      </c>
      <c r="J706" s="156">
        <v>0</v>
      </c>
      <c r="K706" s="152" t="str">
        <f>CONCATENATE(D897,D706, " Curncy")</f>
        <v>EURUSD Curncy</v>
      </c>
      <c r="L706" s="152">
        <f>IF(D706 = D897,1,_xll.BDP(K706,$L$12))</f>
        <v>1</v>
      </c>
      <c r="M706" s="394" t="e">
        <f>IF(D706 = D897,1,_xll.BDP(K706,$M$12)*L706)</f>
        <v>#VALUE!</v>
      </c>
      <c r="N706" s="157" t="e">
        <f t="shared" si="294"/>
        <v>#VALUE!</v>
      </c>
      <c r="O706" s="396" t="e">
        <f>N706 / Y897</f>
        <v>#VALUE!</v>
      </c>
      <c r="P706" s="159">
        <f t="shared" si="295"/>
        <v>0</v>
      </c>
      <c r="Q706" s="398">
        <f>P706 / Y897*100</f>
        <v>0</v>
      </c>
      <c r="R706" s="160">
        <f t="shared" si="296"/>
        <v>0</v>
      </c>
      <c r="S706" s="398">
        <f t="shared" si="297"/>
        <v>0</v>
      </c>
      <c r="T706" s="152">
        <f t="shared" si="298"/>
        <v>1</v>
      </c>
      <c r="U706" s="152">
        <v>0</v>
      </c>
      <c r="V706" s="152">
        <v>1</v>
      </c>
      <c r="W706" s="158" t="e">
        <f t="shared" si="299"/>
        <v>#VALUE!</v>
      </c>
      <c r="X706" s="158" t="e">
        <f t="shared" si="300"/>
        <v>#VALUE!</v>
      </c>
      <c r="Y706" s="70"/>
      <c r="Z706" s="162">
        <f>_xll.BDH(C706,$Z$12,$D$1,$D$1)</f>
        <v>110.44</v>
      </c>
      <c r="AA706" s="162">
        <f t="shared" si="301"/>
        <v>1.1800000000000068</v>
      </c>
      <c r="AB706" s="163">
        <f t="shared" si="302"/>
        <v>1.0684534588917121</v>
      </c>
      <c r="AC706" s="164">
        <v>0</v>
      </c>
      <c r="AD706" s="165">
        <f>IF(D706 = D897,1,_xll.BDP(K706,$AD$12)*L706)</f>
        <v>1.0414000000000001</v>
      </c>
      <c r="AE706" s="400">
        <f>AA706*AC706*T706/AD706 / AF897</f>
        <v>0</v>
      </c>
      <c r="AF706" s="73"/>
      <c r="AG706" s="69"/>
      <c r="AH706" s="61"/>
    </row>
    <row r="707" spans="1:34" x14ac:dyDescent="0.2">
      <c r="A707" s="110"/>
      <c r="B707" s="152">
        <v>22603</v>
      </c>
      <c r="C707" s="152" t="s">
        <v>1290</v>
      </c>
      <c r="D707" s="152" t="str">
        <f>_xll.BDP(C707,$D$12)</f>
        <v>USD</v>
      </c>
      <c r="E707" s="152" t="s">
        <v>1291</v>
      </c>
      <c r="F707" s="153">
        <f>_xll.BDP(C707,$F$12)</f>
        <v>256.52</v>
      </c>
      <c r="G707" s="153" t="str">
        <f>_xll.BDP(C707,$G$12)</f>
        <v>#N/A Requesting Data...</v>
      </c>
      <c r="H707" s="154" t="e">
        <f t="shared" si="292"/>
        <v>#VALUE!</v>
      </c>
      <c r="I707" s="155" t="e">
        <f t="shared" si="293"/>
        <v>#VALUE!</v>
      </c>
      <c r="J707" s="156">
        <v>0</v>
      </c>
      <c r="K707" s="152" t="str">
        <f>CONCATENATE(D897,D707, " Curncy")</f>
        <v>EURUSD Curncy</v>
      </c>
      <c r="L707" s="152">
        <f>IF(D707 = D897,1,_xll.BDP(K707,$L$12))</f>
        <v>1</v>
      </c>
      <c r="M707" s="394" t="e">
        <f>IF(D707 = D897,1,_xll.BDP(K707,$M$12)*L707)</f>
        <v>#VALUE!</v>
      </c>
      <c r="N707" s="157" t="e">
        <f t="shared" si="294"/>
        <v>#VALUE!</v>
      </c>
      <c r="O707" s="396" t="e">
        <f>N707 / Y897</f>
        <v>#VALUE!</v>
      </c>
      <c r="P707" s="159">
        <f t="shared" si="295"/>
        <v>0</v>
      </c>
      <c r="Q707" s="398">
        <f>P707 / Y897*100</f>
        <v>0</v>
      </c>
      <c r="R707" s="160">
        <f t="shared" si="296"/>
        <v>0</v>
      </c>
      <c r="S707" s="398">
        <f t="shared" si="297"/>
        <v>0</v>
      </c>
      <c r="T707" s="152">
        <f t="shared" si="298"/>
        <v>1</v>
      </c>
      <c r="U707" s="152">
        <v>0</v>
      </c>
      <c r="V707" s="152">
        <v>1</v>
      </c>
      <c r="W707" s="158" t="e">
        <f t="shared" si="299"/>
        <v>#VALUE!</v>
      </c>
      <c r="X707" s="158" t="e">
        <f t="shared" si="300"/>
        <v>#VALUE!</v>
      </c>
      <c r="Y707" s="110"/>
      <c r="Z707" s="162" t="str">
        <f>_xll.BDH(C707,$Z$12,$D$1,$D$1)</f>
        <v>#N/A Requesting Data...</v>
      </c>
      <c r="AA707" s="162" t="e">
        <f t="shared" si="301"/>
        <v>#VALUE!</v>
      </c>
      <c r="AB707" s="163" t="e">
        <f t="shared" si="302"/>
        <v>#VALUE!</v>
      </c>
      <c r="AC707" s="164">
        <v>0</v>
      </c>
      <c r="AD707" s="165">
        <f>IF(D707 = D897,1,_xll.BDP(K707,$AD$12)*L707)</f>
        <v>1.0414000000000001</v>
      </c>
      <c r="AE707" s="400" t="e">
        <f>AA707*AC707*T707/AD707 / AF897</f>
        <v>#VALUE!</v>
      </c>
      <c r="AF707" s="123"/>
      <c r="AG707" s="69"/>
      <c r="AH707" s="61"/>
    </row>
    <row r="708" spans="1:34" x14ac:dyDescent="0.2">
      <c r="A708" s="152"/>
      <c r="B708" s="152">
        <v>29526</v>
      </c>
      <c r="C708" s="152" t="s">
        <v>1383</v>
      </c>
      <c r="D708" s="152" t="str">
        <f>_xll.BDP(C708,$D$12)</f>
        <v>USD</v>
      </c>
      <c r="E708" s="152" t="s">
        <v>1384</v>
      </c>
      <c r="F708" s="153">
        <f>_xll.BDP(C708,$F$12)</f>
        <v>12.04</v>
      </c>
      <c r="G708" s="153" t="str">
        <f>_xll.BDP(C708,$G$12)</f>
        <v>#N/A Requesting Data...</v>
      </c>
      <c r="H708" s="154" t="e">
        <f t="shared" si="292"/>
        <v>#VALUE!</v>
      </c>
      <c r="I708" s="155" t="e">
        <f t="shared" si="293"/>
        <v>#VALUE!</v>
      </c>
      <c r="J708" s="156">
        <v>0</v>
      </c>
      <c r="K708" s="152" t="str">
        <f>CONCATENATE(D897,D708, " Curncy")</f>
        <v>EURUSD Curncy</v>
      </c>
      <c r="L708" s="152">
        <f>IF(D708 = D897,1,_xll.BDP(K708,$L$12))</f>
        <v>1</v>
      </c>
      <c r="M708" s="394" t="e">
        <f>IF(D708 = D897,1,_xll.BDP(K708,$M$12)*L708)</f>
        <v>#VALUE!</v>
      </c>
      <c r="N708" s="157" t="e">
        <f t="shared" si="294"/>
        <v>#VALUE!</v>
      </c>
      <c r="O708" s="396" t="e">
        <f>N708 / Y897</f>
        <v>#VALUE!</v>
      </c>
      <c r="P708" s="159">
        <f t="shared" si="295"/>
        <v>0</v>
      </c>
      <c r="Q708" s="398">
        <f>P708 / Y897*100</f>
        <v>0</v>
      </c>
      <c r="R708" s="160">
        <f t="shared" si="296"/>
        <v>0</v>
      </c>
      <c r="S708" s="398">
        <f t="shared" si="297"/>
        <v>0</v>
      </c>
      <c r="T708" s="152">
        <f t="shared" si="298"/>
        <v>1</v>
      </c>
      <c r="U708" s="152">
        <v>0</v>
      </c>
      <c r="V708" s="152">
        <v>1</v>
      </c>
      <c r="W708" s="158" t="e">
        <f t="shared" si="299"/>
        <v>#VALUE!</v>
      </c>
      <c r="X708" s="158" t="e">
        <f t="shared" si="300"/>
        <v>#VALUE!</v>
      </c>
      <c r="Y708" s="152"/>
      <c r="Z708" s="162" t="str">
        <f>_xll.BDH(C708,$Z$12,$D$1,$D$1)</f>
        <v>#N/A Requesting Data...</v>
      </c>
      <c r="AA708" s="162" t="e">
        <f t="shared" si="301"/>
        <v>#VALUE!</v>
      </c>
      <c r="AB708" s="163" t="e">
        <f t="shared" si="302"/>
        <v>#VALUE!</v>
      </c>
      <c r="AC708" s="164">
        <v>0</v>
      </c>
      <c r="AD708" s="165">
        <f>IF(D708 = D897,1,_xll.BDP(K708,$AD$12)*L708)</f>
        <v>1.0414000000000001</v>
      </c>
      <c r="AE708" s="400" t="e">
        <f>AA708*AC708*T708/AD708 / AF897</f>
        <v>#VALUE!</v>
      </c>
      <c r="AF708" s="167"/>
      <c r="AG708" s="69"/>
      <c r="AH708" s="61"/>
    </row>
    <row r="709" spans="1:34" s="107" customFormat="1" ht="12" customHeight="1" x14ac:dyDescent="0.2">
      <c r="A709"/>
      <c r="B709" s="152">
        <v>1418</v>
      </c>
      <c r="C709" s="152" t="s">
        <v>824</v>
      </c>
      <c r="D709" s="152" t="str">
        <f>_xll.BDP(C709,$D$12)</f>
        <v>USD</v>
      </c>
      <c r="E709" s="152" t="s">
        <v>891</v>
      </c>
      <c r="F709" s="153">
        <f>_xll.BDP(C709,$F$12)</f>
        <v>87.55</v>
      </c>
      <c r="G709" s="153" t="str">
        <f>_xll.BDP(C709,$G$12)</f>
        <v>#N/A Requesting Data...</v>
      </c>
      <c r="H709" s="154" t="e">
        <f t="shared" si="292"/>
        <v>#VALUE!</v>
      </c>
      <c r="I709" s="155" t="e">
        <f t="shared" si="293"/>
        <v>#VALUE!</v>
      </c>
      <c r="J709" s="156">
        <v>123900</v>
      </c>
      <c r="K709" s="152" t="str">
        <f>CONCATENATE(D897,D709, " Curncy")</f>
        <v>EURUSD Curncy</v>
      </c>
      <c r="L709" s="152">
        <f>IF(D709 = D897,1,_xll.BDP(K709,$L$12))</f>
        <v>1</v>
      </c>
      <c r="M709" s="394" t="e">
        <f>IF(D709 = D897,1,_xll.BDP(K709,$M$12)*L709)</f>
        <v>#VALUE!</v>
      </c>
      <c r="N709" s="157" t="e">
        <f t="shared" si="294"/>
        <v>#VALUE!</v>
      </c>
      <c r="O709" s="396" t="e">
        <f>N709 / Y897</f>
        <v>#VALUE!</v>
      </c>
      <c r="P709" s="159" t="e">
        <f t="shared" si="295"/>
        <v>#VALUE!</v>
      </c>
      <c r="Q709" s="398" t="e">
        <f>P709 / Y897*100</f>
        <v>#VALUE!</v>
      </c>
      <c r="R709" s="160" t="e">
        <f t="shared" si="296"/>
        <v>#VALUE!</v>
      </c>
      <c r="S709" s="398" t="e">
        <f t="shared" si="297"/>
        <v>#VALUE!</v>
      </c>
      <c r="T709" s="152">
        <f t="shared" si="298"/>
        <v>1</v>
      </c>
      <c r="U709" s="152">
        <v>0</v>
      </c>
      <c r="V709" s="152">
        <v>1</v>
      </c>
      <c r="W709" s="158" t="e">
        <f t="shared" si="299"/>
        <v>#VALUE!</v>
      </c>
      <c r="X709" s="158" t="e">
        <f t="shared" si="300"/>
        <v>#VALUE!</v>
      </c>
      <c r="Y709" s="70"/>
      <c r="Z709" s="162" t="str">
        <f>_xll.BDH(C709,$Z$12,$D$1,$D$1)</f>
        <v>#N/A Requesting Data...</v>
      </c>
      <c r="AA709" s="162" t="e">
        <f t="shared" si="301"/>
        <v>#VALUE!</v>
      </c>
      <c r="AB709" s="163" t="e">
        <f t="shared" si="302"/>
        <v>#VALUE!</v>
      </c>
      <c r="AC709" s="164">
        <v>123900</v>
      </c>
      <c r="AD709" s="165">
        <f>IF(D709 = D897,1,_xll.BDP(K709,$AD$12)*L709)</f>
        <v>1.0414000000000001</v>
      </c>
      <c r="AE709" s="400" t="e">
        <f>AA709*AC709*T709/AD709 / AF897</f>
        <v>#VALUE!</v>
      </c>
      <c r="AF709" s="73"/>
      <c r="AG709" s="69"/>
      <c r="AH709" s="61"/>
    </row>
    <row r="710" spans="1:34" x14ac:dyDescent="0.2">
      <c r="A710" s="152"/>
      <c r="B710" s="152">
        <v>16617</v>
      </c>
      <c r="C710" s="152" t="s">
        <v>1777</v>
      </c>
      <c r="D710" s="152" t="str">
        <f>_xll.BDP(C710,$D$12)</f>
        <v>USD</v>
      </c>
      <c r="E710" s="152" t="s">
        <v>1675</v>
      </c>
      <c r="F710" s="153">
        <f>_xll.BDP(C710,$F$12)</f>
        <v>160.03</v>
      </c>
      <c r="G710" s="153" t="str">
        <f>_xll.BDP(C710,$G$12)</f>
        <v>#N/A Requesting Data...</v>
      </c>
      <c r="H710" s="154" t="e">
        <f t="shared" si="292"/>
        <v>#VALUE!</v>
      </c>
      <c r="I710" s="155" t="e">
        <f t="shared" si="293"/>
        <v>#VALUE!</v>
      </c>
      <c r="J710" s="156">
        <v>-31648</v>
      </c>
      <c r="K710" s="152" t="str">
        <f>CONCATENATE(D897,D710, " Curncy")</f>
        <v>EURUSD Curncy</v>
      </c>
      <c r="L710" s="152">
        <f>IF(D710 = D897,1,_xll.BDP(K710,$L$12))</f>
        <v>1</v>
      </c>
      <c r="M710" s="394" t="e">
        <f>IF(D710 = D897,1,_xll.BDP(K710,$M$12)*L710)</f>
        <v>#VALUE!</v>
      </c>
      <c r="N710" s="157" t="e">
        <f t="shared" si="294"/>
        <v>#VALUE!</v>
      </c>
      <c r="O710" s="396" t="e">
        <f>N710 / Y897</f>
        <v>#VALUE!</v>
      </c>
      <c r="P710" s="159" t="e">
        <f t="shared" si="295"/>
        <v>#VALUE!</v>
      </c>
      <c r="Q710" s="398" t="e">
        <f>P710 / Y897*100</f>
        <v>#VALUE!</v>
      </c>
      <c r="R710" s="160" t="e">
        <f t="shared" si="296"/>
        <v>#VALUE!</v>
      </c>
      <c r="S710" s="398" t="e">
        <f t="shared" si="297"/>
        <v>#VALUE!</v>
      </c>
      <c r="T710" s="152">
        <f t="shared" si="298"/>
        <v>1</v>
      </c>
      <c r="U710" s="152">
        <v>0</v>
      </c>
      <c r="V710" s="152">
        <v>1</v>
      </c>
      <c r="W710" s="158" t="e">
        <f t="shared" si="299"/>
        <v>#VALUE!</v>
      </c>
      <c r="X710" s="158" t="e">
        <f t="shared" si="300"/>
        <v>#VALUE!</v>
      </c>
      <c r="Y710" s="161"/>
      <c r="Z710" s="162">
        <f>_xll.BDH(C710,$Z$12,$D$1,$D$1)</f>
        <v>161.25</v>
      </c>
      <c r="AA710" s="162">
        <f t="shared" si="301"/>
        <v>-1.2199999999999989</v>
      </c>
      <c r="AB710" s="163">
        <f t="shared" si="302"/>
        <v>-0.75658914728682103</v>
      </c>
      <c r="AC710" s="164">
        <v>-31648</v>
      </c>
      <c r="AD710" s="165">
        <f>IF(D710 = D897,1,_xll.BDP(K710,$AD$12)*L710)</f>
        <v>1.0414000000000001</v>
      </c>
      <c r="AE710" s="400">
        <f>AA710*AC710*T710/AD710 / AF897</f>
        <v>1.3818414487350126E-4</v>
      </c>
      <c r="AF710" s="166"/>
      <c r="AG710" s="69"/>
      <c r="AH710" s="61"/>
    </row>
    <row r="711" spans="1:34" x14ac:dyDescent="0.2">
      <c r="A711" s="110"/>
      <c r="B711" s="152">
        <v>20881</v>
      </c>
      <c r="C711" s="152" t="s">
        <v>1316</v>
      </c>
      <c r="D711" s="152" t="str">
        <f>_xll.BDP(C711,$D$12)</f>
        <v>USD</v>
      </c>
      <c r="E711" s="152" t="s">
        <v>1317</v>
      </c>
      <c r="F711" s="153">
        <f>_xll.BDP(C711,$F$12)</f>
        <v>394.2</v>
      </c>
      <c r="G711" s="153" t="str">
        <f>_xll.BDP(C711,$G$12)</f>
        <v>#N/A Requesting Data...</v>
      </c>
      <c r="H711" s="154" t="e">
        <f t="shared" si="292"/>
        <v>#VALUE!</v>
      </c>
      <c r="I711" s="155" t="e">
        <f t="shared" si="293"/>
        <v>#VALUE!</v>
      </c>
      <c r="J711" s="156">
        <v>-3531</v>
      </c>
      <c r="K711" s="152" t="str">
        <f>CONCATENATE(D897,D711, " Curncy")</f>
        <v>EURUSD Curncy</v>
      </c>
      <c r="L711" s="152">
        <f>IF(D711 = D897,1,_xll.BDP(K711,$L$12))</f>
        <v>1</v>
      </c>
      <c r="M711" s="394" t="e">
        <f>IF(D711 = D897,1,_xll.BDP(K711,$M$12)*L711)</f>
        <v>#VALUE!</v>
      </c>
      <c r="N711" s="157" t="e">
        <f t="shared" si="294"/>
        <v>#VALUE!</v>
      </c>
      <c r="O711" s="396" t="e">
        <f>N711 / Y897</f>
        <v>#VALUE!</v>
      </c>
      <c r="P711" s="159" t="e">
        <f t="shared" si="295"/>
        <v>#VALUE!</v>
      </c>
      <c r="Q711" s="398" t="e">
        <f>P711 / Y897*100</f>
        <v>#VALUE!</v>
      </c>
      <c r="R711" s="160" t="e">
        <f t="shared" si="296"/>
        <v>#VALUE!</v>
      </c>
      <c r="S711" s="398" t="e">
        <f t="shared" si="297"/>
        <v>#VALUE!</v>
      </c>
      <c r="T711" s="152">
        <f t="shared" si="298"/>
        <v>1</v>
      </c>
      <c r="U711" s="152">
        <v>0</v>
      </c>
      <c r="V711" s="152">
        <v>1</v>
      </c>
      <c r="W711" s="158" t="e">
        <f t="shared" si="299"/>
        <v>#VALUE!</v>
      </c>
      <c r="X711" s="158" t="e">
        <f t="shared" si="300"/>
        <v>#VALUE!</v>
      </c>
      <c r="Y711" s="110"/>
      <c r="Z711" s="162">
        <f>_xll.BDH(C711,$Z$12,$D$1,$D$1)</f>
        <v>384.57</v>
      </c>
      <c r="AA711" s="162">
        <f t="shared" si="301"/>
        <v>9.6299999999999955</v>
      </c>
      <c r="AB711" s="163">
        <f t="shared" si="302"/>
        <v>2.5040954832670241</v>
      </c>
      <c r="AC711" s="164">
        <v>-3531</v>
      </c>
      <c r="AD711" s="165">
        <f>IF(D711 = D897,1,_xll.BDP(K711,$AD$12)*L711)</f>
        <v>1.0414000000000001</v>
      </c>
      <c r="AE711" s="400">
        <f>AA711*AC711*T711/AD711 / AF897</f>
        <v>-1.2169594835533203E-4</v>
      </c>
      <c r="AF711" s="123"/>
      <c r="AG711" s="69"/>
      <c r="AH711" s="61"/>
    </row>
    <row r="712" spans="1:34" x14ac:dyDescent="0.2">
      <c r="B712" s="152">
        <v>23211</v>
      </c>
      <c r="C712" s="152" t="s">
        <v>615</v>
      </c>
      <c r="D712" s="152" t="str">
        <f>_xll.BDP(C712,$D$12)</f>
        <v>USD</v>
      </c>
      <c r="E712" s="152" t="s">
        <v>639</v>
      </c>
      <c r="F712" s="153">
        <f>_xll.BDP(C712,$F$12)</f>
        <v>187.94</v>
      </c>
      <c r="G712" s="153" t="str">
        <f>_xll.BDP(C712,$G$12)</f>
        <v>#N/A Requesting Data...</v>
      </c>
      <c r="H712" s="154" t="e">
        <f t="shared" ref="H712:H742" si="303">IF(OR(OR(G712="#N/A N/A",G712="#N/A Real Time"),OR(F712="#N/A N/A",F712="#N/A Real Time")),0,  G712 - F712)</f>
        <v>#VALUE!</v>
      </c>
      <c r="I712" s="155" t="e">
        <f t="shared" ref="I712:I742" si="304">IF(OR(F712=0,F712="#N/A N/A"),0,H712 / F712*100)</f>
        <v>#VALUE!</v>
      </c>
      <c r="J712" s="156">
        <v>0</v>
      </c>
      <c r="K712" s="152" t="str">
        <f>CONCATENATE(D897,D712, " Curncy")</f>
        <v>EURUSD Curncy</v>
      </c>
      <c r="L712" s="152">
        <f>IF(D712 = D897,1,_xll.BDP(K712,$L$12))</f>
        <v>1</v>
      </c>
      <c r="M712" s="394" t="e">
        <f>IF(D712 = D897,1,_xll.BDP(K712,$M$12)*L712)</f>
        <v>#VALUE!</v>
      </c>
      <c r="N712" s="157" t="e">
        <f t="shared" ref="N712:N742" si="305">H712*J712*T712/M712</f>
        <v>#VALUE!</v>
      </c>
      <c r="O712" s="396" t="e">
        <f>N712 / Y897</f>
        <v>#VALUE!</v>
      </c>
      <c r="P712" s="159">
        <f t="shared" ref="P712:P742" si="306">IF(OR(OR(J712=0,G712 = "#N/A N/A"),G712="#N/A Real Time"),0,G712*J712*T712/M712)</f>
        <v>0</v>
      </c>
      <c r="Q712" s="398">
        <f>P712 / Y897*100</f>
        <v>0</v>
      </c>
      <c r="R712" s="160">
        <f t="shared" ref="R712:R742" si="307">IF(Q712&lt;0,Q712,0)</f>
        <v>0</v>
      </c>
      <c r="S712" s="398">
        <f t="shared" ref="S712:S742" si="308">IF(Q712&gt;0,Q712,0)</f>
        <v>0</v>
      </c>
      <c r="T712" s="152">
        <f t="shared" ref="T712:T742" si="309">IF(EXACT(D712,UPPER(D712)),1,0.01)/V712</f>
        <v>1</v>
      </c>
      <c r="U712" s="152">
        <v>0</v>
      </c>
      <c r="V712" s="152">
        <v>1</v>
      </c>
      <c r="W712" s="158" t="e">
        <f t="shared" ref="W712:W742" si="310">IF(AND(Q712&lt;0,O712&gt;0),O712,0)</f>
        <v>#VALUE!</v>
      </c>
      <c r="X712" s="158" t="e">
        <f t="shared" ref="X712:X742" si="311">IF(AND(Q712&gt;0,O712&gt;0),O712,0)</f>
        <v>#VALUE!</v>
      </c>
      <c r="Y712" s="70"/>
      <c r="Z712" s="162">
        <f>_xll.BDH(C712,$Z$12,$D$1,$D$1)</f>
        <v>183.48</v>
      </c>
      <c r="AA712" s="162">
        <f t="shared" ref="AA712:AA742" si="312">IF(OR(OR(F712="#N/A N/A",F712="#N/A Real Time"),OR(Z712="#N/A N/A",Z712="#N/A Real Time")),0,  F712 - Z712)</f>
        <v>4.460000000000008</v>
      </c>
      <c r="AB712" s="163">
        <f t="shared" ref="AB712:AB742" si="313">IF(OR(Z712=0,Z712="#N/A N/A"),0,AA712 / Z712*100)</f>
        <v>2.4307826466099893</v>
      </c>
      <c r="AC712" s="164">
        <v>0</v>
      </c>
      <c r="AD712" s="165">
        <f>IF(D712 = D897,1,_xll.BDP(K712,$AD$12)*L712)</f>
        <v>1.0414000000000001</v>
      </c>
      <c r="AE712" s="400">
        <f>AA712*AC712*T712/AD712 / AF897</f>
        <v>0</v>
      </c>
      <c r="AF712" s="73"/>
      <c r="AG712" s="69"/>
      <c r="AH712" s="61"/>
    </row>
    <row r="713" spans="1:34" x14ac:dyDescent="0.2">
      <c r="B713" s="152">
        <v>17997</v>
      </c>
      <c r="C713" s="152" t="s">
        <v>825</v>
      </c>
      <c r="D713" s="152" t="str">
        <f>_xll.BDP(C713,$D$12)</f>
        <v>USD</v>
      </c>
      <c r="E713" s="152" t="s">
        <v>892</v>
      </c>
      <c r="F713" s="153">
        <f>_xll.BDP(C713,$F$12)</f>
        <v>54.07</v>
      </c>
      <c r="G713" s="153" t="str">
        <f>_xll.BDP(C713,$G$12)</f>
        <v>#N/A Requesting Data...</v>
      </c>
      <c r="H713" s="154" t="e">
        <f t="shared" si="303"/>
        <v>#VALUE!</v>
      </c>
      <c r="I713" s="155" t="e">
        <f t="shared" si="304"/>
        <v>#VALUE!</v>
      </c>
      <c r="J713" s="156">
        <v>0</v>
      </c>
      <c r="K713" s="152" t="str">
        <f>CONCATENATE(D897,D713, " Curncy")</f>
        <v>EURUSD Curncy</v>
      </c>
      <c r="L713" s="152">
        <f>IF(D713 = D897,1,_xll.BDP(K713,$L$12))</f>
        <v>1</v>
      </c>
      <c r="M713" s="394" t="e">
        <f>IF(D713 = D897,1,_xll.BDP(K713,$M$12)*L713)</f>
        <v>#VALUE!</v>
      </c>
      <c r="N713" s="157" t="e">
        <f t="shared" si="305"/>
        <v>#VALUE!</v>
      </c>
      <c r="O713" s="396" t="e">
        <f>N713 / Y897</f>
        <v>#VALUE!</v>
      </c>
      <c r="P713" s="159">
        <f t="shared" si="306"/>
        <v>0</v>
      </c>
      <c r="Q713" s="398">
        <f>P713 / Y897*100</f>
        <v>0</v>
      </c>
      <c r="R713" s="160">
        <f t="shared" si="307"/>
        <v>0</v>
      </c>
      <c r="S713" s="398">
        <f t="shared" si="308"/>
        <v>0</v>
      </c>
      <c r="T713" s="152">
        <f t="shared" si="309"/>
        <v>1</v>
      </c>
      <c r="U713" s="152">
        <v>0</v>
      </c>
      <c r="V713" s="152">
        <v>1</v>
      </c>
      <c r="W713" s="158" t="e">
        <f t="shared" si="310"/>
        <v>#VALUE!</v>
      </c>
      <c r="X713" s="158" t="e">
        <f t="shared" si="311"/>
        <v>#VALUE!</v>
      </c>
      <c r="Y713" s="70"/>
      <c r="Z713" s="162" t="str">
        <f>_xll.BDH(C713,$Z$12,$D$1,$D$1)</f>
        <v>#N/A Requesting Data...</v>
      </c>
      <c r="AA713" s="162" t="e">
        <f t="shared" si="312"/>
        <v>#VALUE!</v>
      </c>
      <c r="AB713" s="163" t="e">
        <f t="shared" si="313"/>
        <v>#VALUE!</v>
      </c>
      <c r="AC713" s="164">
        <v>0</v>
      </c>
      <c r="AD713" s="165">
        <f>IF(D713 = D897,1,_xll.BDP(K713,$AD$12)*L713)</f>
        <v>1.0414000000000001</v>
      </c>
      <c r="AE713" s="400" t="e">
        <f>AA713*AC713*T713/AD713 / AF897</f>
        <v>#VALUE!</v>
      </c>
      <c r="AF713" s="73"/>
      <c r="AG713" s="69"/>
      <c r="AH713" s="61"/>
    </row>
    <row r="714" spans="1:34" x14ac:dyDescent="0.2">
      <c r="B714" s="152">
        <v>2738</v>
      </c>
      <c r="C714" s="152" t="s">
        <v>826</v>
      </c>
      <c r="D714" s="152" t="str">
        <f>_xll.BDP(C714,$D$12)</f>
        <v>USD</v>
      </c>
      <c r="E714" s="152" t="s">
        <v>893</v>
      </c>
      <c r="F714" s="153">
        <f>_xll.BDP(C714,$F$12)</f>
        <v>38.72</v>
      </c>
      <c r="G714" s="153" t="str">
        <f>_xll.BDP(C714,$G$12)</f>
        <v>#N/A Requesting Data...</v>
      </c>
      <c r="H714" s="154" t="e">
        <f t="shared" si="303"/>
        <v>#VALUE!</v>
      </c>
      <c r="I714" s="155" t="e">
        <f t="shared" si="304"/>
        <v>#VALUE!</v>
      </c>
      <c r="J714" s="156">
        <v>0</v>
      </c>
      <c r="K714" s="152" t="str">
        <f>CONCATENATE(D897,D714, " Curncy")</f>
        <v>EURUSD Curncy</v>
      </c>
      <c r="L714" s="152">
        <f>IF(D714 = D897,1,_xll.BDP(K714,$L$12))</f>
        <v>1</v>
      </c>
      <c r="M714" s="394" t="e">
        <f>IF(D714 = D897,1,_xll.BDP(K714,$M$12)*L714)</f>
        <v>#VALUE!</v>
      </c>
      <c r="N714" s="157" t="e">
        <f t="shared" si="305"/>
        <v>#VALUE!</v>
      </c>
      <c r="O714" s="396" t="e">
        <f>N714 / Y897</f>
        <v>#VALUE!</v>
      </c>
      <c r="P714" s="159">
        <f t="shared" si="306"/>
        <v>0</v>
      </c>
      <c r="Q714" s="398">
        <f>P714 / Y897*100</f>
        <v>0</v>
      </c>
      <c r="R714" s="160">
        <f t="shared" si="307"/>
        <v>0</v>
      </c>
      <c r="S714" s="398">
        <f t="shared" si="308"/>
        <v>0</v>
      </c>
      <c r="T714" s="152">
        <f t="shared" si="309"/>
        <v>1</v>
      </c>
      <c r="U714" s="152">
        <v>0</v>
      </c>
      <c r="V714" s="152">
        <v>1</v>
      </c>
      <c r="W714" s="158" t="e">
        <f t="shared" si="310"/>
        <v>#VALUE!</v>
      </c>
      <c r="X714" s="158" t="e">
        <f t="shared" si="311"/>
        <v>#VALUE!</v>
      </c>
      <c r="Y714" s="70"/>
      <c r="Z714" s="162" t="str">
        <f>_xll.BDH(C714,$Z$12,$D$1,$D$1)</f>
        <v>#N/A Requesting Data...</v>
      </c>
      <c r="AA714" s="162" t="e">
        <f t="shared" si="312"/>
        <v>#VALUE!</v>
      </c>
      <c r="AB714" s="163" t="e">
        <f t="shared" si="313"/>
        <v>#VALUE!</v>
      </c>
      <c r="AC714" s="164">
        <v>0</v>
      </c>
      <c r="AD714" s="165">
        <f>IF(D714 = D897,1,_xll.BDP(K714,$AD$12)*L714)</f>
        <v>1.0414000000000001</v>
      </c>
      <c r="AE714" s="400" t="e">
        <f>AA714*AC714*T714/AD714 / AF897</f>
        <v>#VALUE!</v>
      </c>
      <c r="AF714" s="73"/>
      <c r="AG714" s="69"/>
      <c r="AH714" s="61"/>
    </row>
    <row r="715" spans="1:34" x14ac:dyDescent="0.2">
      <c r="A715" s="152"/>
      <c r="B715" s="152">
        <v>4377</v>
      </c>
      <c r="C715" s="152" t="s">
        <v>1385</v>
      </c>
      <c r="D715" s="152" t="str">
        <f>_xll.BDP(C715,$D$12)</f>
        <v>USD</v>
      </c>
      <c r="E715" s="152" t="s">
        <v>1386</v>
      </c>
      <c r="F715" s="153">
        <f>_xll.BDP(C715,$F$12)</f>
        <v>107.5</v>
      </c>
      <c r="G715" s="153" t="str">
        <f>_xll.BDP(C715,$G$12)</f>
        <v>#N/A Requesting Data...</v>
      </c>
      <c r="H715" s="154" t="e">
        <f t="shared" si="303"/>
        <v>#VALUE!</v>
      </c>
      <c r="I715" s="155" t="e">
        <f t="shared" si="304"/>
        <v>#VALUE!</v>
      </c>
      <c r="J715" s="156">
        <v>0</v>
      </c>
      <c r="K715" s="152" t="str">
        <f>CONCATENATE(D897,D715, " Curncy")</f>
        <v>EURUSD Curncy</v>
      </c>
      <c r="L715" s="152">
        <f>IF(D715 = D897,1,_xll.BDP(K715,$L$12))</f>
        <v>1</v>
      </c>
      <c r="M715" s="394" t="e">
        <f>IF(D715 = D897,1,_xll.BDP(K715,$M$12)*L715)</f>
        <v>#VALUE!</v>
      </c>
      <c r="N715" s="157" t="e">
        <f t="shared" si="305"/>
        <v>#VALUE!</v>
      </c>
      <c r="O715" s="396" t="e">
        <f>N715 / Y897</f>
        <v>#VALUE!</v>
      </c>
      <c r="P715" s="159">
        <f t="shared" si="306"/>
        <v>0</v>
      </c>
      <c r="Q715" s="398">
        <f>P715 / Y897*100</f>
        <v>0</v>
      </c>
      <c r="R715" s="160">
        <f t="shared" si="307"/>
        <v>0</v>
      </c>
      <c r="S715" s="398">
        <f t="shared" si="308"/>
        <v>0</v>
      </c>
      <c r="T715" s="152">
        <f t="shared" si="309"/>
        <v>1</v>
      </c>
      <c r="U715" s="152">
        <v>0</v>
      </c>
      <c r="V715" s="152">
        <v>1</v>
      </c>
      <c r="W715" s="158" t="e">
        <f t="shared" si="310"/>
        <v>#VALUE!</v>
      </c>
      <c r="X715" s="158" t="e">
        <f t="shared" si="311"/>
        <v>#VALUE!</v>
      </c>
      <c r="Y715" s="161"/>
      <c r="Z715" s="162">
        <f>_xll.BDH(C715,$Z$12,$D$1,$D$1)</f>
        <v>107.01</v>
      </c>
      <c r="AA715" s="162">
        <f t="shared" si="312"/>
        <v>0.48999999999999488</v>
      </c>
      <c r="AB715" s="163">
        <f t="shared" si="313"/>
        <v>0.45790113073544048</v>
      </c>
      <c r="AC715" s="164">
        <v>0</v>
      </c>
      <c r="AD715" s="165">
        <f>IF(D715 = D897,1,_xll.BDP(K715,$AD$12)*L715)</f>
        <v>1.0414000000000001</v>
      </c>
      <c r="AE715" s="400">
        <f>AA715*AC715*T715/AD715 / AF897</f>
        <v>0</v>
      </c>
      <c r="AF715" s="166"/>
      <c r="AG715" s="69"/>
      <c r="AH715" s="61"/>
    </row>
    <row r="716" spans="1:34" x14ac:dyDescent="0.2">
      <c r="B716" s="152">
        <v>8582</v>
      </c>
      <c r="C716" s="152" t="s">
        <v>827</v>
      </c>
      <c r="D716" s="152" t="str">
        <f>_xll.BDP(C716,$D$12)</f>
        <v>USD</v>
      </c>
      <c r="E716" s="152" t="s">
        <v>894</v>
      </c>
      <c r="F716" s="153">
        <f>_xll.BDP(C716,$F$12)</f>
        <v>25.13</v>
      </c>
      <c r="G716" s="153" t="str">
        <f>_xll.BDP(C716,$G$12)</f>
        <v>#N/A Requesting Data...</v>
      </c>
      <c r="H716" s="154" t="e">
        <f t="shared" si="303"/>
        <v>#VALUE!</v>
      </c>
      <c r="I716" s="155" t="e">
        <f t="shared" si="304"/>
        <v>#VALUE!</v>
      </c>
      <c r="J716" s="156">
        <v>0</v>
      </c>
      <c r="K716" s="152" t="str">
        <f>CONCATENATE(D897,D716, " Curncy")</f>
        <v>EURUSD Curncy</v>
      </c>
      <c r="L716" s="152">
        <f>IF(D716 = D897,1,_xll.BDP(K716,$L$12))</f>
        <v>1</v>
      </c>
      <c r="M716" s="394" t="e">
        <f>IF(D716 = D897,1,_xll.BDP(K716,$M$12)*L716)</f>
        <v>#VALUE!</v>
      </c>
      <c r="N716" s="157" t="e">
        <f t="shared" si="305"/>
        <v>#VALUE!</v>
      </c>
      <c r="O716" s="396" t="e">
        <f>N716 / Y897</f>
        <v>#VALUE!</v>
      </c>
      <c r="P716" s="159">
        <f t="shared" si="306"/>
        <v>0</v>
      </c>
      <c r="Q716" s="398">
        <f>P716 / Y897*100</f>
        <v>0</v>
      </c>
      <c r="R716" s="160">
        <f t="shared" si="307"/>
        <v>0</v>
      </c>
      <c r="S716" s="398">
        <f t="shared" si="308"/>
        <v>0</v>
      </c>
      <c r="T716" s="152">
        <f t="shared" si="309"/>
        <v>1</v>
      </c>
      <c r="U716" s="152">
        <v>0</v>
      </c>
      <c r="V716" s="152">
        <v>1</v>
      </c>
      <c r="W716" s="158" t="e">
        <f t="shared" si="310"/>
        <v>#VALUE!</v>
      </c>
      <c r="X716" s="158" t="e">
        <f t="shared" si="311"/>
        <v>#VALUE!</v>
      </c>
      <c r="Y716" s="70"/>
      <c r="Z716" s="162" t="str">
        <f>_xll.BDH(C716,$Z$12,$D$1,$D$1)</f>
        <v>#N/A Requesting Data...</v>
      </c>
      <c r="AA716" s="162" t="e">
        <f t="shared" si="312"/>
        <v>#VALUE!</v>
      </c>
      <c r="AB716" s="163" t="e">
        <f t="shared" si="313"/>
        <v>#VALUE!</v>
      </c>
      <c r="AC716" s="164">
        <v>0</v>
      </c>
      <c r="AD716" s="165">
        <f>IF(D716 = D897,1,_xll.BDP(K716,$AD$12)*L716)</f>
        <v>1.0414000000000001</v>
      </c>
      <c r="AE716" s="400" t="e">
        <f>AA716*AC716*T716/AD716 / AF897</f>
        <v>#VALUE!</v>
      </c>
      <c r="AF716" s="73"/>
      <c r="AG716" s="69"/>
      <c r="AH716" s="61"/>
    </row>
    <row r="717" spans="1:34" x14ac:dyDescent="0.2">
      <c r="A717" s="110"/>
      <c r="B717" s="152">
        <v>29006</v>
      </c>
      <c r="C717" s="152" t="s">
        <v>1279</v>
      </c>
      <c r="D717" s="152" t="str">
        <f>_xll.BDP(C717,$D$12)</f>
        <v>USD</v>
      </c>
      <c r="E717" s="152" t="s">
        <v>1318</v>
      </c>
      <c r="F717" s="153">
        <f>_xll.BDP(C717,$F$12)</f>
        <v>33.07</v>
      </c>
      <c r="G717" s="153" t="str">
        <f>_xll.BDP(C717,$G$12)</f>
        <v>#N/A Requesting Data...</v>
      </c>
      <c r="H717" s="154" t="e">
        <f t="shared" si="303"/>
        <v>#VALUE!</v>
      </c>
      <c r="I717" s="155" t="e">
        <f t="shared" si="304"/>
        <v>#VALUE!</v>
      </c>
      <c r="J717" s="156">
        <v>0</v>
      </c>
      <c r="K717" s="152" t="str">
        <f>CONCATENATE(D897,D717, " Curncy")</f>
        <v>EURUSD Curncy</v>
      </c>
      <c r="L717" s="152">
        <f>IF(D717 = D897,1,_xll.BDP(K717,$L$12))</f>
        <v>1</v>
      </c>
      <c r="M717" s="394" t="e">
        <f>IF(D717 = D897,1,_xll.BDP(K717,$M$12)*L717)</f>
        <v>#VALUE!</v>
      </c>
      <c r="N717" s="157" t="e">
        <f t="shared" si="305"/>
        <v>#VALUE!</v>
      </c>
      <c r="O717" s="396" t="e">
        <f>N717 / Y897</f>
        <v>#VALUE!</v>
      </c>
      <c r="P717" s="159">
        <f t="shared" si="306"/>
        <v>0</v>
      </c>
      <c r="Q717" s="398">
        <f>P717 / Y897*100</f>
        <v>0</v>
      </c>
      <c r="R717" s="160">
        <f t="shared" si="307"/>
        <v>0</v>
      </c>
      <c r="S717" s="398">
        <f t="shared" si="308"/>
        <v>0</v>
      </c>
      <c r="T717" s="152">
        <f t="shared" si="309"/>
        <v>1</v>
      </c>
      <c r="U717" s="152">
        <v>0</v>
      </c>
      <c r="V717" s="152">
        <v>1</v>
      </c>
      <c r="W717" s="158" t="e">
        <f t="shared" si="310"/>
        <v>#VALUE!</v>
      </c>
      <c r="X717" s="158" t="e">
        <f t="shared" si="311"/>
        <v>#VALUE!</v>
      </c>
      <c r="Y717" s="110"/>
      <c r="Z717" s="162" t="str">
        <f>_xll.BDH(C717,$Z$12,$D$1,$D$1)</f>
        <v>#N/A Requesting Data...</v>
      </c>
      <c r="AA717" s="162" t="e">
        <f t="shared" si="312"/>
        <v>#VALUE!</v>
      </c>
      <c r="AB717" s="163" t="e">
        <f t="shared" si="313"/>
        <v>#VALUE!</v>
      </c>
      <c r="AC717" s="164">
        <v>0</v>
      </c>
      <c r="AD717" s="165">
        <f>IF(D717 = D897,1,_xll.BDP(K717,$AD$12)*L717)</f>
        <v>1.0414000000000001</v>
      </c>
      <c r="AE717" s="400" t="e">
        <f>AA717*AC717*T717/AD717 / AF897</f>
        <v>#VALUE!</v>
      </c>
      <c r="AF717" s="123"/>
      <c r="AG717" s="69"/>
      <c r="AH717" s="61"/>
    </row>
    <row r="718" spans="1:34" x14ac:dyDescent="0.2">
      <c r="A718" s="110"/>
      <c r="B718" s="152">
        <v>29011</v>
      </c>
      <c r="C718" s="152" t="s">
        <v>1326</v>
      </c>
      <c r="D718" s="152" t="str">
        <f>_xll.BDP(C718,$D$12)</f>
        <v>USD</v>
      </c>
      <c r="E718" s="152" t="s">
        <v>1327</v>
      </c>
      <c r="F718" s="153">
        <f>_xll.BDP(C718,$F$12)</f>
        <v>30.59</v>
      </c>
      <c r="G718" s="153" t="str">
        <f>_xll.BDP(C718,$G$12)</f>
        <v>#N/A Requesting Data...</v>
      </c>
      <c r="H718" s="154" t="e">
        <f t="shared" si="303"/>
        <v>#VALUE!</v>
      </c>
      <c r="I718" s="155" t="e">
        <f t="shared" si="304"/>
        <v>#VALUE!</v>
      </c>
      <c r="J718" s="156">
        <v>0</v>
      </c>
      <c r="K718" s="152" t="str">
        <f>CONCATENATE(D897,D718, " Curncy")</f>
        <v>EURUSD Curncy</v>
      </c>
      <c r="L718" s="152">
        <f>IF(D718 = D897,1,_xll.BDP(K718,$L$12))</f>
        <v>1</v>
      </c>
      <c r="M718" s="394" t="e">
        <f>IF(D718 = D897,1,_xll.BDP(K718,$M$12)*L718)</f>
        <v>#VALUE!</v>
      </c>
      <c r="N718" s="157" t="e">
        <f t="shared" si="305"/>
        <v>#VALUE!</v>
      </c>
      <c r="O718" s="396" t="e">
        <f>N718 / Y897</f>
        <v>#VALUE!</v>
      </c>
      <c r="P718" s="159">
        <f t="shared" si="306"/>
        <v>0</v>
      </c>
      <c r="Q718" s="398">
        <f>P718 / Y897*100</f>
        <v>0</v>
      </c>
      <c r="R718" s="160">
        <f t="shared" si="307"/>
        <v>0</v>
      </c>
      <c r="S718" s="398">
        <f t="shared" si="308"/>
        <v>0</v>
      </c>
      <c r="T718" s="152">
        <f t="shared" si="309"/>
        <v>1</v>
      </c>
      <c r="U718" s="152">
        <v>0</v>
      </c>
      <c r="V718" s="152">
        <v>1</v>
      </c>
      <c r="W718" s="158" t="e">
        <f t="shared" si="310"/>
        <v>#VALUE!</v>
      </c>
      <c r="X718" s="158" t="e">
        <f t="shared" si="311"/>
        <v>#VALUE!</v>
      </c>
      <c r="Y718" s="110"/>
      <c r="Z718" s="162">
        <f>_xll.BDH(C718,$Z$12,$D$1,$D$1)</f>
        <v>29.7</v>
      </c>
      <c r="AA718" s="162">
        <f t="shared" si="312"/>
        <v>0.89000000000000057</v>
      </c>
      <c r="AB718" s="163">
        <f t="shared" si="313"/>
        <v>2.9966329966329983</v>
      </c>
      <c r="AC718" s="164">
        <v>0</v>
      </c>
      <c r="AD718" s="165">
        <f>IF(D718 = D897,1,_xll.BDP(K718,$AD$12)*L718)</f>
        <v>1.0414000000000001</v>
      </c>
      <c r="AE718" s="400">
        <f>AA718*AC718*T718/AD718 / AF897</f>
        <v>0</v>
      </c>
      <c r="AF718" s="123"/>
      <c r="AG718" s="69"/>
      <c r="AH718" s="61"/>
    </row>
    <row r="719" spans="1:34" x14ac:dyDescent="0.2">
      <c r="B719" s="152">
        <v>2413</v>
      </c>
      <c r="C719" s="152" t="s">
        <v>829</v>
      </c>
      <c r="D719" s="152" t="str">
        <f>_xll.BDP(C719,$D$12)</f>
        <v>USD</v>
      </c>
      <c r="E719" s="152" t="s">
        <v>896</v>
      </c>
      <c r="F719" s="153">
        <f>_xll.BDP(C719,$F$12)</f>
        <v>29.2</v>
      </c>
      <c r="G719" s="153" t="str">
        <f>_xll.BDP(C719,$G$12)</f>
        <v>#N/A Requesting Data...</v>
      </c>
      <c r="H719" s="154" t="e">
        <f t="shared" si="303"/>
        <v>#VALUE!</v>
      </c>
      <c r="I719" s="155" t="e">
        <f t="shared" si="304"/>
        <v>#VALUE!</v>
      </c>
      <c r="J719" s="156">
        <v>0</v>
      </c>
      <c r="K719" s="152" t="str">
        <f>CONCATENATE(D897,D719, " Curncy")</f>
        <v>EURUSD Curncy</v>
      </c>
      <c r="L719" s="152">
        <f>IF(D719 = D897,1,_xll.BDP(K719,$L$12))</f>
        <v>1</v>
      </c>
      <c r="M719" s="394" t="e">
        <f>IF(D719 = D897,1,_xll.BDP(K719,$M$12)*L719)</f>
        <v>#VALUE!</v>
      </c>
      <c r="N719" s="157" t="e">
        <f t="shared" si="305"/>
        <v>#VALUE!</v>
      </c>
      <c r="O719" s="396" t="e">
        <f>N719 / Y897</f>
        <v>#VALUE!</v>
      </c>
      <c r="P719" s="159">
        <f t="shared" si="306"/>
        <v>0</v>
      </c>
      <c r="Q719" s="398">
        <f>P719 / Y897*100</f>
        <v>0</v>
      </c>
      <c r="R719" s="160">
        <f t="shared" si="307"/>
        <v>0</v>
      </c>
      <c r="S719" s="398">
        <f t="shared" si="308"/>
        <v>0</v>
      </c>
      <c r="T719" s="152">
        <f t="shared" si="309"/>
        <v>1</v>
      </c>
      <c r="U719" s="152">
        <v>0</v>
      </c>
      <c r="V719" s="152">
        <v>1</v>
      </c>
      <c r="W719" s="158" t="e">
        <f t="shared" si="310"/>
        <v>#VALUE!</v>
      </c>
      <c r="X719" s="158" t="e">
        <f t="shared" si="311"/>
        <v>#VALUE!</v>
      </c>
      <c r="Y719" s="70"/>
      <c r="Z719" s="162">
        <f>_xll.BDH(C719,$Z$12,$D$1,$D$1)</f>
        <v>29.26</v>
      </c>
      <c r="AA719" s="162">
        <f t="shared" si="312"/>
        <v>-6.0000000000002274E-2</v>
      </c>
      <c r="AB719" s="163">
        <f t="shared" si="313"/>
        <v>-0.20505809979494966</v>
      </c>
      <c r="AC719" s="164">
        <v>0</v>
      </c>
      <c r="AD719" s="165">
        <f>IF(D719 = D897,1,_xll.BDP(K719,$AD$12)*L719)</f>
        <v>1.0414000000000001</v>
      </c>
      <c r="AE719" s="400">
        <f>AA719*AC719*T719/AD719 / AF897</f>
        <v>0</v>
      </c>
      <c r="AF719" s="73"/>
      <c r="AG719" s="69"/>
      <c r="AH719" s="61"/>
    </row>
    <row r="720" spans="1:34" x14ac:dyDescent="0.2">
      <c r="A720" s="152"/>
      <c r="B720" s="152">
        <v>25865</v>
      </c>
      <c r="C720" s="152" t="s">
        <v>1379</v>
      </c>
      <c r="D720" s="152" t="str">
        <f>_xll.BDP(C720,$D$12)</f>
        <v>USD</v>
      </c>
      <c r="E720" s="152" t="s">
        <v>1380</v>
      </c>
      <c r="F720" s="153">
        <f>_xll.BDP(C720,$F$12)</f>
        <v>8.49</v>
      </c>
      <c r="G720" s="153" t="str">
        <f>_xll.BDP(C720,$G$12)</f>
        <v>#N/A Requesting Data...</v>
      </c>
      <c r="H720" s="154" t="e">
        <f t="shared" si="303"/>
        <v>#VALUE!</v>
      </c>
      <c r="I720" s="155" t="e">
        <f t="shared" si="304"/>
        <v>#VALUE!</v>
      </c>
      <c r="J720" s="156">
        <v>0</v>
      </c>
      <c r="K720" s="152" t="str">
        <f>CONCATENATE(D897,D720, " Curncy")</f>
        <v>EURUSD Curncy</v>
      </c>
      <c r="L720" s="152">
        <f>IF(D720 = D897,1,_xll.BDP(K720,$L$12))</f>
        <v>1</v>
      </c>
      <c r="M720" s="394" t="e">
        <f>IF(D720 = D897,1,_xll.BDP(K720,$M$12)*L720)</f>
        <v>#VALUE!</v>
      </c>
      <c r="N720" s="157" t="e">
        <f t="shared" si="305"/>
        <v>#VALUE!</v>
      </c>
      <c r="O720" s="396" t="e">
        <f>N720 / Y897</f>
        <v>#VALUE!</v>
      </c>
      <c r="P720" s="159">
        <f t="shared" si="306"/>
        <v>0</v>
      </c>
      <c r="Q720" s="398">
        <f>P720 / Y897*100</f>
        <v>0</v>
      </c>
      <c r="R720" s="160">
        <f t="shared" si="307"/>
        <v>0</v>
      </c>
      <c r="S720" s="398">
        <f t="shared" si="308"/>
        <v>0</v>
      </c>
      <c r="T720" s="152">
        <f t="shared" si="309"/>
        <v>1</v>
      </c>
      <c r="U720" s="152">
        <v>0</v>
      </c>
      <c r="V720" s="152">
        <v>1</v>
      </c>
      <c r="W720" s="158" t="e">
        <f t="shared" si="310"/>
        <v>#VALUE!</v>
      </c>
      <c r="X720" s="158" t="e">
        <f t="shared" si="311"/>
        <v>#VALUE!</v>
      </c>
      <c r="Y720" s="161"/>
      <c r="Z720" s="162">
        <f>_xll.BDH(C720,$Z$12,$D$1,$D$1)</f>
        <v>8.24</v>
      </c>
      <c r="AA720" s="162">
        <f t="shared" si="312"/>
        <v>0.25</v>
      </c>
      <c r="AB720" s="163">
        <f t="shared" si="313"/>
        <v>3.0339805825242721</v>
      </c>
      <c r="AC720" s="164">
        <v>0</v>
      </c>
      <c r="AD720" s="165">
        <f>IF(D720 = D897,1,_xll.BDP(K720,$AD$12)*L720)</f>
        <v>1.0414000000000001</v>
      </c>
      <c r="AE720" s="400">
        <f>AA720*AC720*T720/AD720 / AF897</f>
        <v>0</v>
      </c>
      <c r="AF720" s="166"/>
      <c r="AG720" s="69"/>
      <c r="AH720" s="61"/>
    </row>
    <row r="721" spans="1:34" x14ac:dyDescent="0.2">
      <c r="B721" s="152">
        <v>11272</v>
      </c>
      <c r="C721" s="152" t="s">
        <v>830</v>
      </c>
      <c r="D721" s="152" t="str">
        <f>_xll.BDP(C721,$D$12)</f>
        <v>USD</v>
      </c>
      <c r="E721" s="152" t="s">
        <v>897</v>
      </c>
      <c r="F721" s="153">
        <f>_xll.BDP(C721,$F$12)</f>
        <v>63.54</v>
      </c>
      <c r="G721" s="153" t="str">
        <f>_xll.BDP(C721,$G$12)</f>
        <v>#N/A Requesting Data...</v>
      </c>
      <c r="H721" s="154" t="e">
        <f t="shared" si="303"/>
        <v>#VALUE!</v>
      </c>
      <c r="I721" s="155" t="e">
        <f t="shared" si="304"/>
        <v>#VALUE!</v>
      </c>
      <c r="J721" s="156">
        <v>0</v>
      </c>
      <c r="K721" s="152" t="str">
        <f>CONCATENATE(D897,D721, " Curncy")</f>
        <v>EURUSD Curncy</v>
      </c>
      <c r="L721" s="152">
        <f>IF(D721 = D897,1,_xll.BDP(K721,$L$12))</f>
        <v>1</v>
      </c>
      <c r="M721" s="394" t="e">
        <f>IF(D721 = D897,1,_xll.BDP(K721,$M$12)*L721)</f>
        <v>#VALUE!</v>
      </c>
      <c r="N721" s="157" t="e">
        <f t="shared" si="305"/>
        <v>#VALUE!</v>
      </c>
      <c r="O721" s="396" t="e">
        <f>N721 / Y897</f>
        <v>#VALUE!</v>
      </c>
      <c r="P721" s="159">
        <f t="shared" si="306"/>
        <v>0</v>
      </c>
      <c r="Q721" s="398">
        <f>P721 / Y897*100</f>
        <v>0</v>
      </c>
      <c r="R721" s="160">
        <f t="shared" si="307"/>
        <v>0</v>
      </c>
      <c r="S721" s="398">
        <f t="shared" si="308"/>
        <v>0</v>
      </c>
      <c r="T721" s="152">
        <f t="shared" si="309"/>
        <v>1</v>
      </c>
      <c r="U721" s="152">
        <v>0</v>
      </c>
      <c r="V721" s="152">
        <v>1</v>
      </c>
      <c r="W721" s="158" t="e">
        <f t="shared" si="310"/>
        <v>#VALUE!</v>
      </c>
      <c r="X721" s="158" t="e">
        <f t="shared" si="311"/>
        <v>#VALUE!</v>
      </c>
      <c r="Y721" s="70"/>
      <c r="Z721" s="162" t="str">
        <f>_xll.BDH(C721,$Z$12,$D$1,$D$1)</f>
        <v>#N/A Requesting Data...</v>
      </c>
      <c r="AA721" s="162" t="e">
        <f t="shared" si="312"/>
        <v>#VALUE!</v>
      </c>
      <c r="AB721" s="163" t="e">
        <f t="shared" si="313"/>
        <v>#VALUE!</v>
      </c>
      <c r="AC721" s="164">
        <v>0</v>
      </c>
      <c r="AD721" s="165">
        <f>IF(D721 = D897,1,_xll.BDP(K721,$AD$12)*L721)</f>
        <v>1.0414000000000001</v>
      </c>
      <c r="AE721" s="400" t="e">
        <f>AA721*AC721*T721/AD721 / AF897</f>
        <v>#VALUE!</v>
      </c>
      <c r="AF721" s="73"/>
      <c r="AG721" s="69"/>
      <c r="AH721" s="61"/>
    </row>
    <row r="722" spans="1:34" x14ac:dyDescent="0.2">
      <c r="B722" s="152">
        <v>18949</v>
      </c>
      <c r="C722" s="152" t="s">
        <v>831</v>
      </c>
      <c r="D722" s="152" t="str">
        <f>_xll.BDP(C722,$D$12)</f>
        <v>USD</v>
      </c>
      <c r="E722" s="152" t="s">
        <v>898</v>
      </c>
      <c r="F722" s="153">
        <f>_xll.BDP(C722,$F$12)</f>
        <v>32.19</v>
      </c>
      <c r="G722" s="153" t="str">
        <f>_xll.BDP(C722,$G$12)</f>
        <v>#N/A Requesting Data...</v>
      </c>
      <c r="H722" s="154" t="e">
        <f t="shared" si="303"/>
        <v>#VALUE!</v>
      </c>
      <c r="I722" s="155" t="e">
        <f t="shared" si="304"/>
        <v>#VALUE!</v>
      </c>
      <c r="J722" s="156">
        <v>0</v>
      </c>
      <c r="K722" s="152" t="str">
        <f>CONCATENATE(D897,D722, " Curncy")</f>
        <v>EURUSD Curncy</v>
      </c>
      <c r="L722" s="152">
        <f>IF(D722 = D897,1,_xll.BDP(K722,$L$12))</f>
        <v>1</v>
      </c>
      <c r="M722" s="394" t="e">
        <f>IF(D722 = D897,1,_xll.BDP(K722,$M$12)*L722)</f>
        <v>#VALUE!</v>
      </c>
      <c r="N722" s="157" t="e">
        <f t="shared" si="305"/>
        <v>#VALUE!</v>
      </c>
      <c r="O722" s="396" t="e">
        <f>N722 / Y897</f>
        <v>#VALUE!</v>
      </c>
      <c r="P722" s="159">
        <f t="shared" si="306"/>
        <v>0</v>
      </c>
      <c r="Q722" s="398">
        <f>P722 / Y897*100</f>
        <v>0</v>
      </c>
      <c r="R722" s="160">
        <f t="shared" si="307"/>
        <v>0</v>
      </c>
      <c r="S722" s="398">
        <f t="shared" si="308"/>
        <v>0</v>
      </c>
      <c r="T722" s="152">
        <f t="shared" si="309"/>
        <v>1</v>
      </c>
      <c r="U722" s="152">
        <v>0</v>
      </c>
      <c r="V722" s="152">
        <v>1</v>
      </c>
      <c r="W722" s="158" t="e">
        <f t="shared" si="310"/>
        <v>#VALUE!</v>
      </c>
      <c r="X722" s="158" t="e">
        <f t="shared" si="311"/>
        <v>#VALUE!</v>
      </c>
      <c r="Y722" s="70"/>
      <c r="Z722" s="162">
        <f>_xll.BDH(C722,$Z$12,$D$1,$D$1)</f>
        <v>31.76</v>
      </c>
      <c r="AA722" s="162">
        <f t="shared" si="312"/>
        <v>0.42999999999999616</v>
      </c>
      <c r="AB722" s="163">
        <f t="shared" si="313"/>
        <v>1.3539042821158569</v>
      </c>
      <c r="AC722" s="164">
        <v>0</v>
      </c>
      <c r="AD722" s="165">
        <f>IF(D722 = D897,1,_xll.BDP(K722,$AD$12)*L722)</f>
        <v>1.0414000000000001</v>
      </c>
      <c r="AE722" s="400">
        <f>AA722*AC722*T722/AD722 / AF897</f>
        <v>0</v>
      </c>
      <c r="AF722" s="73"/>
      <c r="AG722" s="69"/>
      <c r="AH722" s="61"/>
    </row>
    <row r="723" spans="1:34" x14ac:dyDescent="0.2">
      <c r="B723" s="152">
        <v>26423</v>
      </c>
      <c r="C723" s="152" t="s">
        <v>50</v>
      </c>
      <c r="D723" s="152" t="str">
        <f>_xll.BDP(C723,$D$12)</f>
        <v>USD</v>
      </c>
      <c r="E723" s="152" t="s">
        <v>261</v>
      </c>
      <c r="F723" s="153">
        <f>_xll.BDP(C723,$F$12)</f>
        <v>15.67</v>
      </c>
      <c r="G723" s="153" t="str">
        <f>_xll.BDP(C723,$G$12)</f>
        <v>#N/A Requesting Data...</v>
      </c>
      <c r="H723" s="154" t="e">
        <f t="shared" si="303"/>
        <v>#VALUE!</v>
      </c>
      <c r="I723" s="155" t="e">
        <f t="shared" si="304"/>
        <v>#VALUE!</v>
      </c>
      <c r="J723" s="156">
        <v>0</v>
      </c>
      <c r="K723" s="152" t="str">
        <f>CONCATENATE(D897,D723, " Curncy")</f>
        <v>EURUSD Curncy</v>
      </c>
      <c r="L723" s="152">
        <f>IF(D723 = D897,1,_xll.BDP(K723,$L$12))</f>
        <v>1</v>
      </c>
      <c r="M723" s="394" t="e">
        <f>IF(D723 = D897,1,_xll.BDP(K723,$M$12)*L723)</f>
        <v>#VALUE!</v>
      </c>
      <c r="N723" s="157" t="e">
        <f t="shared" si="305"/>
        <v>#VALUE!</v>
      </c>
      <c r="O723" s="396" t="e">
        <f>N723 / Y897</f>
        <v>#VALUE!</v>
      </c>
      <c r="P723" s="159">
        <f t="shared" si="306"/>
        <v>0</v>
      </c>
      <c r="Q723" s="398">
        <f>P723 / Y897*100</f>
        <v>0</v>
      </c>
      <c r="R723" s="160">
        <f t="shared" si="307"/>
        <v>0</v>
      </c>
      <c r="S723" s="398">
        <f t="shared" si="308"/>
        <v>0</v>
      </c>
      <c r="T723" s="152">
        <f t="shared" si="309"/>
        <v>1</v>
      </c>
      <c r="U723" s="152">
        <v>0</v>
      </c>
      <c r="V723" s="152">
        <v>1</v>
      </c>
      <c r="W723" s="158" t="e">
        <f t="shared" si="310"/>
        <v>#VALUE!</v>
      </c>
      <c r="X723" s="158" t="e">
        <f t="shared" si="311"/>
        <v>#VALUE!</v>
      </c>
      <c r="Y723" s="70"/>
      <c r="Z723" s="162">
        <f>_xll.BDH(C723,$Z$12,$D$1,$D$1)</f>
        <v>16.190000000000001</v>
      </c>
      <c r="AA723" s="162">
        <f t="shared" si="312"/>
        <v>-0.52000000000000135</v>
      </c>
      <c r="AB723" s="163">
        <f t="shared" si="313"/>
        <v>-3.2118591723286056</v>
      </c>
      <c r="AC723" s="164">
        <v>0</v>
      </c>
      <c r="AD723" s="165">
        <f>IF(D723 = D897,1,_xll.BDP(K723,$AD$12)*L723)</f>
        <v>1.0414000000000001</v>
      </c>
      <c r="AE723" s="400">
        <f>AA723*AC723*T723/AD723 / AF897</f>
        <v>0</v>
      </c>
      <c r="AF723" s="73"/>
      <c r="AG723" s="69"/>
      <c r="AH723" s="61"/>
    </row>
    <row r="724" spans="1:34" x14ac:dyDescent="0.2">
      <c r="B724" s="152">
        <v>1635</v>
      </c>
      <c r="C724" s="152" t="s">
        <v>832</v>
      </c>
      <c r="D724" s="152" t="str">
        <f>_xll.BDP(C724,$D$12)</f>
        <v>USD</v>
      </c>
      <c r="E724" s="152" t="s">
        <v>899</v>
      </c>
      <c r="F724" s="153">
        <f>_xll.BDP(C724,$F$12)</f>
        <v>299.23</v>
      </c>
      <c r="G724" s="153" t="str">
        <f>_xll.BDP(C724,$G$12)</f>
        <v>#N/A Requesting Data...</v>
      </c>
      <c r="H724" s="154" t="e">
        <f t="shared" si="303"/>
        <v>#VALUE!</v>
      </c>
      <c r="I724" s="155" t="e">
        <f t="shared" si="304"/>
        <v>#VALUE!</v>
      </c>
      <c r="J724" s="156">
        <v>0</v>
      </c>
      <c r="K724" s="152" t="str">
        <f>CONCATENATE(D897,D724, " Curncy")</f>
        <v>EURUSD Curncy</v>
      </c>
      <c r="L724" s="152">
        <f>IF(D724 = D897,1,_xll.BDP(K724,$L$12))</f>
        <v>1</v>
      </c>
      <c r="M724" s="394" t="e">
        <f>IF(D724 = D897,1,_xll.BDP(K724,$M$12)*L724)</f>
        <v>#VALUE!</v>
      </c>
      <c r="N724" s="157" t="e">
        <f t="shared" si="305"/>
        <v>#VALUE!</v>
      </c>
      <c r="O724" s="396" t="e">
        <f>N724 / Y897</f>
        <v>#VALUE!</v>
      </c>
      <c r="P724" s="159">
        <f t="shared" si="306"/>
        <v>0</v>
      </c>
      <c r="Q724" s="398">
        <f>P724 / Y897*100</f>
        <v>0</v>
      </c>
      <c r="R724" s="160">
        <f t="shared" si="307"/>
        <v>0</v>
      </c>
      <c r="S724" s="398">
        <f t="shared" si="308"/>
        <v>0</v>
      </c>
      <c r="T724" s="152">
        <f t="shared" si="309"/>
        <v>1</v>
      </c>
      <c r="U724" s="152">
        <v>0</v>
      </c>
      <c r="V724" s="152">
        <v>1</v>
      </c>
      <c r="W724" s="158" t="e">
        <f t="shared" si="310"/>
        <v>#VALUE!</v>
      </c>
      <c r="X724" s="158" t="e">
        <f t="shared" si="311"/>
        <v>#VALUE!</v>
      </c>
      <c r="Y724" s="70"/>
      <c r="Z724" s="162" t="str">
        <f>_xll.BDH(C724,$Z$12,$D$1,$D$1)</f>
        <v>#N/A Requesting Data...</v>
      </c>
      <c r="AA724" s="162" t="e">
        <f t="shared" si="312"/>
        <v>#VALUE!</v>
      </c>
      <c r="AB724" s="163" t="e">
        <f t="shared" si="313"/>
        <v>#VALUE!</v>
      </c>
      <c r="AC724" s="164">
        <v>0</v>
      </c>
      <c r="AD724" s="165">
        <f>IF(D724 = D897,1,_xll.BDP(K724,$AD$12)*L724)</f>
        <v>1.0414000000000001</v>
      </c>
      <c r="AE724" s="400" t="e">
        <f>AA724*AC724*T724/AD724 / AF897</f>
        <v>#VALUE!</v>
      </c>
      <c r="AF724" s="73"/>
      <c r="AG724" s="69"/>
      <c r="AH724" s="61"/>
    </row>
    <row r="725" spans="1:34" x14ac:dyDescent="0.2">
      <c r="B725" s="152">
        <v>19644</v>
      </c>
      <c r="C725" s="152" t="s">
        <v>49</v>
      </c>
      <c r="D725" s="152" t="str">
        <f>_xll.BDP(C725,$D$12)</f>
        <v>USD</v>
      </c>
      <c r="E725" s="152" t="s">
        <v>260</v>
      </c>
      <c r="F725" s="153">
        <f>_xll.BDP(C725,$F$12)</f>
        <v>7.16</v>
      </c>
      <c r="G725" s="153" t="str">
        <f>_xll.BDP(C725,$G$12)</f>
        <v>#N/A Requesting Data...</v>
      </c>
      <c r="H725" s="154" t="e">
        <f t="shared" si="303"/>
        <v>#VALUE!</v>
      </c>
      <c r="I725" s="155" t="e">
        <f t="shared" si="304"/>
        <v>#VALUE!</v>
      </c>
      <c r="J725" s="156">
        <v>0</v>
      </c>
      <c r="K725" s="152" t="str">
        <f>CONCATENATE(D897,D725, " Curncy")</f>
        <v>EURUSD Curncy</v>
      </c>
      <c r="L725" s="152">
        <f>IF(D725 = D897,1,_xll.BDP(K725,$L$12))</f>
        <v>1</v>
      </c>
      <c r="M725" s="394" t="e">
        <f>IF(D725 = D897,1,_xll.BDP(K725,$M$12)*L725)</f>
        <v>#VALUE!</v>
      </c>
      <c r="N725" s="157" t="e">
        <f t="shared" si="305"/>
        <v>#VALUE!</v>
      </c>
      <c r="O725" s="396" t="e">
        <f>N725 / Y897</f>
        <v>#VALUE!</v>
      </c>
      <c r="P725" s="159">
        <f t="shared" si="306"/>
        <v>0</v>
      </c>
      <c r="Q725" s="398">
        <f>P725 / Y897*100</f>
        <v>0</v>
      </c>
      <c r="R725" s="160">
        <f t="shared" si="307"/>
        <v>0</v>
      </c>
      <c r="S725" s="398">
        <f t="shared" si="308"/>
        <v>0</v>
      </c>
      <c r="T725" s="152">
        <f t="shared" si="309"/>
        <v>1</v>
      </c>
      <c r="U725" s="152">
        <v>0</v>
      </c>
      <c r="V725" s="152">
        <v>1</v>
      </c>
      <c r="W725" s="158" t="e">
        <f t="shared" si="310"/>
        <v>#VALUE!</v>
      </c>
      <c r="X725" s="158" t="e">
        <f t="shared" si="311"/>
        <v>#VALUE!</v>
      </c>
      <c r="Y725" s="70"/>
      <c r="Z725" s="162">
        <f>_xll.BDH(C725,$Z$12,$D$1,$D$1)</f>
        <v>6.91</v>
      </c>
      <c r="AA725" s="162">
        <f t="shared" si="312"/>
        <v>0.25</v>
      </c>
      <c r="AB725" s="163">
        <f t="shared" si="313"/>
        <v>3.6179450072358899</v>
      </c>
      <c r="AC725" s="164">
        <v>0</v>
      </c>
      <c r="AD725" s="165">
        <f>IF(D725 = D897,1,_xll.BDP(K725,$AD$12)*L725)</f>
        <v>1.0414000000000001</v>
      </c>
      <c r="AE725" s="400">
        <f>AA725*AC725*T725/AD725 / AF897</f>
        <v>0</v>
      </c>
      <c r="AF725" s="73"/>
      <c r="AG725" s="69"/>
      <c r="AH725" s="61"/>
    </row>
    <row r="726" spans="1:34" x14ac:dyDescent="0.2">
      <c r="A726" s="152"/>
      <c r="B726" s="152">
        <v>28172</v>
      </c>
      <c r="C726" s="152" t="s">
        <v>1213</v>
      </c>
      <c r="D726" s="152" t="str">
        <f>_xll.BDP(C726,$D$12)</f>
        <v>USD</v>
      </c>
      <c r="E726" s="152" t="s">
        <v>1214</v>
      </c>
      <c r="F726" s="153">
        <f>_xll.BDP(C726,$F$12)</f>
        <v>1.4</v>
      </c>
      <c r="G726" s="153" t="str">
        <f>_xll.BDP(C726,$G$12)</f>
        <v>#N/A Requesting Data...</v>
      </c>
      <c r="H726" s="154" t="e">
        <f t="shared" si="303"/>
        <v>#VALUE!</v>
      </c>
      <c r="I726" s="155" t="e">
        <f t="shared" si="304"/>
        <v>#VALUE!</v>
      </c>
      <c r="J726" s="156">
        <v>0</v>
      </c>
      <c r="K726" s="152" t="str">
        <f>CONCATENATE(D897,D726, " Curncy")</f>
        <v>EURUSD Curncy</v>
      </c>
      <c r="L726" s="152">
        <f>IF(D726 = D897,1,_xll.BDP(K726,$L$12))</f>
        <v>1</v>
      </c>
      <c r="M726" s="394" t="e">
        <f>IF(D726 = D897,1,_xll.BDP(K726,$M$12)*L726)</f>
        <v>#VALUE!</v>
      </c>
      <c r="N726" s="157" t="e">
        <f t="shared" si="305"/>
        <v>#VALUE!</v>
      </c>
      <c r="O726" s="396" t="e">
        <f>N726 / Y897</f>
        <v>#VALUE!</v>
      </c>
      <c r="P726" s="159">
        <f t="shared" si="306"/>
        <v>0</v>
      </c>
      <c r="Q726" s="398">
        <f>P726 / Y897*100</f>
        <v>0</v>
      </c>
      <c r="R726" s="160">
        <f t="shared" si="307"/>
        <v>0</v>
      </c>
      <c r="S726" s="398">
        <f t="shared" si="308"/>
        <v>0</v>
      </c>
      <c r="T726" s="152">
        <f t="shared" si="309"/>
        <v>1</v>
      </c>
      <c r="U726" s="152">
        <v>0</v>
      </c>
      <c r="V726" s="152">
        <v>1</v>
      </c>
      <c r="W726" s="158" t="e">
        <f t="shared" si="310"/>
        <v>#VALUE!</v>
      </c>
      <c r="X726" s="158" t="e">
        <f t="shared" si="311"/>
        <v>#VALUE!</v>
      </c>
      <c r="Y726" s="161"/>
      <c r="Z726" s="162">
        <f>_xll.BDH(C726,$Z$12,$D$1,$D$1)</f>
        <v>1.36</v>
      </c>
      <c r="AA726" s="162">
        <f t="shared" si="312"/>
        <v>3.9999999999999813E-2</v>
      </c>
      <c r="AB726" s="163">
        <f t="shared" si="313"/>
        <v>2.9411764705882213</v>
      </c>
      <c r="AC726" s="164">
        <v>0</v>
      </c>
      <c r="AD726" s="165">
        <f>IF(D726 = D897,1,_xll.BDP(K726,$AD$12)*L726)</f>
        <v>1.0414000000000001</v>
      </c>
      <c r="AE726" s="400">
        <f>AA726*AC726*T726/AD726 / AF897</f>
        <v>0</v>
      </c>
      <c r="AF726" s="166"/>
      <c r="AG726" s="69"/>
      <c r="AH726" s="61"/>
    </row>
    <row r="727" spans="1:34" x14ac:dyDescent="0.2">
      <c r="B727" s="152">
        <v>2560</v>
      </c>
      <c r="C727" s="152" t="s">
        <v>833</v>
      </c>
      <c r="D727" s="152" t="str">
        <f>_xll.BDP(C727,$D$12)</f>
        <v>USD</v>
      </c>
      <c r="E727" s="152" t="s">
        <v>900</v>
      </c>
      <c r="F727" s="153">
        <f>_xll.BDP(C727,$F$12)</f>
        <v>31.43</v>
      </c>
      <c r="G727" s="153" t="str">
        <f>_xll.BDP(C727,$G$12)</f>
        <v>#N/A Requesting Data...</v>
      </c>
      <c r="H727" s="154" t="e">
        <f t="shared" si="303"/>
        <v>#VALUE!</v>
      </c>
      <c r="I727" s="155" t="e">
        <f t="shared" si="304"/>
        <v>#VALUE!</v>
      </c>
      <c r="J727" s="156">
        <v>0</v>
      </c>
      <c r="K727" s="152" t="str">
        <f>CONCATENATE(D897,D727, " Curncy")</f>
        <v>EURUSD Curncy</v>
      </c>
      <c r="L727" s="152">
        <f>IF(D727 = D897,1,_xll.BDP(K727,$L$12))</f>
        <v>1</v>
      </c>
      <c r="M727" s="394" t="e">
        <f>IF(D727 = D897,1,_xll.BDP(K727,$M$12)*L727)</f>
        <v>#VALUE!</v>
      </c>
      <c r="N727" s="157" t="e">
        <f t="shared" si="305"/>
        <v>#VALUE!</v>
      </c>
      <c r="O727" s="396" t="e">
        <f>N727 / Y897</f>
        <v>#VALUE!</v>
      </c>
      <c r="P727" s="159">
        <f t="shared" si="306"/>
        <v>0</v>
      </c>
      <c r="Q727" s="398">
        <f>P727 / Y897*100</f>
        <v>0</v>
      </c>
      <c r="R727" s="160">
        <f t="shared" si="307"/>
        <v>0</v>
      </c>
      <c r="S727" s="398">
        <f t="shared" si="308"/>
        <v>0</v>
      </c>
      <c r="T727" s="152">
        <f t="shared" si="309"/>
        <v>1</v>
      </c>
      <c r="U727" s="152">
        <v>0</v>
      </c>
      <c r="V727" s="152">
        <v>1</v>
      </c>
      <c r="W727" s="158" t="e">
        <f t="shared" si="310"/>
        <v>#VALUE!</v>
      </c>
      <c r="X727" s="158" t="e">
        <f t="shared" si="311"/>
        <v>#VALUE!</v>
      </c>
      <c r="Y727" s="70"/>
      <c r="Z727" s="162">
        <f>_xll.BDH(C727,$Z$12,$D$1,$D$1)</f>
        <v>31.36</v>
      </c>
      <c r="AA727" s="162">
        <f t="shared" si="312"/>
        <v>7.0000000000000284E-2</v>
      </c>
      <c r="AB727" s="163">
        <f t="shared" si="313"/>
        <v>0.22321428571428661</v>
      </c>
      <c r="AC727" s="164">
        <v>0</v>
      </c>
      <c r="AD727" s="165">
        <f>IF(D727 = D897,1,_xll.BDP(K727,$AD$12)*L727)</f>
        <v>1.0414000000000001</v>
      </c>
      <c r="AE727" s="400">
        <f>AA727*AC727*T727/AD727 / AF897</f>
        <v>0</v>
      </c>
      <c r="AF727" s="73"/>
      <c r="AG727" s="69"/>
      <c r="AH727" s="61"/>
    </row>
    <row r="728" spans="1:34" x14ac:dyDescent="0.2">
      <c r="A728" s="152"/>
      <c r="B728" s="152">
        <v>29127</v>
      </c>
      <c r="C728" s="152" t="s">
        <v>1338</v>
      </c>
      <c r="D728" s="152" t="str">
        <f>_xll.BDP(C728,$D$12)</f>
        <v>USD</v>
      </c>
      <c r="E728" s="152" t="s">
        <v>1339</v>
      </c>
      <c r="F728" s="153">
        <f>_xll.BDP(C728,$F$12)</f>
        <v>14.65</v>
      </c>
      <c r="G728" s="153" t="str">
        <f>_xll.BDP(C728,$G$12)</f>
        <v>#N/A Requesting Data...</v>
      </c>
      <c r="H728" s="154" t="e">
        <f t="shared" si="303"/>
        <v>#VALUE!</v>
      </c>
      <c r="I728" s="155" t="e">
        <f t="shared" si="304"/>
        <v>#VALUE!</v>
      </c>
      <c r="J728" s="156">
        <v>0</v>
      </c>
      <c r="K728" s="152" t="str">
        <f>CONCATENATE(D897,D728, " Curncy")</f>
        <v>EURUSD Curncy</v>
      </c>
      <c r="L728" s="152">
        <f>IF(D728 = D897,1,_xll.BDP(K728,$L$12))</f>
        <v>1</v>
      </c>
      <c r="M728" s="394" t="e">
        <f>IF(D728 = D897,1,_xll.BDP(K728,$M$12)*L728)</f>
        <v>#VALUE!</v>
      </c>
      <c r="N728" s="157" t="e">
        <f t="shared" si="305"/>
        <v>#VALUE!</v>
      </c>
      <c r="O728" s="396" t="e">
        <f>N728 / Y897</f>
        <v>#VALUE!</v>
      </c>
      <c r="P728" s="159">
        <f t="shared" si="306"/>
        <v>0</v>
      </c>
      <c r="Q728" s="398">
        <f>P728 / Y897*100</f>
        <v>0</v>
      </c>
      <c r="R728" s="160">
        <f t="shared" si="307"/>
        <v>0</v>
      </c>
      <c r="S728" s="398">
        <f t="shared" si="308"/>
        <v>0</v>
      </c>
      <c r="T728" s="152">
        <f t="shared" si="309"/>
        <v>1</v>
      </c>
      <c r="U728" s="152">
        <v>0</v>
      </c>
      <c r="V728" s="152">
        <v>1</v>
      </c>
      <c r="W728" s="158" t="e">
        <f t="shared" si="310"/>
        <v>#VALUE!</v>
      </c>
      <c r="X728" s="158" t="e">
        <f t="shared" si="311"/>
        <v>#VALUE!</v>
      </c>
      <c r="Y728" s="161"/>
      <c r="Z728" s="162" t="str">
        <f>_xll.BDH(C728,$Z$12,$D$1,$D$1)</f>
        <v>#N/A Requesting Data...</v>
      </c>
      <c r="AA728" s="162" t="e">
        <f t="shared" si="312"/>
        <v>#VALUE!</v>
      </c>
      <c r="AB728" s="163" t="e">
        <f t="shared" si="313"/>
        <v>#VALUE!</v>
      </c>
      <c r="AC728" s="164">
        <v>0</v>
      </c>
      <c r="AD728" s="165">
        <f>IF(D728 = D897,1,_xll.BDP(K728,$AD$12)*L728)</f>
        <v>1.0414000000000001</v>
      </c>
      <c r="AE728" s="400" t="e">
        <f>AA728*AC728*T728/AD728 / AF897</f>
        <v>#VALUE!</v>
      </c>
      <c r="AF728" s="166"/>
      <c r="AG728" s="69"/>
      <c r="AH728" s="61"/>
    </row>
    <row r="729" spans="1:34" x14ac:dyDescent="0.2">
      <c r="A729" s="152"/>
      <c r="B729" s="152">
        <v>25882</v>
      </c>
      <c r="C729" s="152" t="s">
        <v>1406</v>
      </c>
      <c r="D729" s="152" t="str">
        <f>_xll.BDP(C729,$D$12)</f>
        <v>USD</v>
      </c>
      <c r="E729" s="152" t="s">
        <v>1407</v>
      </c>
      <c r="F729" s="153">
        <f>_xll.BDP(C729,$F$12)</f>
        <v>12.96</v>
      </c>
      <c r="G729" s="153" t="str">
        <f>_xll.BDP(C729,$G$12)</f>
        <v>#N/A Requesting Data...</v>
      </c>
      <c r="H729" s="154" t="e">
        <f t="shared" si="303"/>
        <v>#VALUE!</v>
      </c>
      <c r="I729" s="155" t="e">
        <f t="shared" si="304"/>
        <v>#VALUE!</v>
      </c>
      <c r="J729" s="156">
        <v>0</v>
      </c>
      <c r="K729" s="152" t="str">
        <f>CONCATENATE(D897,D729, " Curncy")</f>
        <v>EURUSD Curncy</v>
      </c>
      <c r="L729" s="152">
        <f>IF(D729 = D897,1,_xll.BDP(K729,$L$12))</f>
        <v>1</v>
      </c>
      <c r="M729" s="394" t="e">
        <f>IF(D729 = D897,1,_xll.BDP(K729,$M$12)*L729)</f>
        <v>#VALUE!</v>
      </c>
      <c r="N729" s="157" t="e">
        <f t="shared" si="305"/>
        <v>#VALUE!</v>
      </c>
      <c r="O729" s="396" t="e">
        <f>N729 / Y897</f>
        <v>#VALUE!</v>
      </c>
      <c r="P729" s="159">
        <f t="shared" si="306"/>
        <v>0</v>
      </c>
      <c r="Q729" s="398">
        <f>P729 / Y897*100</f>
        <v>0</v>
      </c>
      <c r="R729" s="160">
        <f t="shared" si="307"/>
        <v>0</v>
      </c>
      <c r="S729" s="398">
        <f t="shared" si="308"/>
        <v>0</v>
      </c>
      <c r="T729" s="152">
        <f t="shared" si="309"/>
        <v>1</v>
      </c>
      <c r="U729" s="152">
        <v>0</v>
      </c>
      <c r="V729" s="152">
        <v>1</v>
      </c>
      <c r="W729" s="158" t="e">
        <f t="shared" si="310"/>
        <v>#VALUE!</v>
      </c>
      <c r="X729" s="158" t="e">
        <f t="shared" si="311"/>
        <v>#VALUE!</v>
      </c>
      <c r="Y729" s="161"/>
      <c r="Z729" s="162">
        <f>_xll.BDH(C729,$Z$12,$D$1,$D$1)</f>
        <v>13.26</v>
      </c>
      <c r="AA729" s="162">
        <f t="shared" si="312"/>
        <v>-0.29999999999999893</v>
      </c>
      <c r="AB729" s="163">
        <f t="shared" si="313"/>
        <v>-2.2624434389140191</v>
      </c>
      <c r="AC729" s="164">
        <v>0</v>
      </c>
      <c r="AD729" s="165">
        <f>IF(D729 = D897,1,_xll.BDP(K729,$AD$12)*L729)</f>
        <v>1.0414000000000001</v>
      </c>
      <c r="AE729" s="400">
        <f>AA729*AC729*T729/AD729 / AF897</f>
        <v>0</v>
      </c>
      <c r="AF729" s="166"/>
      <c r="AG729" s="69"/>
      <c r="AH729" s="61"/>
    </row>
    <row r="730" spans="1:34" x14ac:dyDescent="0.2">
      <c r="A730" s="152"/>
      <c r="B730" s="152">
        <v>20554</v>
      </c>
      <c r="C730" s="152" t="s">
        <v>1215</v>
      </c>
      <c r="D730" s="152" t="str">
        <f>_xll.BDP(C730,$D$12)</f>
        <v>USD</v>
      </c>
      <c r="E730" s="152" t="s">
        <v>1216</v>
      </c>
      <c r="F730" s="153">
        <f>_xll.BDP(C730,$F$12)</f>
        <v>279.08</v>
      </c>
      <c r="G730" s="153" t="str">
        <f>_xll.BDP(C730,$G$12)</f>
        <v>#N/A Requesting Data...</v>
      </c>
      <c r="H730" s="154" t="e">
        <f t="shared" si="303"/>
        <v>#VALUE!</v>
      </c>
      <c r="I730" s="155" t="e">
        <f t="shared" si="304"/>
        <v>#VALUE!</v>
      </c>
      <c r="J730" s="156">
        <v>0</v>
      </c>
      <c r="K730" s="152" t="str">
        <f>CONCATENATE(D897,D730, " Curncy")</f>
        <v>EURUSD Curncy</v>
      </c>
      <c r="L730" s="152">
        <f>IF(D730 = D897,1,_xll.BDP(K730,$L$12))</f>
        <v>1</v>
      </c>
      <c r="M730" s="394" t="e">
        <f>IF(D730 = D897,1,_xll.BDP(K730,$M$12)*L730)</f>
        <v>#VALUE!</v>
      </c>
      <c r="N730" s="157" t="e">
        <f t="shared" si="305"/>
        <v>#VALUE!</v>
      </c>
      <c r="O730" s="396" t="e">
        <f>N730 / Y897</f>
        <v>#VALUE!</v>
      </c>
      <c r="P730" s="159">
        <f t="shared" si="306"/>
        <v>0</v>
      </c>
      <c r="Q730" s="398">
        <f>P730 / Y897*100</f>
        <v>0</v>
      </c>
      <c r="R730" s="160">
        <f t="shared" si="307"/>
        <v>0</v>
      </c>
      <c r="S730" s="398">
        <f t="shared" si="308"/>
        <v>0</v>
      </c>
      <c r="T730" s="152">
        <f t="shared" si="309"/>
        <v>1</v>
      </c>
      <c r="U730" s="152">
        <v>0</v>
      </c>
      <c r="V730" s="152">
        <v>1</v>
      </c>
      <c r="W730" s="158" t="e">
        <f t="shared" si="310"/>
        <v>#VALUE!</v>
      </c>
      <c r="X730" s="158" t="e">
        <f t="shared" si="311"/>
        <v>#VALUE!</v>
      </c>
      <c r="Y730" s="161"/>
      <c r="Z730" s="162" t="str">
        <f>_xll.BDH(C730,$Z$12,$D$1,$D$1)</f>
        <v>#N/A Requesting Data...</v>
      </c>
      <c r="AA730" s="162" t="e">
        <f t="shared" si="312"/>
        <v>#VALUE!</v>
      </c>
      <c r="AB730" s="163" t="e">
        <f t="shared" si="313"/>
        <v>#VALUE!</v>
      </c>
      <c r="AC730" s="164">
        <v>0</v>
      </c>
      <c r="AD730" s="165">
        <f>IF(D730 = D897,1,_xll.BDP(K730,$AD$12)*L730)</f>
        <v>1.0414000000000001</v>
      </c>
      <c r="AE730" s="400" t="e">
        <f>AA730*AC730*T730/AD730 / AF897</f>
        <v>#VALUE!</v>
      </c>
      <c r="AF730" s="166"/>
      <c r="AG730" s="69"/>
      <c r="AH730" s="61"/>
    </row>
    <row r="731" spans="1:34" x14ac:dyDescent="0.2">
      <c r="B731" s="152">
        <v>19398</v>
      </c>
      <c r="C731" s="152" t="s">
        <v>835</v>
      </c>
      <c r="D731" s="152" t="str">
        <f>_xll.BDP(C731,$D$12)</f>
        <v>USD</v>
      </c>
      <c r="E731" s="152" t="s">
        <v>902</v>
      </c>
      <c r="F731" s="153">
        <f>_xll.BDP(C731,$F$12)</f>
        <v>191.04</v>
      </c>
      <c r="G731" s="153" t="str">
        <f>_xll.BDP(C731,$G$12)</f>
        <v>#N/A Requesting Data...</v>
      </c>
      <c r="H731" s="154" t="e">
        <f t="shared" si="303"/>
        <v>#VALUE!</v>
      </c>
      <c r="I731" s="155" t="e">
        <f t="shared" si="304"/>
        <v>#VALUE!</v>
      </c>
      <c r="J731" s="156">
        <v>-18901</v>
      </c>
      <c r="K731" s="152" t="str">
        <f>CONCATENATE(D897,D731, " Curncy")</f>
        <v>EURUSD Curncy</v>
      </c>
      <c r="L731" s="152">
        <f>IF(D731 = D897,1,_xll.BDP(K731,$L$12))</f>
        <v>1</v>
      </c>
      <c r="M731" s="394" t="e">
        <f>IF(D731 = D897,1,_xll.BDP(K731,$M$12)*L731)</f>
        <v>#VALUE!</v>
      </c>
      <c r="N731" s="157" t="e">
        <f t="shared" si="305"/>
        <v>#VALUE!</v>
      </c>
      <c r="O731" s="396" t="e">
        <f>N731 / Y897</f>
        <v>#VALUE!</v>
      </c>
      <c r="P731" s="159" t="e">
        <f t="shared" si="306"/>
        <v>#VALUE!</v>
      </c>
      <c r="Q731" s="398" t="e">
        <f>P731 / Y897*100</f>
        <v>#VALUE!</v>
      </c>
      <c r="R731" s="160" t="e">
        <f t="shared" si="307"/>
        <v>#VALUE!</v>
      </c>
      <c r="S731" s="398" t="e">
        <f t="shared" si="308"/>
        <v>#VALUE!</v>
      </c>
      <c r="T731" s="152">
        <f t="shared" si="309"/>
        <v>1</v>
      </c>
      <c r="U731" s="152">
        <v>0</v>
      </c>
      <c r="V731" s="152">
        <v>1</v>
      </c>
      <c r="W731" s="158" t="e">
        <f t="shared" si="310"/>
        <v>#VALUE!</v>
      </c>
      <c r="X731" s="158" t="e">
        <f t="shared" si="311"/>
        <v>#VALUE!</v>
      </c>
      <c r="Y731" s="70"/>
      <c r="Z731" s="162">
        <f>_xll.BDH(C731,$Z$12,$D$1,$D$1)</f>
        <v>184.36</v>
      </c>
      <c r="AA731" s="162">
        <f t="shared" si="312"/>
        <v>6.6799999999999784</v>
      </c>
      <c r="AB731" s="163">
        <f t="shared" si="313"/>
        <v>3.6233456281188863</v>
      </c>
      <c r="AC731" s="164">
        <v>-18901</v>
      </c>
      <c r="AD731" s="165">
        <f>IF(D731 = D897,1,_xll.BDP(K731,$AD$12)*L731)</f>
        <v>1.0414000000000001</v>
      </c>
      <c r="AE731" s="400">
        <f>AA731*AC731*T731/AD731 / AF897</f>
        <v>-4.518698441218412E-4</v>
      </c>
      <c r="AF731" s="73"/>
      <c r="AG731" s="69"/>
      <c r="AH731" s="61"/>
    </row>
    <row r="732" spans="1:34" x14ac:dyDescent="0.2">
      <c r="B732" s="152">
        <v>2967</v>
      </c>
      <c r="C732" s="152" t="s">
        <v>834</v>
      </c>
      <c r="D732" s="152" t="str">
        <f>_xll.BDP(C732,$D$12)</f>
        <v>USD</v>
      </c>
      <c r="E732" s="152" t="s">
        <v>901</v>
      </c>
      <c r="F732" s="153">
        <f>_xll.BDP(C732,$F$12)</f>
        <v>141.12</v>
      </c>
      <c r="G732" s="153" t="str">
        <f>_xll.BDP(C732,$G$12)</f>
        <v>#N/A Requesting Data...</v>
      </c>
      <c r="H732" s="154" t="e">
        <f t="shared" si="303"/>
        <v>#VALUE!</v>
      </c>
      <c r="I732" s="155" t="e">
        <f t="shared" si="304"/>
        <v>#VALUE!</v>
      </c>
      <c r="J732" s="156">
        <v>0</v>
      </c>
      <c r="K732" s="152" t="str">
        <f>CONCATENATE(D897,D732, " Curncy")</f>
        <v>EURUSD Curncy</v>
      </c>
      <c r="L732" s="152">
        <f>IF(D732 = D897,1,_xll.BDP(K732,$L$12))</f>
        <v>1</v>
      </c>
      <c r="M732" s="394" t="e">
        <f>IF(D732 = D897,1,_xll.BDP(K732,$M$12)*L732)</f>
        <v>#VALUE!</v>
      </c>
      <c r="N732" s="157" t="e">
        <f t="shared" si="305"/>
        <v>#VALUE!</v>
      </c>
      <c r="O732" s="396" t="e">
        <f>N732 / Y897</f>
        <v>#VALUE!</v>
      </c>
      <c r="P732" s="159">
        <f t="shared" si="306"/>
        <v>0</v>
      </c>
      <c r="Q732" s="398">
        <f>P732 / Y897*100</f>
        <v>0</v>
      </c>
      <c r="R732" s="160">
        <f t="shared" si="307"/>
        <v>0</v>
      </c>
      <c r="S732" s="398">
        <f t="shared" si="308"/>
        <v>0</v>
      </c>
      <c r="T732" s="152">
        <f t="shared" si="309"/>
        <v>1</v>
      </c>
      <c r="U732" s="152">
        <v>0</v>
      </c>
      <c r="V732" s="152">
        <v>1</v>
      </c>
      <c r="W732" s="158" t="e">
        <f t="shared" si="310"/>
        <v>#VALUE!</v>
      </c>
      <c r="X732" s="158" t="e">
        <f t="shared" si="311"/>
        <v>#VALUE!</v>
      </c>
      <c r="Y732" s="70"/>
      <c r="Z732" s="162" t="str">
        <f>_xll.BDH(C732,$Z$12,$D$1,$D$1)</f>
        <v>#N/A Requesting Data...</v>
      </c>
      <c r="AA732" s="162" t="e">
        <f t="shared" si="312"/>
        <v>#VALUE!</v>
      </c>
      <c r="AB732" s="163" t="e">
        <f t="shared" si="313"/>
        <v>#VALUE!</v>
      </c>
      <c r="AC732" s="164">
        <v>0</v>
      </c>
      <c r="AD732" s="165">
        <f>IF(D732 = D897,1,_xll.BDP(K732,$AD$12)*L732)</f>
        <v>1.0414000000000001</v>
      </c>
      <c r="AE732" s="400" t="e">
        <f>AA732*AC732*T732/AD732 / AF897</f>
        <v>#VALUE!</v>
      </c>
      <c r="AF732" s="73"/>
      <c r="AG732" s="69"/>
      <c r="AH732" s="61"/>
    </row>
    <row r="733" spans="1:34" x14ac:dyDescent="0.2">
      <c r="A733" s="110"/>
      <c r="B733" s="110">
        <v>28969</v>
      </c>
      <c r="C733" s="110" t="s">
        <v>1740</v>
      </c>
      <c r="D733" s="110" t="str">
        <f>_xll.BDP(C733,$D$12)</f>
        <v>USD</v>
      </c>
      <c r="E733" s="110" t="s">
        <v>1741</v>
      </c>
      <c r="F733" s="111">
        <f>_xll.BDP(C733,$F$12)</f>
        <v>65.95</v>
      </c>
      <c r="G733" s="111" t="str">
        <f>_xll.BDP(C733,$G$12)</f>
        <v>#N/A Requesting Data...</v>
      </c>
      <c r="H733" s="112" t="e">
        <f>IF(OR(OR(G733="#N/A N/A",G733="#N/A Real Time"),OR(F733="#N/A N/A",F733="#N/A Real Time")),0,  G733 - F733)</f>
        <v>#VALUE!</v>
      </c>
      <c r="I733" s="113" t="e">
        <f>IF(OR(F733=0,F733="#N/A N/A"),0,H733 / F733*100)</f>
        <v>#VALUE!</v>
      </c>
      <c r="J733" s="114">
        <v>-32500</v>
      </c>
      <c r="K733" s="110" t="str">
        <f>CONCATENATE(D897,D733, " Curncy")</f>
        <v>EURUSD Curncy</v>
      </c>
      <c r="L733" s="110">
        <f>IF(D733 = D897,1,_xll.BDP(K733,$L$12))</f>
        <v>1</v>
      </c>
      <c r="M733" s="372" t="e">
        <f>IF(D733 = D897,1,_xll.BDP(K733,$M$12)*L733)</f>
        <v>#VALUE!</v>
      </c>
      <c r="N733" s="116" t="e">
        <f>H733*J733*T733/M733</f>
        <v>#VALUE!</v>
      </c>
      <c r="O733" s="379" t="e">
        <f>N733 / Y897</f>
        <v>#VALUE!</v>
      </c>
      <c r="P733" s="286" t="e">
        <f>IF(OR(OR(J733=0,G733 = "#N/A N/A"),G733="#N/A Real Time"),0,G733*J733*T733/M733)</f>
        <v>#VALUE!</v>
      </c>
      <c r="Q733" s="384" t="e">
        <f>P733 / Y897*100</f>
        <v>#VALUE!</v>
      </c>
      <c r="R733" s="118" t="e">
        <f>IF(Q733&lt;0,Q733,0)</f>
        <v>#VALUE!</v>
      </c>
      <c r="S733" s="384" t="e">
        <f>IF(Q733&gt;0,Q733,0)</f>
        <v>#VALUE!</v>
      </c>
      <c r="T733" s="110">
        <f>IF(EXACT(D733,UPPER(D733)),1,0.01)/V733</f>
        <v>1</v>
      </c>
      <c r="U733" s="110">
        <v>0</v>
      </c>
      <c r="V733" s="110">
        <v>1</v>
      </c>
      <c r="W733" s="117" t="e">
        <f>IF(AND(Q733&lt;0,O733&gt;0),O733,0)</f>
        <v>#VALUE!</v>
      </c>
      <c r="X733" s="117" t="e">
        <f>IF(AND(Q733&gt;0,O733&gt;0),O733,0)</f>
        <v>#VALUE!</v>
      </c>
      <c r="Y733" s="110"/>
      <c r="Z733" s="119" t="str">
        <f>_xll.BDH(C733,$Z$12,$D$1,$D$1)</f>
        <v>#N/A Requesting Data...</v>
      </c>
      <c r="AA733" s="119" t="e">
        <f>IF(OR(OR(F733="#N/A N/A",F733="#N/A Real Time"),OR(Z733="#N/A N/A",Z733="#N/A Real Time")),0,  F733 - Z733)</f>
        <v>#VALUE!</v>
      </c>
      <c r="AB733" s="129" t="e">
        <f>IF(OR(Z733=0,Z733="#N/A N/A"),0,AA733 / Z733*100)</f>
        <v>#VALUE!</v>
      </c>
      <c r="AC733" s="121">
        <v>-32500</v>
      </c>
      <c r="AD733" s="122">
        <f>IF(D733 = D897,1,_xll.BDP(K733,$AD$12)*L733)</f>
        <v>1.0414000000000001</v>
      </c>
      <c r="AE733" s="389" t="e">
        <f>AA733*AC733*T733/AD733 / AF897</f>
        <v>#VALUE!</v>
      </c>
      <c r="AF733" s="123"/>
      <c r="AG733" s="69"/>
      <c r="AH733" s="61"/>
    </row>
    <row r="734" spans="1:34" s="107" customFormat="1" ht="12" customHeight="1" x14ac:dyDescent="0.2">
      <c r="A734"/>
      <c r="B734" s="152">
        <v>20886</v>
      </c>
      <c r="C734" s="152" t="s">
        <v>48</v>
      </c>
      <c r="D734" s="152" t="str">
        <f>_xll.BDP(C734,$D$12)</f>
        <v>USD</v>
      </c>
      <c r="E734" s="152" t="s">
        <v>239</v>
      </c>
      <c r="F734" s="153">
        <f>_xll.BDP(C734,$F$12)</f>
        <v>131.19</v>
      </c>
      <c r="G734" s="153" t="str">
        <f>_xll.BDP(C734,$G$12)</f>
        <v>#N/A Requesting Data...</v>
      </c>
      <c r="H734" s="154" t="e">
        <f t="shared" si="303"/>
        <v>#VALUE!</v>
      </c>
      <c r="I734" s="155" t="e">
        <f t="shared" si="304"/>
        <v>#VALUE!</v>
      </c>
      <c r="J734" s="156">
        <v>0</v>
      </c>
      <c r="K734" s="152" t="str">
        <f>CONCATENATE(D897,D734, " Curncy")</f>
        <v>EURUSD Curncy</v>
      </c>
      <c r="L734" s="152">
        <f>IF(D734 = D897,1,_xll.BDP(K734,$L$12))</f>
        <v>1</v>
      </c>
      <c r="M734" s="394" t="e">
        <f>IF(D734 = D897,1,_xll.BDP(K734,$M$12)*L734)</f>
        <v>#VALUE!</v>
      </c>
      <c r="N734" s="157" t="e">
        <f t="shared" si="305"/>
        <v>#VALUE!</v>
      </c>
      <c r="O734" s="396" t="e">
        <f>N734 / Y897</f>
        <v>#VALUE!</v>
      </c>
      <c r="P734" s="159">
        <f t="shared" si="306"/>
        <v>0</v>
      </c>
      <c r="Q734" s="398">
        <f>P734 / Y897*100</f>
        <v>0</v>
      </c>
      <c r="R734" s="160">
        <f t="shared" si="307"/>
        <v>0</v>
      </c>
      <c r="S734" s="398">
        <f t="shared" si="308"/>
        <v>0</v>
      </c>
      <c r="T734" s="152">
        <f t="shared" si="309"/>
        <v>1</v>
      </c>
      <c r="U734" s="152">
        <v>0</v>
      </c>
      <c r="V734" s="152">
        <v>1</v>
      </c>
      <c r="W734" s="158" t="e">
        <f t="shared" si="310"/>
        <v>#VALUE!</v>
      </c>
      <c r="X734" s="158" t="e">
        <f t="shared" si="311"/>
        <v>#VALUE!</v>
      </c>
      <c r="Y734" s="70"/>
      <c r="Z734" s="162" t="str">
        <f>_xll.BDH(C734,$Z$12,$D$1,$D$1)</f>
        <v>#N/A Requesting Data...</v>
      </c>
      <c r="AA734" s="162" t="e">
        <f t="shared" si="312"/>
        <v>#VALUE!</v>
      </c>
      <c r="AB734" s="163" t="e">
        <f t="shared" si="313"/>
        <v>#VALUE!</v>
      </c>
      <c r="AC734" s="164">
        <v>0</v>
      </c>
      <c r="AD734" s="165">
        <f>IF(D734 = D897,1,_xll.BDP(K734,$AD$12)*L734)</f>
        <v>1.0414000000000001</v>
      </c>
      <c r="AE734" s="400" t="e">
        <f>AA734*AC734*T734/AD734 / AF897</f>
        <v>#VALUE!</v>
      </c>
      <c r="AF734" s="73"/>
      <c r="AG734" s="69"/>
      <c r="AH734" s="61"/>
    </row>
    <row r="735" spans="1:34" x14ac:dyDescent="0.2">
      <c r="B735" s="152">
        <v>2842</v>
      </c>
      <c r="C735" s="152" t="s">
        <v>837</v>
      </c>
      <c r="D735" s="152" t="str">
        <f>_xll.BDP(C735,$D$12)</f>
        <v>USD</v>
      </c>
      <c r="E735" s="152" t="s">
        <v>903</v>
      </c>
      <c r="F735" s="153">
        <f>_xll.BDP(C735,$F$12)</f>
        <v>114.05</v>
      </c>
      <c r="G735" s="153" t="str">
        <f>_xll.BDP(C735,$G$12)</f>
        <v>#N/A Requesting Data...</v>
      </c>
      <c r="H735" s="154" t="e">
        <f t="shared" si="303"/>
        <v>#VALUE!</v>
      </c>
      <c r="I735" s="155" t="e">
        <f t="shared" si="304"/>
        <v>#VALUE!</v>
      </c>
      <c r="J735" s="156">
        <v>0</v>
      </c>
      <c r="K735" s="152" t="str">
        <f>CONCATENATE(D897,D735, " Curncy")</f>
        <v>EURUSD Curncy</v>
      </c>
      <c r="L735" s="152">
        <f>IF(D735 = D897,1,_xll.BDP(K735,$L$12))</f>
        <v>1</v>
      </c>
      <c r="M735" s="394" t="e">
        <f>IF(D735 = D897,1,_xll.BDP(K735,$M$12)*L735)</f>
        <v>#VALUE!</v>
      </c>
      <c r="N735" s="157" t="e">
        <f t="shared" si="305"/>
        <v>#VALUE!</v>
      </c>
      <c r="O735" s="396" t="e">
        <f>N735 / Y897</f>
        <v>#VALUE!</v>
      </c>
      <c r="P735" s="159">
        <f t="shared" si="306"/>
        <v>0</v>
      </c>
      <c r="Q735" s="398">
        <f>P735 / Y897*100</f>
        <v>0</v>
      </c>
      <c r="R735" s="160">
        <f t="shared" si="307"/>
        <v>0</v>
      </c>
      <c r="S735" s="398">
        <f t="shared" si="308"/>
        <v>0</v>
      </c>
      <c r="T735" s="152">
        <f t="shared" si="309"/>
        <v>1</v>
      </c>
      <c r="U735" s="152">
        <v>0</v>
      </c>
      <c r="V735" s="152">
        <v>1</v>
      </c>
      <c r="W735" s="158" t="e">
        <f t="shared" si="310"/>
        <v>#VALUE!</v>
      </c>
      <c r="X735" s="158" t="e">
        <f t="shared" si="311"/>
        <v>#VALUE!</v>
      </c>
      <c r="Y735" s="70"/>
      <c r="Z735" s="162" t="str">
        <f>_xll.BDH(C735,$Z$12,$D$1,$D$1)</f>
        <v>#N/A Requesting Data...</v>
      </c>
      <c r="AA735" s="162" t="e">
        <f t="shared" si="312"/>
        <v>#VALUE!</v>
      </c>
      <c r="AB735" s="163" t="e">
        <f t="shared" si="313"/>
        <v>#VALUE!</v>
      </c>
      <c r="AC735" s="164">
        <v>0</v>
      </c>
      <c r="AD735" s="165">
        <f>IF(D735 = D897,1,_xll.BDP(K735,$AD$12)*L735)</f>
        <v>1.0414000000000001</v>
      </c>
      <c r="AE735" s="400" t="e">
        <f>AA735*AC735*T735/AD735 / AF897</f>
        <v>#VALUE!</v>
      </c>
      <c r="AF735" s="73"/>
      <c r="AG735" s="69"/>
      <c r="AH735" s="61"/>
    </row>
    <row r="736" spans="1:34" x14ac:dyDescent="0.2">
      <c r="B736" s="152">
        <v>11634</v>
      </c>
      <c r="C736" s="152" t="s">
        <v>838</v>
      </c>
      <c r="D736" s="152" t="str">
        <f>_xll.BDP(C736,$D$12)</f>
        <v>USD</v>
      </c>
      <c r="E736" s="152" t="s">
        <v>904</v>
      </c>
      <c r="F736" s="153">
        <f>_xll.BDP(C736,$F$12)</f>
        <v>29.65</v>
      </c>
      <c r="G736" s="153" t="str">
        <f>_xll.BDP(C736,$G$12)</f>
        <v>#N/A Requesting Data...</v>
      </c>
      <c r="H736" s="154" t="e">
        <f t="shared" si="303"/>
        <v>#VALUE!</v>
      </c>
      <c r="I736" s="155" t="e">
        <f t="shared" si="304"/>
        <v>#VALUE!</v>
      </c>
      <c r="J736" s="156">
        <v>0</v>
      </c>
      <c r="K736" s="152" t="str">
        <f>CONCATENATE(D897,D736, " Curncy")</f>
        <v>EURUSD Curncy</v>
      </c>
      <c r="L736" s="152">
        <f>IF(D736 = D897,1,_xll.BDP(K736,$L$12))</f>
        <v>1</v>
      </c>
      <c r="M736" s="394" t="e">
        <f>IF(D736 = D897,1,_xll.BDP(K736,$M$12)*L736)</f>
        <v>#VALUE!</v>
      </c>
      <c r="N736" s="157" t="e">
        <f t="shared" si="305"/>
        <v>#VALUE!</v>
      </c>
      <c r="O736" s="396" t="e">
        <f>N736 / Y897</f>
        <v>#VALUE!</v>
      </c>
      <c r="P736" s="159">
        <f t="shared" si="306"/>
        <v>0</v>
      </c>
      <c r="Q736" s="398">
        <f>P736 / Y897*100</f>
        <v>0</v>
      </c>
      <c r="R736" s="160">
        <f t="shared" si="307"/>
        <v>0</v>
      </c>
      <c r="S736" s="398">
        <f t="shared" si="308"/>
        <v>0</v>
      </c>
      <c r="T736" s="152">
        <f t="shared" si="309"/>
        <v>1</v>
      </c>
      <c r="U736" s="152">
        <v>0</v>
      </c>
      <c r="V736" s="152">
        <v>1</v>
      </c>
      <c r="W736" s="158" t="e">
        <f t="shared" si="310"/>
        <v>#VALUE!</v>
      </c>
      <c r="X736" s="158" t="e">
        <f t="shared" si="311"/>
        <v>#VALUE!</v>
      </c>
      <c r="Y736" s="70"/>
      <c r="Z736" s="162" t="str">
        <f>_xll.BDH(C736,$Z$12,$D$1,$D$1)</f>
        <v>#N/A Requesting Data...</v>
      </c>
      <c r="AA736" s="162" t="e">
        <f t="shared" si="312"/>
        <v>#VALUE!</v>
      </c>
      <c r="AB736" s="163" t="e">
        <f t="shared" si="313"/>
        <v>#VALUE!</v>
      </c>
      <c r="AC736" s="164">
        <v>0</v>
      </c>
      <c r="AD736" s="165">
        <f>IF(D736 = D897,1,_xll.BDP(K736,$AD$12)*L736)</f>
        <v>1.0414000000000001</v>
      </c>
      <c r="AE736" s="400" t="e">
        <f>AA736*AC736*T736/AD736 / AF897</f>
        <v>#VALUE!</v>
      </c>
      <c r="AF736" s="73"/>
      <c r="AG736" s="69"/>
      <c r="AH736" s="61"/>
    </row>
    <row r="737" spans="1:34" x14ac:dyDescent="0.2">
      <c r="B737" s="152">
        <v>2763</v>
      </c>
      <c r="C737" s="152" t="s">
        <v>47</v>
      </c>
      <c r="D737" s="152" t="str">
        <f>_xll.BDP(C737,$D$12)</f>
        <v>USD</v>
      </c>
      <c r="E737" s="152" t="s">
        <v>259</v>
      </c>
      <c r="F737" s="153">
        <f>_xll.BDP(C737,$F$12)</f>
        <v>71.78</v>
      </c>
      <c r="G737" s="153" t="str">
        <f>_xll.BDP(C737,$G$12)</f>
        <v>#N/A Requesting Data...</v>
      </c>
      <c r="H737" s="154" t="e">
        <f t="shared" si="303"/>
        <v>#VALUE!</v>
      </c>
      <c r="I737" s="155" t="e">
        <f t="shared" si="304"/>
        <v>#VALUE!</v>
      </c>
      <c r="J737" s="156">
        <v>0</v>
      </c>
      <c r="K737" s="152" t="str">
        <f>CONCATENATE(D897,D737, " Curncy")</f>
        <v>EURUSD Curncy</v>
      </c>
      <c r="L737" s="152">
        <f>IF(D737 = D897,1,_xll.BDP(K737,$L$12))</f>
        <v>1</v>
      </c>
      <c r="M737" s="394" t="e">
        <f>IF(D737 = D897,1,_xll.BDP(K737,$M$12)*L737)</f>
        <v>#VALUE!</v>
      </c>
      <c r="N737" s="157" t="e">
        <f t="shared" si="305"/>
        <v>#VALUE!</v>
      </c>
      <c r="O737" s="396" t="e">
        <f>N737 / Y897</f>
        <v>#VALUE!</v>
      </c>
      <c r="P737" s="159">
        <f t="shared" si="306"/>
        <v>0</v>
      </c>
      <c r="Q737" s="398">
        <f>P737 / Y897*100</f>
        <v>0</v>
      </c>
      <c r="R737" s="160">
        <f t="shared" si="307"/>
        <v>0</v>
      </c>
      <c r="S737" s="398">
        <f t="shared" si="308"/>
        <v>0</v>
      </c>
      <c r="T737" s="152">
        <f t="shared" si="309"/>
        <v>1</v>
      </c>
      <c r="U737" s="152">
        <v>0</v>
      </c>
      <c r="V737" s="152">
        <v>1</v>
      </c>
      <c r="W737" s="158" t="e">
        <f t="shared" si="310"/>
        <v>#VALUE!</v>
      </c>
      <c r="X737" s="158" t="e">
        <f t="shared" si="311"/>
        <v>#VALUE!</v>
      </c>
      <c r="Y737" s="70"/>
      <c r="Z737" s="162">
        <f>_xll.BDH(C737,$Z$12,$D$1,$D$1)</f>
        <v>71.34</v>
      </c>
      <c r="AA737" s="162">
        <f t="shared" si="312"/>
        <v>0.43999999999999773</v>
      </c>
      <c r="AB737" s="163">
        <f t="shared" si="313"/>
        <v>0.61676478833753534</v>
      </c>
      <c r="AC737" s="164">
        <v>0</v>
      </c>
      <c r="AD737" s="165">
        <f>IF(D737 = D897,1,_xll.BDP(K737,$AD$12)*L737)</f>
        <v>1.0414000000000001</v>
      </c>
      <c r="AE737" s="400">
        <f>AA737*AC737*T737/AD737 / AF897</f>
        <v>0</v>
      </c>
      <c r="AF737" s="73"/>
      <c r="AG737" s="69"/>
      <c r="AH737" s="61"/>
    </row>
    <row r="738" spans="1:34" x14ac:dyDescent="0.2">
      <c r="B738" s="152">
        <v>24143</v>
      </c>
      <c r="C738" s="152" t="s">
        <v>46</v>
      </c>
      <c r="D738" s="152" t="str">
        <f>_xll.BDP(C738,$D$12)</f>
        <v>USD</v>
      </c>
      <c r="E738" s="152" t="s">
        <v>258</v>
      </c>
      <c r="F738" s="153">
        <f>_xll.BDP(C738,$F$12)</f>
        <v>3.7</v>
      </c>
      <c r="G738" s="153" t="str">
        <f>_xll.BDP(C738,$G$12)</f>
        <v>#N/A Requesting Data...</v>
      </c>
      <c r="H738" s="154" t="e">
        <f t="shared" si="303"/>
        <v>#VALUE!</v>
      </c>
      <c r="I738" s="155" t="e">
        <f t="shared" si="304"/>
        <v>#VALUE!</v>
      </c>
      <c r="J738" s="156">
        <v>0</v>
      </c>
      <c r="K738" s="152" t="str">
        <f>CONCATENATE(D897,D738, " Curncy")</f>
        <v>EURUSD Curncy</v>
      </c>
      <c r="L738" s="152">
        <f>IF(D738 = D897,1,_xll.BDP(K738,$L$12))</f>
        <v>1</v>
      </c>
      <c r="M738" s="394" t="e">
        <f>IF(D738 = D897,1,_xll.BDP(K738,$M$12)*L738)</f>
        <v>#VALUE!</v>
      </c>
      <c r="N738" s="157" t="e">
        <f t="shared" si="305"/>
        <v>#VALUE!</v>
      </c>
      <c r="O738" s="396" t="e">
        <f>N738 / Y897</f>
        <v>#VALUE!</v>
      </c>
      <c r="P738" s="159">
        <f t="shared" si="306"/>
        <v>0</v>
      </c>
      <c r="Q738" s="398">
        <f>P738 / Y897*100</f>
        <v>0</v>
      </c>
      <c r="R738" s="160">
        <f t="shared" si="307"/>
        <v>0</v>
      </c>
      <c r="S738" s="398">
        <f t="shared" si="308"/>
        <v>0</v>
      </c>
      <c r="T738" s="152">
        <f t="shared" si="309"/>
        <v>1</v>
      </c>
      <c r="U738" s="152">
        <v>0</v>
      </c>
      <c r="V738" s="152">
        <v>1</v>
      </c>
      <c r="W738" s="158" t="e">
        <f t="shared" si="310"/>
        <v>#VALUE!</v>
      </c>
      <c r="X738" s="158" t="e">
        <f t="shared" si="311"/>
        <v>#VALUE!</v>
      </c>
      <c r="Y738" s="70"/>
      <c r="Z738" s="162">
        <f>_xll.BDH(C738,$Z$12,$D$1,$D$1)</f>
        <v>3.58</v>
      </c>
      <c r="AA738" s="162">
        <f t="shared" si="312"/>
        <v>0.12000000000000011</v>
      </c>
      <c r="AB738" s="163">
        <f t="shared" si="313"/>
        <v>3.3519553072625725</v>
      </c>
      <c r="AC738" s="164">
        <v>0</v>
      </c>
      <c r="AD738" s="165">
        <f>IF(D738 = D897,1,_xll.BDP(K738,$AD$12)*L738)</f>
        <v>1.0414000000000001</v>
      </c>
      <c r="AE738" s="400">
        <f>AA738*AC738*T738/AD738 / AF897</f>
        <v>0</v>
      </c>
      <c r="AF738" s="73"/>
      <c r="AG738" s="69"/>
      <c r="AH738" s="61"/>
    </row>
    <row r="739" spans="1:34" x14ac:dyDescent="0.2">
      <c r="B739" s="152">
        <v>19832</v>
      </c>
      <c r="C739" s="152" t="s">
        <v>839</v>
      </c>
      <c r="D739" s="152" t="str">
        <f>_xll.BDP(C739,$D$12)</f>
        <v>USD</v>
      </c>
      <c r="E739" s="152" t="s">
        <v>905</v>
      </c>
      <c r="F739" s="153">
        <f>_xll.BDP(C739,$F$12)</f>
        <v>47.71</v>
      </c>
      <c r="G739" s="153" t="str">
        <f>_xll.BDP(C739,$G$12)</f>
        <v>#N/A Requesting Data...</v>
      </c>
      <c r="H739" s="154" t="e">
        <f t="shared" si="303"/>
        <v>#VALUE!</v>
      </c>
      <c r="I739" s="155" t="e">
        <f t="shared" si="304"/>
        <v>#VALUE!</v>
      </c>
      <c r="J739" s="156">
        <v>0</v>
      </c>
      <c r="K739" s="152" t="str">
        <f>CONCATENATE(D897,D739, " Curncy")</f>
        <v>EURUSD Curncy</v>
      </c>
      <c r="L739" s="152">
        <f>IF(D739 = D897,1,_xll.BDP(K739,$L$12))</f>
        <v>1</v>
      </c>
      <c r="M739" s="394" t="e">
        <f>IF(D739 = D897,1,_xll.BDP(K739,$M$12)*L739)</f>
        <v>#VALUE!</v>
      </c>
      <c r="N739" s="157" t="e">
        <f t="shared" si="305"/>
        <v>#VALUE!</v>
      </c>
      <c r="O739" s="396" t="e">
        <f>N739 / Y897</f>
        <v>#VALUE!</v>
      </c>
      <c r="P739" s="159">
        <f t="shared" si="306"/>
        <v>0</v>
      </c>
      <c r="Q739" s="398">
        <f>P739 / Y897*100</f>
        <v>0</v>
      </c>
      <c r="R739" s="160">
        <f t="shared" si="307"/>
        <v>0</v>
      </c>
      <c r="S739" s="398">
        <f t="shared" si="308"/>
        <v>0</v>
      </c>
      <c r="T739" s="152">
        <f t="shared" si="309"/>
        <v>1</v>
      </c>
      <c r="U739" s="152">
        <v>0</v>
      </c>
      <c r="V739" s="152">
        <v>1</v>
      </c>
      <c r="W739" s="158" t="e">
        <f t="shared" si="310"/>
        <v>#VALUE!</v>
      </c>
      <c r="X739" s="158" t="e">
        <f t="shared" si="311"/>
        <v>#VALUE!</v>
      </c>
      <c r="Y739" s="70"/>
      <c r="Z739" s="162">
        <f>_xll.BDH(C739,$Z$12,$D$1,$D$1)</f>
        <v>46.29</v>
      </c>
      <c r="AA739" s="162">
        <f t="shared" si="312"/>
        <v>1.4200000000000017</v>
      </c>
      <c r="AB739" s="163">
        <f t="shared" si="313"/>
        <v>3.0676171959386513</v>
      </c>
      <c r="AC739" s="164">
        <v>0</v>
      </c>
      <c r="AD739" s="165">
        <f>IF(D739 = D897,1,_xll.BDP(K739,$AD$12)*L739)</f>
        <v>1.0414000000000001</v>
      </c>
      <c r="AE739" s="400">
        <f>AA739*AC739*T739/AD739 / AF897</f>
        <v>0</v>
      </c>
      <c r="AF739" s="73"/>
      <c r="AG739" s="69"/>
      <c r="AH739" s="61"/>
    </row>
    <row r="740" spans="1:34" x14ac:dyDescent="0.2">
      <c r="B740" s="152">
        <v>24542</v>
      </c>
      <c r="C740" s="152" t="s">
        <v>45</v>
      </c>
      <c r="D740" s="152" t="str">
        <f>_xll.BDP(C740,$D$12)</f>
        <v>USD</v>
      </c>
      <c r="E740" s="152" t="s">
        <v>236</v>
      </c>
      <c r="F740" s="153">
        <f>_xll.BDP(C740,$F$12)</f>
        <v>38.64</v>
      </c>
      <c r="G740" s="153" t="str">
        <f>_xll.BDP(C740,$G$12)</f>
        <v>#N/A Requesting Data...</v>
      </c>
      <c r="H740" s="154" t="e">
        <f t="shared" si="303"/>
        <v>#VALUE!</v>
      </c>
      <c r="I740" s="155" t="e">
        <f t="shared" si="304"/>
        <v>#VALUE!</v>
      </c>
      <c r="J740" s="156">
        <v>0</v>
      </c>
      <c r="K740" s="152" t="str">
        <f>CONCATENATE(D897,D740, " Curncy")</f>
        <v>EURUSD Curncy</v>
      </c>
      <c r="L740" s="152">
        <f>IF(D740 = D897,1,_xll.BDP(K740,$L$12))</f>
        <v>1</v>
      </c>
      <c r="M740" s="394" t="e">
        <f>IF(D740 = D897,1,_xll.BDP(K740,$M$12)*L740)</f>
        <v>#VALUE!</v>
      </c>
      <c r="N740" s="157" t="e">
        <f t="shared" si="305"/>
        <v>#VALUE!</v>
      </c>
      <c r="O740" s="396" t="e">
        <f>N740 / Y897</f>
        <v>#VALUE!</v>
      </c>
      <c r="P740" s="159">
        <f t="shared" si="306"/>
        <v>0</v>
      </c>
      <c r="Q740" s="398">
        <f>P740 / Y897*100</f>
        <v>0</v>
      </c>
      <c r="R740" s="160">
        <f t="shared" si="307"/>
        <v>0</v>
      </c>
      <c r="S740" s="398">
        <f t="shared" si="308"/>
        <v>0</v>
      </c>
      <c r="T740" s="152">
        <f t="shared" si="309"/>
        <v>1</v>
      </c>
      <c r="U740" s="152">
        <v>0</v>
      </c>
      <c r="V740" s="152">
        <v>1</v>
      </c>
      <c r="W740" s="158" t="e">
        <f t="shared" si="310"/>
        <v>#VALUE!</v>
      </c>
      <c r="X740" s="158" t="e">
        <f t="shared" si="311"/>
        <v>#VALUE!</v>
      </c>
      <c r="Y740" s="70"/>
      <c r="Z740" s="162">
        <f>_xll.BDH(C740,$Z$12,$D$1,$D$1)</f>
        <v>38.14</v>
      </c>
      <c r="AA740" s="162">
        <f t="shared" si="312"/>
        <v>0.5</v>
      </c>
      <c r="AB740" s="163">
        <f t="shared" si="313"/>
        <v>1.3109596224436286</v>
      </c>
      <c r="AC740" s="164">
        <v>0</v>
      </c>
      <c r="AD740" s="165">
        <f>IF(D740 = D897,1,_xll.BDP(K740,$AD$12)*L740)</f>
        <v>1.0414000000000001</v>
      </c>
      <c r="AE740" s="400">
        <f>AA740*AC740*T740/AD740 / AF897</f>
        <v>0</v>
      </c>
      <c r="AF740" s="73"/>
      <c r="AG740" s="69"/>
      <c r="AH740" s="61"/>
    </row>
    <row r="741" spans="1:34" x14ac:dyDescent="0.2">
      <c r="B741" s="152">
        <v>18424</v>
      </c>
      <c r="C741" s="152" t="s">
        <v>44</v>
      </c>
      <c r="D741" s="152" t="str">
        <f>_xll.BDP(C741,$D$12)</f>
        <v>USD</v>
      </c>
      <c r="E741" s="152" t="s">
        <v>235</v>
      </c>
      <c r="F741" s="153">
        <f>_xll.BDP(C741,$F$12)</f>
        <v>88.49</v>
      </c>
      <c r="G741" s="153" t="str">
        <f>_xll.BDP(C741,$G$12)</f>
        <v>#N/A Requesting Data...</v>
      </c>
      <c r="H741" s="154" t="e">
        <f t="shared" si="303"/>
        <v>#VALUE!</v>
      </c>
      <c r="I741" s="155" t="e">
        <f t="shared" si="304"/>
        <v>#VALUE!</v>
      </c>
      <c r="J741" s="156">
        <v>0</v>
      </c>
      <c r="K741" s="152" t="str">
        <f>CONCATENATE(D897,D741, " Curncy")</f>
        <v>EURUSD Curncy</v>
      </c>
      <c r="L741" s="152">
        <f>IF(D741 = D897,1,_xll.BDP(K741,$L$12))</f>
        <v>1</v>
      </c>
      <c r="M741" s="394" t="e">
        <f>IF(D741 = D897,1,_xll.BDP(K741,$M$12)*L741)</f>
        <v>#VALUE!</v>
      </c>
      <c r="N741" s="157" t="e">
        <f t="shared" si="305"/>
        <v>#VALUE!</v>
      </c>
      <c r="O741" s="396" t="e">
        <f>N741 / Y897</f>
        <v>#VALUE!</v>
      </c>
      <c r="P741" s="159">
        <f t="shared" si="306"/>
        <v>0</v>
      </c>
      <c r="Q741" s="398">
        <f>P741 / Y897*100</f>
        <v>0</v>
      </c>
      <c r="R741" s="160">
        <f t="shared" si="307"/>
        <v>0</v>
      </c>
      <c r="S741" s="398">
        <f t="shared" si="308"/>
        <v>0</v>
      </c>
      <c r="T741" s="152">
        <f t="shared" si="309"/>
        <v>1</v>
      </c>
      <c r="U741" s="152">
        <v>0</v>
      </c>
      <c r="V741" s="152">
        <v>1</v>
      </c>
      <c r="W741" s="158" t="e">
        <f t="shared" si="310"/>
        <v>#VALUE!</v>
      </c>
      <c r="X741" s="158" t="e">
        <f t="shared" si="311"/>
        <v>#VALUE!</v>
      </c>
      <c r="Y741" s="70"/>
      <c r="Z741" s="162" t="str">
        <f>_xll.BDH(C741,$Z$12,$D$1,$D$1)</f>
        <v>#N/A Requesting Data...</v>
      </c>
      <c r="AA741" s="162" t="e">
        <f t="shared" si="312"/>
        <v>#VALUE!</v>
      </c>
      <c r="AB741" s="163" t="e">
        <f t="shared" si="313"/>
        <v>#VALUE!</v>
      </c>
      <c r="AC741" s="164">
        <v>0</v>
      </c>
      <c r="AD741" s="165">
        <f>IF(D741 = D897,1,_xll.BDP(K741,$AD$12)*L741)</f>
        <v>1.0414000000000001</v>
      </c>
      <c r="AE741" s="400" t="e">
        <f>AA741*AC741*T741/AD741 / AF897</f>
        <v>#VALUE!</v>
      </c>
      <c r="AF741" s="73"/>
      <c r="AG741" s="69"/>
      <c r="AH741" s="61"/>
    </row>
    <row r="742" spans="1:34" x14ac:dyDescent="0.2">
      <c r="B742" s="152">
        <v>1853</v>
      </c>
      <c r="C742" s="152" t="s">
        <v>43</v>
      </c>
      <c r="D742" s="152" t="str">
        <f>_xll.BDP(C742,$D$12)</f>
        <v>USD</v>
      </c>
      <c r="E742" s="152" t="s">
        <v>257</v>
      </c>
      <c r="F742" s="153">
        <f>_xll.BDP(C742,$F$12)</f>
        <v>35.28</v>
      </c>
      <c r="G742" s="153" t="str">
        <f>_xll.BDP(C742,$G$12)</f>
        <v>#N/A Requesting Data...</v>
      </c>
      <c r="H742" s="154" t="e">
        <f t="shared" si="303"/>
        <v>#VALUE!</v>
      </c>
      <c r="I742" s="155" t="e">
        <f t="shared" si="304"/>
        <v>#VALUE!</v>
      </c>
      <c r="J742" s="156">
        <v>0</v>
      </c>
      <c r="K742" s="152" t="str">
        <f>CONCATENATE(D897,D742, " Curncy")</f>
        <v>EURUSD Curncy</v>
      </c>
      <c r="L742" s="152">
        <f>IF(D742 = D897,1,_xll.BDP(K742,$L$12))</f>
        <v>1</v>
      </c>
      <c r="M742" s="394" t="e">
        <f>IF(D742 = D897,1,_xll.BDP(K742,$M$12)*L742)</f>
        <v>#VALUE!</v>
      </c>
      <c r="N742" s="157" t="e">
        <f t="shared" si="305"/>
        <v>#VALUE!</v>
      </c>
      <c r="O742" s="396" t="e">
        <f>N742 / Y897</f>
        <v>#VALUE!</v>
      </c>
      <c r="P742" s="159">
        <f t="shared" si="306"/>
        <v>0</v>
      </c>
      <c r="Q742" s="398">
        <f>P742 / Y897*100</f>
        <v>0</v>
      </c>
      <c r="R742" s="160">
        <f t="shared" si="307"/>
        <v>0</v>
      </c>
      <c r="S742" s="398">
        <f t="shared" si="308"/>
        <v>0</v>
      </c>
      <c r="T742" s="152">
        <f t="shared" si="309"/>
        <v>1</v>
      </c>
      <c r="U742" s="152">
        <v>0</v>
      </c>
      <c r="V742" s="152">
        <v>1</v>
      </c>
      <c r="W742" s="158" t="e">
        <f t="shared" si="310"/>
        <v>#VALUE!</v>
      </c>
      <c r="X742" s="158" t="e">
        <f t="shared" si="311"/>
        <v>#VALUE!</v>
      </c>
      <c r="Y742" s="70"/>
      <c r="Z742" s="162">
        <f>_xll.BDH(C742,$Z$12,$D$1,$D$1)</f>
        <v>33.590000000000003</v>
      </c>
      <c r="AA742" s="162">
        <f t="shared" si="312"/>
        <v>1.6899999999999977</v>
      </c>
      <c r="AB742" s="163">
        <f t="shared" si="313"/>
        <v>5.0312593033640889</v>
      </c>
      <c r="AC742" s="164">
        <v>0</v>
      </c>
      <c r="AD742" s="165">
        <f>IF(D742 = D897,1,_xll.BDP(K742,$AD$12)*L742)</f>
        <v>1.0414000000000001</v>
      </c>
      <c r="AE742" s="400">
        <f>AA742*AC742*T742/AD742 / AF897</f>
        <v>0</v>
      </c>
      <c r="AF742" s="73"/>
      <c r="AG742" s="69"/>
      <c r="AH742" s="61"/>
    </row>
    <row r="743" spans="1:34" x14ac:dyDescent="0.2">
      <c r="B743" s="152">
        <v>11669</v>
      </c>
      <c r="C743" s="152" t="s">
        <v>841</v>
      </c>
      <c r="D743" s="152" t="str">
        <f>_xll.BDP(C743,$D$12)</f>
        <v>USD</v>
      </c>
      <c r="E743" s="152" t="s">
        <v>907</v>
      </c>
      <c r="F743" s="153">
        <f>_xll.BDP(C743,$F$12)</f>
        <v>74.599999999999994</v>
      </c>
      <c r="G743" s="153" t="str">
        <f>_xll.BDP(C743,$G$12)</f>
        <v>#N/A Requesting Data...</v>
      </c>
      <c r="H743" s="154" t="e">
        <f t="shared" ref="H743:H775" si="314">IF(OR(OR(G743="#N/A N/A",G743="#N/A Real Time"),OR(F743="#N/A N/A",F743="#N/A Real Time")),0,  G743 - F743)</f>
        <v>#VALUE!</v>
      </c>
      <c r="I743" s="155" t="e">
        <f t="shared" ref="I743:I775" si="315">IF(OR(F743=0,F743="#N/A N/A"),0,H743 / F743*100)</f>
        <v>#VALUE!</v>
      </c>
      <c r="J743" s="156">
        <v>0</v>
      </c>
      <c r="K743" s="152" t="str">
        <f>CONCATENATE(D897,D743, " Curncy")</f>
        <v>EURUSD Curncy</v>
      </c>
      <c r="L743" s="152">
        <f>IF(D743 = D897,1,_xll.BDP(K743,$L$12))</f>
        <v>1</v>
      </c>
      <c r="M743" s="394" t="e">
        <f>IF(D743 = D897,1,_xll.BDP(K743,$M$12)*L743)</f>
        <v>#VALUE!</v>
      </c>
      <c r="N743" s="157" t="e">
        <f t="shared" ref="N743:N775" si="316">H743*J743*T743/M743</f>
        <v>#VALUE!</v>
      </c>
      <c r="O743" s="396" t="e">
        <f>N743 / Y897</f>
        <v>#VALUE!</v>
      </c>
      <c r="P743" s="159">
        <f t="shared" ref="P743:P775" si="317">IF(OR(OR(J743=0,G743 = "#N/A N/A"),G743="#N/A Real Time"),0,G743*J743*T743/M743)</f>
        <v>0</v>
      </c>
      <c r="Q743" s="398">
        <f>P743 / Y897*100</f>
        <v>0</v>
      </c>
      <c r="R743" s="160">
        <f t="shared" ref="R743:R775" si="318">IF(Q743&lt;0,Q743,0)</f>
        <v>0</v>
      </c>
      <c r="S743" s="398">
        <f t="shared" ref="S743:S775" si="319">IF(Q743&gt;0,Q743,0)</f>
        <v>0</v>
      </c>
      <c r="T743" s="152">
        <f t="shared" ref="T743:T775" si="320">IF(EXACT(D743,UPPER(D743)),1,0.01)/V743</f>
        <v>1</v>
      </c>
      <c r="U743" s="152">
        <v>0</v>
      </c>
      <c r="V743" s="152">
        <v>1</v>
      </c>
      <c r="W743" s="158" t="e">
        <f t="shared" ref="W743:W775" si="321">IF(AND(Q743&lt;0,O743&gt;0),O743,0)</f>
        <v>#VALUE!</v>
      </c>
      <c r="X743" s="158" t="e">
        <f t="shared" ref="X743:X775" si="322">IF(AND(Q743&gt;0,O743&gt;0),O743,0)</f>
        <v>#VALUE!</v>
      </c>
      <c r="Y743" s="70"/>
      <c r="Z743" s="162" t="str">
        <f>_xll.BDH(C743,$Z$12,$D$1,$D$1)</f>
        <v>#N/A Requesting Data...</v>
      </c>
      <c r="AA743" s="162" t="e">
        <f t="shared" ref="AA743:AA775" si="323">IF(OR(OR(F743="#N/A N/A",F743="#N/A Real Time"),OR(Z743="#N/A N/A",Z743="#N/A Real Time")),0,  F743 - Z743)</f>
        <v>#VALUE!</v>
      </c>
      <c r="AB743" s="163" t="e">
        <f t="shared" ref="AB743:AB775" si="324">IF(OR(Z743=0,Z743="#N/A N/A"),0,AA743 / Z743*100)</f>
        <v>#VALUE!</v>
      </c>
      <c r="AC743" s="164">
        <v>0</v>
      </c>
      <c r="AD743" s="165">
        <f>IF(D743 = D897,1,_xll.BDP(K743,$AD$12)*L743)</f>
        <v>1.0414000000000001</v>
      </c>
      <c r="AE743" s="400" t="e">
        <f>AA743*AC743*T743/AD743 / AF897</f>
        <v>#VALUE!</v>
      </c>
      <c r="AF743" s="73"/>
      <c r="AG743" s="69"/>
      <c r="AH743" s="61"/>
    </row>
    <row r="744" spans="1:34" x14ac:dyDescent="0.2">
      <c r="B744" s="152">
        <v>18531</v>
      </c>
      <c r="C744" s="152" t="s">
        <v>840</v>
      </c>
      <c r="D744" s="152" t="str">
        <f>_xll.BDP(C744,$D$12)</f>
        <v>USD</v>
      </c>
      <c r="E744" s="152" t="s">
        <v>906</v>
      </c>
      <c r="F744" s="153">
        <f>_xll.BDP(C744,$F$12)</f>
        <v>21.54</v>
      </c>
      <c r="G744" s="153" t="str">
        <f>_xll.BDP(C744,$G$12)</f>
        <v>#N/A Requesting Data...</v>
      </c>
      <c r="H744" s="154" t="e">
        <f t="shared" si="314"/>
        <v>#VALUE!</v>
      </c>
      <c r="I744" s="155" t="e">
        <f t="shared" si="315"/>
        <v>#VALUE!</v>
      </c>
      <c r="J744" s="156">
        <v>0</v>
      </c>
      <c r="K744" s="152" t="str">
        <f>CONCATENATE(D897,D744, " Curncy")</f>
        <v>EURUSD Curncy</v>
      </c>
      <c r="L744" s="152">
        <f>IF(D744 = D897,1,_xll.BDP(K744,$L$12))</f>
        <v>1</v>
      </c>
      <c r="M744" s="394" t="e">
        <f>IF(D744 = D897,1,_xll.BDP(K744,$M$12)*L744)</f>
        <v>#VALUE!</v>
      </c>
      <c r="N744" s="157" t="e">
        <f t="shared" si="316"/>
        <v>#VALUE!</v>
      </c>
      <c r="O744" s="396" t="e">
        <f>N744 / Y897</f>
        <v>#VALUE!</v>
      </c>
      <c r="P744" s="159">
        <f t="shared" si="317"/>
        <v>0</v>
      </c>
      <c r="Q744" s="398">
        <f>P744 / Y897*100</f>
        <v>0</v>
      </c>
      <c r="R744" s="160">
        <f t="shared" si="318"/>
        <v>0</v>
      </c>
      <c r="S744" s="398">
        <f t="shared" si="319"/>
        <v>0</v>
      </c>
      <c r="T744" s="152">
        <f t="shared" si="320"/>
        <v>1</v>
      </c>
      <c r="U744" s="152">
        <v>0</v>
      </c>
      <c r="V744" s="152">
        <v>1</v>
      </c>
      <c r="W744" s="158" t="e">
        <f t="shared" si="321"/>
        <v>#VALUE!</v>
      </c>
      <c r="X744" s="158" t="e">
        <f t="shared" si="322"/>
        <v>#VALUE!</v>
      </c>
      <c r="Y744" s="70"/>
      <c r="Z744" s="162" t="str">
        <f>_xll.BDH(C744,$Z$12,$D$1,$D$1)</f>
        <v>#N/A Requesting Data...</v>
      </c>
      <c r="AA744" s="162" t="e">
        <f t="shared" si="323"/>
        <v>#VALUE!</v>
      </c>
      <c r="AB744" s="163" t="e">
        <f t="shared" si="324"/>
        <v>#VALUE!</v>
      </c>
      <c r="AC744" s="164">
        <v>0</v>
      </c>
      <c r="AD744" s="165">
        <f>IF(D744 = D897,1,_xll.BDP(K744,$AD$12)*L744)</f>
        <v>1.0414000000000001</v>
      </c>
      <c r="AE744" s="400" t="e">
        <f>AA744*AC744*T744/AD744 / AF897</f>
        <v>#VALUE!</v>
      </c>
      <c r="AF744" s="73"/>
      <c r="AG744" s="69"/>
      <c r="AH744" s="61"/>
    </row>
    <row r="745" spans="1:34" x14ac:dyDescent="0.2">
      <c r="B745" s="152">
        <v>24621</v>
      </c>
      <c r="C745" s="152" t="s">
        <v>42</v>
      </c>
      <c r="D745" s="152" t="str">
        <f>_xll.BDP(C745,$D$12)</f>
        <v>USD</v>
      </c>
      <c r="E745" s="152" t="s">
        <v>234</v>
      </c>
      <c r="F745" s="153">
        <f>_xll.BDP(C745,$F$12)</f>
        <v>62.17</v>
      </c>
      <c r="G745" s="153" t="str">
        <f>_xll.BDP(C745,$G$12)</f>
        <v>#N/A Requesting Data...</v>
      </c>
      <c r="H745" s="154" t="e">
        <f t="shared" si="314"/>
        <v>#VALUE!</v>
      </c>
      <c r="I745" s="155" t="e">
        <f t="shared" si="315"/>
        <v>#VALUE!</v>
      </c>
      <c r="J745" s="156">
        <v>0</v>
      </c>
      <c r="K745" s="152" t="str">
        <f>CONCATENATE(D897,D745, " Curncy")</f>
        <v>EURUSD Curncy</v>
      </c>
      <c r="L745" s="152">
        <f>IF(D745 = D897,1,_xll.BDP(K745,$L$12))</f>
        <v>1</v>
      </c>
      <c r="M745" s="394" t="e">
        <f>IF(D745 = D897,1,_xll.BDP(K745,$M$12)*L745)</f>
        <v>#VALUE!</v>
      </c>
      <c r="N745" s="157" t="e">
        <f t="shared" si="316"/>
        <v>#VALUE!</v>
      </c>
      <c r="O745" s="396" t="e">
        <f>N745 / Y897</f>
        <v>#VALUE!</v>
      </c>
      <c r="P745" s="159">
        <f t="shared" si="317"/>
        <v>0</v>
      </c>
      <c r="Q745" s="398">
        <f>P745 / Y897*100</f>
        <v>0</v>
      </c>
      <c r="R745" s="160">
        <f t="shared" si="318"/>
        <v>0</v>
      </c>
      <c r="S745" s="398">
        <f t="shared" si="319"/>
        <v>0</v>
      </c>
      <c r="T745" s="152">
        <f t="shared" si="320"/>
        <v>1</v>
      </c>
      <c r="U745" s="152">
        <v>0</v>
      </c>
      <c r="V745" s="152">
        <v>1</v>
      </c>
      <c r="W745" s="158" t="e">
        <f t="shared" si="321"/>
        <v>#VALUE!</v>
      </c>
      <c r="X745" s="158" t="e">
        <f t="shared" si="322"/>
        <v>#VALUE!</v>
      </c>
      <c r="Y745" s="70"/>
      <c r="Z745" s="162" t="str">
        <f>_xll.BDH(C745,$Z$12,$D$1,$D$1)</f>
        <v>#N/A Requesting Data...</v>
      </c>
      <c r="AA745" s="162" t="e">
        <f t="shared" si="323"/>
        <v>#VALUE!</v>
      </c>
      <c r="AB745" s="163" t="e">
        <f t="shared" si="324"/>
        <v>#VALUE!</v>
      </c>
      <c r="AC745" s="164">
        <v>0</v>
      </c>
      <c r="AD745" s="165">
        <f>IF(D745 = D897,1,_xll.BDP(K745,$AD$12)*L745)</f>
        <v>1.0414000000000001</v>
      </c>
      <c r="AE745" s="400" t="e">
        <f>AA745*AC745*T745/AD745 / AF897</f>
        <v>#VALUE!</v>
      </c>
      <c r="AF745" s="73"/>
      <c r="AG745" s="69"/>
      <c r="AH745" s="61"/>
    </row>
    <row r="746" spans="1:34" x14ac:dyDescent="0.2">
      <c r="A746" s="152"/>
      <c r="B746" s="152">
        <v>791</v>
      </c>
      <c r="C746" s="152" t="s">
        <v>1432</v>
      </c>
      <c r="D746" s="152" t="str">
        <f>_xll.BDP(C746,$D$12)</f>
        <v>USD</v>
      </c>
      <c r="E746" s="152" t="s">
        <v>1433</v>
      </c>
      <c r="F746" s="153">
        <f>_xll.BDP(C746,$F$12)</f>
        <v>83.06</v>
      </c>
      <c r="G746" s="153" t="str">
        <f>_xll.BDP(C746,$G$12)</f>
        <v>#N/A Requesting Data...</v>
      </c>
      <c r="H746" s="154" t="e">
        <f t="shared" si="314"/>
        <v>#VALUE!</v>
      </c>
      <c r="I746" s="155" t="e">
        <f t="shared" si="315"/>
        <v>#VALUE!</v>
      </c>
      <c r="J746" s="156">
        <v>0</v>
      </c>
      <c r="K746" s="152" t="str">
        <f>CONCATENATE(D897,D746, " Curncy")</f>
        <v>EURUSD Curncy</v>
      </c>
      <c r="L746" s="152">
        <f>IF(D746 = D897,1,_xll.BDP(K746,$L$12))</f>
        <v>1</v>
      </c>
      <c r="M746" s="394" t="e">
        <f>IF(D746 = D897,1,_xll.BDP(K746,$M$12)*L746)</f>
        <v>#VALUE!</v>
      </c>
      <c r="N746" s="157" t="e">
        <f t="shared" si="316"/>
        <v>#VALUE!</v>
      </c>
      <c r="O746" s="396" t="e">
        <f>N746 / Y897</f>
        <v>#VALUE!</v>
      </c>
      <c r="P746" s="159">
        <f t="shared" si="317"/>
        <v>0</v>
      </c>
      <c r="Q746" s="398">
        <f>P746 / Y897*100</f>
        <v>0</v>
      </c>
      <c r="R746" s="160">
        <f t="shared" si="318"/>
        <v>0</v>
      </c>
      <c r="S746" s="398">
        <f t="shared" si="319"/>
        <v>0</v>
      </c>
      <c r="T746" s="152">
        <f t="shared" si="320"/>
        <v>1</v>
      </c>
      <c r="U746" s="152">
        <v>0</v>
      </c>
      <c r="V746" s="152">
        <v>1</v>
      </c>
      <c r="W746" s="158" t="e">
        <f t="shared" si="321"/>
        <v>#VALUE!</v>
      </c>
      <c r="X746" s="158" t="e">
        <f t="shared" si="322"/>
        <v>#VALUE!</v>
      </c>
      <c r="Y746" s="161"/>
      <c r="Z746" s="162">
        <f>_xll.BDH(C746,$Z$12,$D$1,$D$1)</f>
        <v>82.58</v>
      </c>
      <c r="AA746" s="162">
        <f t="shared" si="323"/>
        <v>0.48000000000000398</v>
      </c>
      <c r="AB746" s="163">
        <f t="shared" si="324"/>
        <v>0.58125454105110674</v>
      </c>
      <c r="AC746" s="164">
        <v>0</v>
      </c>
      <c r="AD746" s="165">
        <f>IF(D746 = D897,1,_xll.BDP(K746,$AD$12)*L746)</f>
        <v>1.0414000000000001</v>
      </c>
      <c r="AE746" s="400">
        <f>AA746*AC746*T746/AD746 / AF897</f>
        <v>0</v>
      </c>
      <c r="AF746" s="166"/>
      <c r="AG746" s="69"/>
      <c r="AH746" s="61"/>
    </row>
    <row r="747" spans="1:34" x14ac:dyDescent="0.2">
      <c r="B747" s="152">
        <v>8613</v>
      </c>
      <c r="C747" s="152" t="s">
        <v>842</v>
      </c>
      <c r="D747" s="152" t="str">
        <f>_xll.BDP(C747,$D$12)</f>
        <v>USD</v>
      </c>
      <c r="E747" s="152" t="s">
        <v>908</v>
      </c>
      <c r="F747" s="153">
        <f>_xll.BDP(C747,$F$12)</f>
        <v>54.58</v>
      </c>
      <c r="G747" s="153" t="str">
        <f>_xll.BDP(C747,$G$12)</f>
        <v>#N/A Requesting Data...</v>
      </c>
      <c r="H747" s="154" t="e">
        <f t="shared" si="314"/>
        <v>#VALUE!</v>
      </c>
      <c r="I747" s="155" t="e">
        <f t="shared" si="315"/>
        <v>#VALUE!</v>
      </c>
      <c r="J747" s="156">
        <v>0</v>
      </c>
      <c r="K747" s="152" t="str">
        <f>CONCATENATE(D897,D747, " Curncy")</f>
        <v>EURUSD Curncy</v>
      </c>
      <c r="L747" s="152">
        <f>IF(D747 = D897,1,_xll.BDP(K747,$L$12))</f>
        <v>1</v>
      </c>
      <c r="M747" s="394" t="e">
        <f>IF(D747 = D897,1,_xll.BDP(K747,$M$12)*L747)</f>
        <v>#VALUE!</v>
      </c>
      <c r="N747" s="157" t="e">
        <f t="shared" si="316"/>
        <v>#VALUE!</v>
      </c>
      <c r="O747" s="396" t="e">
        <f>N747 / Y897</f>
        <v>#VALUE!</v>
      </c>
      <c r="P747" s="159">
        <f t="shared" si="317"/>
        <v>0</v>
      </c>
      <c r="Q747" s="398">
        <f>P747 / Y897*100</f>
        <v>0</v>
      </c>
      <c r="R747" s="160">
        <f t="shared" si="318"/>
        <v>0</v>
      </c>
      <c r="S747" s="398">
        <f t="shared" si="319"/>
        <v>0</v>
      </c>
      <c r="T747" s="152">
        <f t="shared" si="320"/>
        <v>1</v>
      </c>
      <c r="U747" s="152">
        <v>0</v>
      </c>
      <c r="V747" s="152">
        <v>1</v>
      </c>
      <c r="W747" s="158" t="e">
        <f t="shared" si="321"/>
        <v>#VALUE!</v>
      </c>
      <c r="X747" s="158" t="e">
        <f t="shared" si="322"/>
        <v>#VALUE!</v>
      </c>
      <c r="Y747" s="70"/>
      <c r="Z747" s="162">
        <f>_xll.BDH(C747,$Z$12,$D$1,$D$1)</f>
        <v>52.41</v>
      </c>
      <c r="AA747" s="162">
        <f t="shared" si="323"/>
        <v>2.1700000000000017</v>
      </c>
      <c r="AB747" s="163">
        <f t="shared" si="324"/>
        <v>4.1404312154169087</v>
      </c>
      <c r="AC747" s="164">
        <v>0</v>
      </c>
      <c r="AD747" s="165">
        <f>IF(D747 = D897,1,_xll.BDP(K747,$AD$12)*L747)</f>
        <v>1.0414000000000001</v>
      </c>
      <c r="AE747" s="400">
        <f>AA747*AC747*T747/AD747 / AF897</f>
        <v>0</v>
      </c>
      <c r="AF747" s="73"/>
      <c r="AG747" s="69"/>
      <c r="AH747" s="61"/>
    </row>
    <row r="748" spans="1:34" x14ac:dyDescent="0.2">
      <c r="B748" s="152">
        <v>23981</v>
      </c>
      <c r="C748" s="152" t="s">
        <v>41</v>
      </c>
      <c r="D748" s="152" t="str">
        <f>_xll.BDP(C748,$D$12)</f>
        <v>USD</v>
      </c>
      <c r="E748" s="152" t="s">
        <v>256</v>
      </c>
      <c r="F748" s="153">
        <f>_xll.BDP(C748,$F$12)</f>
        <v>263.38</v>
      </c>
      <c r="G748" s="153" t="str">
        <f>_xll.BDP(C748,$G$12)</f>
        <v>#N/A Requesting Data...</v>
      </c>
      <c r="H748" s="154" t="e">
        <f t="shared" si="314"/>
        <v>#VALUE!</v>
      </c>
      <c r="I748" s="155" t="e">
        <f t="shared" si="315"/>
        <v>#VALUE!</v>
      </c>
      <c r="J748" s="156">
        <v>0</v>
      </c>
      <c r="K748" s="152" t="str">
        <f>CONCATENATE(D897,D748, " Curncy")</f>
        <v>EURUSD Curncy</v>
      </c>
      <c r="L748" s="152">
        <f>IF(D748 = D897,1,_xll.BDP(K748,$L$12))</f>
        <v>1</v>
      </c>
      <c r="M748" s="394" t="e">
        <f>IF(D748 = D897,1,_xll.BDP(K748,$M$12)*L748)</f>
        <v>#VALUE!</v>
      </c>
      <c r="N748" s="157" t="e">
        <f t="shared" si="316"/>
        <v>#VALUE!</v>
      </c>
      <c r="O748" s="396" t="e">
        <f>N748 / Y897</f>
        <v>#VALUE!</v>
      </c>
      <c r="P748" s="159">
        <f t="shared" si="317"/>
        <v>0</v>
      </c>
      <c r="Q748" s="398">
        <f>P748 / Y897*100</f>
        <v>0</v>
      </c>
      <c r="R748" s="160">
        <f t="shared" si="318"/>
        <v>0</v>
      </c>
      <c r="S748" s="398">
        <f t="shared" si="319"/>
        <v>0</v>
      </c>
      <c r="T748" s="152">
        <f t="shared" si="320"/>
        <v>1</v>
      </c>
      <c r="U748" s="152">
        <v>0</v>
      </c>
      <c r="V748" s="152">
        <v>1</v>
      </c>
      <c r="W748" s="158" t="e">
        <f t="shared" si="321"/>
        <v>#VALUE!</v>
      </c>
      <c r="X748" s="158" t="e">
        <f t="shared" si="322"/>
        <v>#VALUE!</v>
      </c>
      <c r="Y748" s="70"/>
      <c r="Z748" s="162">
        <f>_xll.BDH(C748,$Z$12,$D$1,$D$1)</f>
        <v>272.61</v>
      </c>
      <c r="AA748" s="162">
        <f t="shared" si="323"/>
        <v>-9.2300000000000182</v>
      </c>
      <c r="AB748" s="163">
        <f t="shared" si="324"/>
        <v>-3.3857892226991004</v>
      </c>
      <c r="AC748" s="164">
        <v>0</v>
      </c>
      <c r="AD748" s="165">
        <f>IF(D748 = D897,1,_xll.BDP(K748,$AD$12)*L748)</f>
        <v>1.0414000000000001</v>
      </c>
      <c r="AE748" s="400">
        <f>AA748*AC748*T748/AD748 / AF897</f>
        <v>0</v>
      </c>
      <c r="AF748" s="73"/>
      <c r="AG748" s="69"/>
      <c r="AH748" s="61"/>
    </row>
    <row r="749" spans="1:34" x14ac:dyDescent="0.2">
      <c r="B749" s="152">
        <v>19592</v>
      </c>
      <c r="C749" s="152" t="s">
        <v>843</v>
      </c>
      <c r="D749" s="152" t="str">
        <f>_xll.BDP(C749,$D$12)</f>
        <v>USD</v>
      </c>
      <c r="E749" s="152" t="s">
        <v>909</v>
      </c>
      <c r="F749" s="153">
        <f>_xll.BDP(C749,$F$12)</f>
        <v>87.66</v>
      </c>
      <c r="G749" s="153" t="str">
        <f>_xll.BDP(C749,$G$12)</f>
        <v>#N/A Requesting Data...</v>
      </c>
      <c r="H749" s="154" t="e">
        <f t="shared" si="314"/>
        <v>#VALUE!</v>
      </c>
      <c r="I749" s="155" t="e">
        <f t="shared" si="315"/>
        <v>#VALUE!</v>
      </c>
      <c r="J749" s="156">
        <v>0</v>
      </c>
      <c r="K749" s="152" t="str">
        <f>CONCATENATE(D897,D749, " Curncy")</f>
        <v>EURUSD Curncy</v>
      </c>
      <c r="L749" s="152">
        <f>IF(D749 = D897,1,_xll.BDP(K749,$L$12))</f>
        <v>1</v>
      </c>
      <c r="M749" s="394" t="e">
        <f>IF(D749 = D897,1,_xll.BDP(K749,$M$12)*L749)</f>
        <v>#VALUE!</v>
      </c>
      <c r="N749" s="157" t="e">
        <f t="shared" si="316"/>
        <v>#VALUE!</v>
      </c>
      <c r="O749" s="396" t="e">
        <f>N749 / Y897</f>
        <v>#VALUE!</v>
      </c>
      <c r="P749" s="159">
        <f t="shared" si="317"/>
        <v>0</v>
      </c>
      <c r="Q749" s="398">
        <f>P749 / Y897*100</f>
        <v>0</v>
      </c>
      <c r="R749" s="160">
        <f t="shared" si="318"/>
        <v>0</v>
      </c>
      <c r="S749" s="398">
        <f t="shared" si="319"/>
        <v>0</v>
      </c>
      <c r="T749" s="152">
        <f t="shared" si="320"/>
        <v>1</v>
      </c>
      <c r="U749" s="152">
        <v>0</v>
      </c>
      <c r="V749" s="152">
        <v>1</v>
      </c>
      <c r="W749" s="158" t="e">
        <f t="shared" si="321"/>
        <v>#VALUE!</v>
      </c>
      <c r="X749" s="158" t="e">
        <f t="shared" si="322"/>
        <v>#VALUE!</v>
      </c>
      <c r="Y749" s="70"/>
      <c r="Z749" s="162" t="str">
        <f>_xll.BDH(C749,$Z$12,$D$1,$D$1)</f>
        <v>#N/A Requesting Data...</v>
      </c>
      <c r="AA749" s="162" t="e">
        <f t="shared" si="323"/>
        <v>#VALUE!</v>
      </c>
      <c r="AB749" s="163" t="e">
        <f t="shared" si="324"/>
        <v>#VALUE!</v>
      </c>
      <c r="AC749" s="164">
        <v>0</v>
      </c>
      <c r="AD749" s="165">
        <f>IF(D749 = D897,1,_xll.BDP(K749,$AD$12)*L749)</f>
        <v>1.0414000000000001</v>
      </c>
      <c r="AE749" s="400" t="e">
        <f>AA749*AC749*T749/AD749 / AF897</f>
        <v>#VALUE!</v>
      </c>
      <c r="AF749" s="73"/>
      <c r="AG749" s="69"/>
      <c r="AH749" s="61"/>
    </row>
    <row r="750" spans="1:34" x14ac:dyDescent="0.2">
      <c r="A750" s="152"/>
      <c r="B750" s="152">
        <v>30068</v>
      </c>
      <c r="C750" s="152" t="s">
        <v>1576</v>
      </c>
      <c r="D750" s="152" t="str">
        <f>_xll.BDP(C750,$D$12)</f>
        <v>USD</v>
      </c>
      <c r="E750" s="152" t="s">
        <v>1444</v>
      </c>
      <c r="F750" s="153">
        <f>_xll.BDP(C750,$F$12)</f>
        <v>153.86000000000001</v>
      </c>
      <c r="G750" s="153" t="str">
        <f>_xll.BDP(C750,$G$12)</f>
        <v>#N/A Requesting Data...</v>
      </c>
      <c r="H750" s="154" t="e">
        <f t="shared" si="314"/>
        <v>#VALUE!</v>
      </c>
      <c r="I750" s="155" t="e">
        <f t="shared" si="315"/>
        <v>#VALUE!</v>
      </c>
      <c r="J750" s="156">
        <v>0</v>
      </c>
      <c r="K750" s="152" t="str">
        <f>CONCATENATE(D897,D750, " Curncy")</f>
        <v>EURUSD Curncy</v>
      </c>
      <c r="L750" s="152">
        <f>IF(D750 = D897,1,_xll.BDP(K750,$L$12))</f>
        <v>1</v>
      </c>
      <c r="M750" s="394" t="e">
        <f>IF(D750 = D897,1,_xll.BDP(K750,$M$12)*L750)</f>
        <v>#VALUE!</v>
      </c>
      <c r="N750" s="157" t="e">
        <f t="shared" si="316"/>
        <v>#VALUE!</v>
      </c>
      <c r="O750" s="396" t="e">
        <f>N750 / Y897</f>
        <v>#VALUE!</v>
      </c>
      <c r="P750" s="159">
        <f t="shared" si="317"/>
        <v>0</v>
      </c>
      <c r="Q750" s="398">
        <f>P750 / Y897*100</f>
        <v>0</v>
      </c>
      <c r="R750" s="160">
        <f t="shared" si="318"/>
        <v>0</v>
      </c>
      <c r="S750" s="398">
        <f t="shared" si="319"/>
        <v>0</v>
      </c>
      <c r="T750" s="152">
        <f t="shared" si="320"/>
        <v>1</v>
      </c>
      <c r="U750" s="152">
        <v>0</v>
      </c>
      <c r="V750" s="152">
        <v>1</v>
      </c>
      <c r="W750" s="158" t="e">
        <f t="shared" si="321"/>
        <v>#VALUE!</v>
      </c>
      <c r="X750" s="158" t="e">
        <f t="shared" si="322"/>
        <v>#VALUE!</v>
      </c>
      <c r="Y750" s="161"/>
      <c r="Z750" s="162">
        <f>_xll.BDH(C750,$Z$12,$D$1,$D$1)</f>
        <v>151</v>
      </c>
      <c r="AA750" s="162">
        <f t="shared" si="323"/>
        <v>2.8600000000000136</v>
      </c>
      <c r="AB750" s="163">
        <f t="shared" si="324"/>
        <v>1.8940397350993468</v>
      </c>
      <c r="AC750" s="164">
        <v>0</v>
      </c>
      <c r="AD750" s="165">
        <f>IF(D750 = D897,1,_xll.BDP(K750,$AD$12)*L750)</f>
        <v>1.0414000000000001</v>
      </c>
      <c r="AE750" s="400">
        <f>AA750*AC750*T750/AD750 / AF897</f>
        <v>0</v>
      </c>
      <c r="AF750" s="166"/>
      <c r="AG750" s="69"/>
      <c r="AH750" s="61"/>
    </row>
    <row r="751" spans="1:34" x14ac:dyDescent="0.2">
      <c r="A751" s="152"/>
      <c r="B751" s="152">
        <v>28641</v>
      </c>
      <c r="C751" s="152"/>
      <c r="D751" s="152" t="s">
        <v>31</v>
      </c>
      <c r="E751" s="152" t="s">
        <v>1277</v>
      </c>
      <c r="F751" s="153">
        <v>1</v>
      </c>
      <c r="G751" s="153">
        <v>1</v>
      </c>
      <c r="H751" s="154">
        <f t="shared" si="314"/>
        <v>0</v>
      </c>
      <c r="I751" s="155">
        <f t="shared" si="315"/>
        <v>0</v>
      </c>
      <c r="J751" s="156">
        <v>210367</v>
      </c>
      <c r="K751" s="152" t="str">
        <f>CONCATENATE(D897,D751, " Curncy")</f>
        <v>EURUSD Curncy</v>
      </c>
      <c r="L751" s="152">
        <f>IF(D751 = D897,1,_xll.BDP(K751,$L$12))</f>
        <v>1</v>
      </c>
      <c r="M751" s="394" t="e">
        <f>IF(D751 = D897,1,_xll.BDP(K751,$M$12)*L751)</f>
        <v>#VALUE!</v>
      </c>
      <c r="N751" s="157" t="e">
        <f t="shared" si="316"/>
        <v>#VALUE!</v>
      </c>
      <c r="O751" s="396" t="e">
        <f>N751 / Y897</f>
        <v>#VALUE!</v>
      </c>
      <c r="P751" s="159" t="e">
        <f t="shared" si="317"/>
        <v>#VALUE!</v>
      </c>
      <c r="Q751" s="398" t="e">
        <f>P751 / Y897*100</f>
        <v>#VALUE!</v>
      </c>
      <c r="R751" s="160" t="e">
        <f t="shared" si="318"/>
        <v>#VALUE!</v>
      </c>
      <c r="S751" s="398" t="e">
        <f t="shared" si="319"/>
        <v>#VALUE!</v>
      </c>
      <c r="T751" s="152">
        <f t="shared" si="320"/>
        <v>1</v>
      </c>
      <c r="U751" s="152">
        <v>1</v>
      </c>
      <c r="V751" s="152">
        <v>1</v>
      </c>
      <c r="W751" s="158" t="e">
        <f t="shared" si="321"/>
        <v>#VALUE!</v>
      </c>
      <c r="X751" s="158" t="e">
        <f t="shared" si="322"/>
        <v>#VALUE!</v>
      </c>
      <c r="Y751" s="161"/>
      <c r="Z751" s="162">
        <v>1</v>
      </c>
      <c r="AA751" s="162">
        <f t="shared" si="323"/>
        <v>0</v>
      </c>
      <c r="AB751" s="163">
        <f t="shared" si="324"/>
        <v>0</v>
      </c>
      <c r="AC751" s="164">
        <v>210367</v>
      </c>
      <c r="AD751" s="165">
        <f>IF(D751 = D897,1,_xll.BDP(K751,$AD$12)*L751)</f>
        <v>1.0414000000000001</v>
      </c>
      <c r="AE751" s="400">
        <f>AA751*AC751*T751/AD751 / AF897</f>
        <v>0</v>
      </c>
      <c r="AF751" s="166"/>
      <c r="AG751" s="69"/>
      <c r="AH751" s="61"/>
    </row>
    <row r="752" spans="1:34" x14ac:dyDescent="0.2">
      <c r="B752" s="152">
        <v>3205</v>
      </c>
      <c r="C752" s="152" t="s">
        <v>844</v>
      </c>
      <c r="D752" s="152" t="str">
        <f>_xll.BDP(C752,$D$12)</f>
        <v>USD</v>
      </c>
      <c r="E752" s="152" t="s">
        <v>910</v>
      </c>
      <c r="F752" s="153">
        <f>_xll.BDP(C752,$F$12)</f>
        <v>51.61</v>
      </c>
      <c r="G752" s="153" t="str">
        <f>_xll.BDP(C752,$G$12)</f>
        <v>#N/A Requesting Data...</v>
      </c>
      <c r="H752" s="154" t="e">
        <f t="shared" si="314"/>
        <v>#VALUE!</v>
      </c>
      <c r="I752" s="155" t="e">
        <f t="shared" si="315"/>
        <v>#VALUE!</v>
      </c>
      <c r="J752" s="156">
        <v>0</v>
      </c>
      <c r="K752" s="152" t="str">
        <f>CONCATENATE(D897,D752, " Curncy")</f>
        <v>EURUSD Curncy</v>
      </c>
      <c r="L752" s="152">
        <f>IF(D752 = D897,1,_xll.BDP(K752,$L$12))</f>
        <v>1</v>
      </c>
      <c r="M752" s="394" t="e">
        <f>IF(D752 = D897,1,_xll.BDP(K752,$M$12)*L752)</f>
        <v>#VALUE!</v>
      </c>
      <c r="N752" s="157" t="e">
        <f t="shared" si="316"/>
        <v>#VALUE!</v>
      </c>
      <c r="O752" s="396" t="e">
        <f>N752 / Y897</f>
        <v>#VALUE!</v>
      </c>
      <c r="P752" s="159">
        <f t="shared" si="317"/>
        <v>0</v>
      </c>
      <c r="Q752" s="398">
        <f>P752 / Y897*100</f>
        <v>0</v>
      </c>
      <c r="R752" s="160">
        <f t="shared" si="318"/>
        <v>0</v>
      </c>
      <c r="S752" s="398">
        <f t="shared" si="319"/>
        <v>0</v>
      </c>
      <c r="T752" s="152">
        <f t="shared" si="320"/>
        <v>1</v>
      </c>
      <c r="U752" s="152">
        <v>0</v>
      </c>
      <c r="V752" s="152">
        <v>1</v>
      </c>
      <c r="W752" s="158" t="e">
        <f t="shared" si="321"/>
        <v>#VALUE!</v>
      </c>
      <c r="X752" s="158" t="e">
        <f t="shared" si="322"/>
        <v>#VALUE!</v>
      </c>
      <c r="Y752" s="70"/>
      <c r="Z752" s="162" t="str">
        <f>_xll.BDH(C752,$Z$12,$D$1,$D$1)</f>
        <v>#N/A Requesting Data...</v>
      </c>
      <c r="AA752" s="162" t="e">
        <f t="shared" si="323"/>
        <v>#VALUE!</v>
      </c>
      <c r="AB752" s="163" t="e">
        <f t="shared" si="324"/>
        <v>#VALUE!</v>
      </c>
      <c r="AC752" s="164">
        <v>0</v>
      </c>
      <c r="AD752" s="165">
        <f>IF(D752 = D897,1,_xll.BDP(K752,$AD$12)*L752)</f>
        <v>1.0414000000000001</v>
      </c>
      <c r="AE752" s="400" t="e">
        <f>AA752*AC752*T752/AD752 / AF897</f>
        <v>#VALUE!</v>
      </c>
      <c r="AF752" s="73"/>
      <c r="AG752" s="69"/>
      <c r="AH752" s="61"/>
    </row>
    <row r="753" spans="1:34" x14ac:dyDescent="0.2">
      <c r="A753" s="152"/>
      <c r="B753" s="152">
        <v>9994</v>
      </c>
      <c r="C753" s="152" t="s">
        <v>1365</v>
      </c>
      <c r="D753" s="152" t="str">
        <f>_xll.BDP(C753,$D$12)</f>
        <v>USD</v>
      </c>
      <c r="E753" s="152" t="s">
        <v>1366</v>
      </c>
      <c r="F753" s="153">
        <f>_xll.BDP(C753,$F$12)</f>
        <v>318.24</v>
      </c>
      <c r="G753" s="153" t="str">
        <f>_xll.BDP(C753,$G$12)</f>
        <v>#N/A Requesting Data...</v>
      </c>
      <c r="H753" s="154" t="e">
        <f t="shared" si="314"/>
        <v>#VALUE!</v>
      </c>
      <c r="I753" s="155" t="e">
        <f t="shared" si="315"/>
        <v>#VALUE!</v>
      </c>
      <c r="J753" s="156">
        <v>0</v>
      </c>
      <c r="K753" s="152" t="str">
        <f>CONCATENATE(D897,D753, " Curncy")</f>
        <v>EURUSD Curncy</v>
      </c>
      <c r="L753" s="152">
        <f>IF(D753 = D897,1,_xll.BDP(K753,$L$12))</f>
        <v>1</v>
      </c>
      <c r="M753" s="394" t="e">
        <f>IF(D753 = D897,1,_xll.BDP(K753,$M$12)*L753)</f>
        <v>#VALUE!</v>
      </c>
      <c r="N753" s="157" t="e">
        <f t="shared" si="316"/>
        <v>#VALUE!</v>
      </c>
      <c r="O753" s="396" t="e">
        <f>N753 / Y897</f>
        <v>#VALUE!</v>
      </c>
      <c r="P753" s="159">
        <f t="shared" si="317"/>
        <v>0</v>
      </c>
      <c r="Q753" s="398">
        <f>P753 / Y897*100</f>
        <v>0</v>
      </c>
      <c r="R753" s="160">
        <f t="shared" si="318"/>
        <v>0</v>
      </c>
      <c r="S753" s="398">
        <f t="shared" si="319"/>
        <v>0</v>
      </c>
      <c r="T753" s="152">
        <f t="shared" si="320"/>
        <v>1</v>
      </c>
      <c r="U753" s="152">
        <v>0</v>
      </c>
      <c r="V753" s="152">
        <v>1</v>
      </c>
      <c r="W753" s="158" t="e">
        <f t="shared" si="321"/>
        <v>#VALUE!</v>
      </c>
      <c r="X753" s="158" t="e">
        <f t="shared" si="322"/>
        <v>#VALUE!</v>
      </c>
      <c r="Y753" s="161"/>
      <c r="Z753" s="162" t="str">
        <f>_xll.BDH(C753,$Z$12,$D$1,$D$1)</f>
        <v>#N/A Requesting Data...</v>
      </c>
      <c r="AA753" s="162" t="e">
        <f t="shared" si="323"/>
        <v>#VALUE!</v>
      </c>
      <c r="AB753" s="163" t="e">
        <f t="shared" si="324"/>
        <v>#VALUE!</v>
      </c>
      <c r="AC753" s="164">
        <v>0</v>
      </c>
      <c r="AD753" s="165">
        <f>IF(D753 = D897,1,_xll.BDP(K753,$AD$12)*L753)</f>
        <v>1.0414000000000001</v>
      </c>
      <c r="AE753" s="400" t="e">
        <f>AA753*AC753*T753/AD753 / AF897</f>
        <v>#VALUE!</v>
      </c>
      <c r="AF753" s="166"/>
      <c r="AG753" s="69"/>
      <c r="AH753" s="61"/>
    </row>
    <row r="754" spans="1:34" x14ac:dyDescent="0.2">
      <c r="A754" s="152"/>
      <c r="B754" s="152">
        <v>29731</v>
      </c>
      <c r="C754" s="152" t="s">
        <v>1408</v>
      </c>
      <c r="D754" s="152" t="str">
        <f>_xll.BDP(C754,$D$12)</f>
        <v>USD</v>
      </c>
      <c r="E754" s="152" t="s">
        <v>1409</v>
      </c>
      <c r="F754" s="153">
        <f>_xll.BDP(C754,$F$12)</f>
        <v>46.76</v>
      </c>
      <c r="G754" s="153" t="str">
        <f>_xll.BDP(C754,$G$12)</f>
        <v>#N/A Requesting Data...</v>
      </c>
      <c r="H754" s="154" t="e">
        <f t="shared" si="314"/>
        <v>#VALUE!</v>
      </c>
      <c r="I754" s="155" t="e">
        <f t="shared" si="315"/>
        <v>#VALUE!</v>
      </c>
      <c r="J754" s="156">
        <v>0</v>
      </c>
      <c r="K754" s="152" t="str">
        <f>CONCATENATE(D897,D754, " Curncy")</f>
        <v>EURUSD Curncy</v>
      </c>
      <c r="L754" s="152">
        <f>IF(D754 = D897,1,_xll.BDP(K754,$L$12))</f>
        <v>1</v>
      </c>
      <c r="M754" s="394" t="e">
        <f>IF(D754 = D897,1,_xll.BDP(K754,$M$12)*L754)</f>
        <v>#VALUE!</v>
      </c>
      <c r="N754" s="157" t="e">
        <f t="shared" si="316"/>
        <v>#VALUE!</v>
      </c>
      <c r="O754" s="396" t="e">
        <f>N754 / Y897</f>
        <v>#VALUE!</v>
      </c>
      <c r="P754" s="159">
        <f t="shared" si="317"/>
        <v>0</v>
      </c>
      <c r="Q754" s="398">
        <f>P754 / Y897*100</f>
        <v>0</v>
      </c>
      <c r="R754" s="160">
        <f t="shared" si="318"/>
        <v>0</v>
      </c>
      <c r="S754" s="398">
        <f t="shared" si="319"/>
        <v>0</v>
      </c>
      <c r="T754" s="152">
        <f t="shared" si="320"/>
        <v>1</v>
      </c>
      <c r="U754" s="152">
        <v>0</v>
      </c>
      <c r="V754" s="152">
        <v>1</v>
      </c>
      <c r="W754" s="158" t="e">
        <f t="shared" si="321"/>
        <v>#VALUE!</v>
      </c>
      <c r="X754" s="158" t="e">
        <f t="shared" si="322"/>
        <v>#VALUE!</v>
      </c>
      <c r="Y754" s="161"/>
      <c r="Z754" s="162" t="str">
        <f>_xll.BDH(C754,$Z$12,$D$1,$D$1)</f>
        <v>#N/A Requesting Data...</v>
      </c>
      <c r="AA754" s="162" t="e">
        <f t="shared" si="323"/>
        <v>#VALUE!</v>
      </c>
      <c r="AB754" s="163" t="e">
        <f t="shared" si="324"/>
        <v>#VALUE!</v>
      </c>
      <c r="AC754" s="164">
        <v>0</v>
      </c>
      <c r="AD754" s="165">
        <f>IF(D754 = D897,1,_xll.BDP(K754,$AD$12)*L754)</f>
        <v>1.0414000000000001</v>
      </c>
      <c r="AE754" s="400" t="e">
        <f>AA754*AC754*T754/AD754 / AF897</f>
        <v>#VALUE!</v>
      </c>
      <c r="AF754" s="166"/>
      <c r="AG754" s="69"/>
      <c r="AH754" s="61"/>
    </row>
    <row r="755" spans="1:34" x14ac:dyDescent="0.2">
      <c r="A755" s="152"/>
      <c r="B755" s="152">
        <v>33007</v>
      </c>
      <c r="C755" s="152" t="s">
        <v>1648</v>
      </c>
      <c r="D755" s="152" t="str">
        <f>_xll.BDP(C755,$D$12)</f>
        <v>USD</v>
      </c>
      <c r="E755" s="152" t="s">
        <v>1649</v>
      </c>
      <c r="F755" s="153">
        <f>_xll.BDP(C755,$F$12)</f>
        <v>6.76</v>
      </c>
      <c r="G755" s="153" t="str">
        <f>_xll.BDP(C755,$G$12)</f>
        <v>#N/A Requesting Data...</v>
      </c>
      <c r="H755" s="154" t="e">
        <f>IF(OR(OR(G755="#N/A N/A",G755="#N/A Real Time"),OR(F755="#N/A N/A",F755="#N/A Real Time")),0,  G755 - F755)</f>
        <v>#VALUE!</v>
      </c>
      <c r="I755" s="155" t="e">
        <f>IF(OR(F755=0,F755="#N/A N/A"),0,H755 / F755*100)</f>
        <v>#VALUE!</v>
      </c>
      <c r="J755" s="156">
        <v>-363287</v>
      </c>
      <c r="K755" s="152" t="str">
        <f>CONCATENATE(D897,D755, " Curncy")</f>
        <v>EURUSD Curncy</v>
      </c>
      <c r="L755" s="152">
        <f>IF(D755 = D897,1,_xll.BDP(K755,$L$12))</f>
        <v>1</v>
      </c>
      <c r="M755" s="394" t="e">
        <f>IF(D755 = D897,1,_xll.BDP(K755,$M$12)*L755)</f>
        <v>#VALUE!</v>
      </c>
      <c r="N755" s="157" t="e">
        <f>H755*J755*T755/M755</f>
        <v>#VALUE!</v>
      </c>
      <c r="O755" s="396" t="e">
        <f>N755 / Y897</f>
        <v>#VALUE!</v>
      </c>
      <c r="P755" s="159" t="e">
        <f>IF(OR(OR(J755=0,G755 = "#N/A N/A"),G755="#N/A Real Time"),0,G755*J755*T755/M755)</f>
        <v>#VALUE!</v>
      </c>
      <c r="Q755" s="398" t="e">
        <f>P755 / Y897*100</f>
        <v>#VALUE!</v>
      </c>
      <c r="R755" s="160" t="e">
        <f>IF(Q755&lt;0,Q755,0)</f>
        <v>#VALUE!</v>
      </c>
      <c r="S755" s="398" t="e">
        <f>IF(Q755&gt;0,Q755,0)</f>
        <v>#VALUE!</v>
      </c>
      <c r="T755" s="152">
        <f>IF(EXACT(D755,UPPER(D755)),1,0.01)/V755</f>
        <v>1</v>
      </c>
      <c r="U755" s="152">
        <v>0</v>
      </c>
      <c r="V755" s="152">
        <v>1</v>
      </c>
      <c r="W755" s="158" t="e">
        <f>IF(AND(Q755&lt;0,O755&gt;0),O755,0)</f>
        <v>#VALUE!</v>
      </c>
      <c r="X755" s="158" t="e">
        <f>IF(AND(Q755&gt;0,O755&gt;0),O755,0)</f>
        <v>#VALUE!</v>
      </c>
      <c r="Y755" s="161"/>
      <c r="Z755" s="162">
        <f>_xll.BDH(C755,$Z$12,$D$1,$D$1)</f>
        <v>6.48</v>
      </c>
      <c r="AA755" s="162">
        <f>IF(OR(OR(F755="#N/A N/A",F755="#N/A Real Time"),OR(Z755="#N/A N/A",Z755="#N/A Real Time")),0,  F755 - Z755)</f>
        <v>0.27999999999999936</v>
      </c>
      <c r="AB755" s="163">
        <f>IF(OR(Z755=0,Z755="#N/A N/A"),0,AA755 / Z755*100)</f>
        <v>4.3209876543209775</v>
      </c>
      <c r="AC755" s="164">
        <v>-363287</v>
      </c>
      <c r="AD755" s="165">
        <f>IF(D755 = D897,1,_xll.BDP(K755,$AD$12)*L755)</f>
        <v>1.0414000000000001</v>
      </c>
      <c r="AE755" s="400">
        <f>AA755*AC755*T755/AD755 / AF897</f>
        <v>-3.6404913481764275E-4</v>
      </c>
      <c r="AF755" s="166"/>
      <c r="AG755" s="69"/>
      <c r="AH755" s="61"/>
    </row>
    <row r="756" spans="1:34" x14ac:dyDescent="0.2">
      <c r="A756" s="110"/>
      <c r="B756" s="152">
        <v>25963</v>
      </c>
      <c r="C756" s="152" t="s">
        <v>1321</v>
      </c>
      <c r="D756" s="152" t="str">
        <f>_xll.BDP(C756,$D$12)</f>
        <v>USD</v>
      </c>
      <c r="E756" s="152" t="s">
        <v>1322</v>
      </c>
      <c r="F756" s="153">
        <f>_xll.BDP(C756,$F$12)</f>
        <v>659.95</v>
      </c>
      <c r="G756" s="153" t="str">
        <f>_xll.BDP(C756,$G$12)</f>
        <v>#N/A Requesting Data...</v>
      </c>
      <c r="H756" s="154" t="e">
        <f t="shared" si="314"/>
        <v>#VALUE!</v>
      </c>
      <c r="I756" s="155" t="e">
        <f t="shared" si="315"/>
        <v>#VALUE!</v>
      </c>
      <c r="J756" s="156">
        <v>0</v>
      </c>
      <c r="K756" s="152" t="str">
        <f>CONCATENATE(D897,D756, " Curncy")</f>
        <v>EURUSD Curncy</v>
      </c>
      <c r="L756" s="152">
        <f>IF(D756 = D897,1,_xll.BDP(K756,$L$12))</f>
        <v>1</v>
      </c>
      <c r="M756" s="394" t="e">
        <f>IF(D756 = D897,1,_xll.BDP(K756,$M$12)*L756)</f>
        <v>#VALUE!</v>
      </c>
      <c r="N756" s="157" t="e">
        <f t="shared" si="316"/>
        <v>#VALUE!</v>
      </c>
      <c r="O756" s="396" t="e">
        <f>N756 / Y897</f>
        <v>#VALUE!</v>
      </c>
      <c r="P756" s="159">
        <f t="shared" si="317"/>
        <v>0</v>
      </c>
      <c r="Q756" s="398">
        <f>P756 / Y897*100</f>
        <v>0</v>
      </c>
      <c r="R756" s="160">
        <f t="shared" si="318"/>
        <v>0</v>
      </c>
      <c r="S756" s="398">
        <f t="shared" si="319"/>
        <v>0</v>
      </c>
      <c r="T756" s="152">
        <f t="shared" si="320"/>
        <v>1</v>
      </c>
      <c r="U756" s="152">
        <v>0</v>
      </c>
      <c r="V756" s="152">
        <v>1</v>
      </c>
      <c r="W756" s="158" t="e">
        <f t="shared" si="321"/>
        <v>#VALUE!</v>
      </c>
      <c r="X756" s="158" t="e">
        <f t="shared" si="322"/>
        <v>#VALUE!</v>
      </c>
      <c r="Y756" s="110"/>
      <c r="Z756" s="162">
        <f>_xll.BDH(C756,$Z$12,$D$1,$D$1)</f>
        <v>636.87</v>
      </c>
      <c r="AA756" s="162">
        <f t="shared" si="323"/>
        <v>23.080000000000041</v>
      </c>
      <c r="AB756" s="163">
        <f t="shared" si="324"/>
        <v>3.6239734953758291</v>
      </c>
      <c r="AC756" s="164">
        <v>0</v>
      </c>
      <c r="AD756" s="165">
        <f>IF(D756 = D897,1,_xll.BDP(K756,$AD$12)*L756)</f>
        <v>1.0414000000000001</v>
      </c>
      <c r="AE756" s="400">
        <f>AA756*AC756*T756/AD756 / AF897</f>
        <v>0</v>
      </c>
      <c r="AF756" s="123"/>
      <c r="AG756" s="69"/>
      <c r="AH756" s="61"/>
    </row>
    <row r="757" spans="1:34" x14ac:dyDescent="0.2">
      <c r="B757" s="152">
        <v>2230</v>
      </c>
      <c r="C757" s="152" t="s">
        <v>845</v>
      </c>
      <c r="D757" s="152" t="str">
        <f>_xll.BDP(C757,$D$12)</f>
        <v>USD</v>
      </c>
      <c r="E757" s="152" t="s">
        <v>911</v>
      </c>
      <c r="F757" s="153">
        <f>_xll.BDP(C757,$F$12)</f>
        <v>53.65</v>
      </c>
      <c r="G757" s="153" t="str">
        <f>_xll.BDP(C757,$G$12)</f>
        <v>#N/A Requesting Data...</v>
      </c>
      <c r="H757" s="154" t="e">
        <f t="shared" si="314"/>
        <v>#VALUE!</v>
      </c>
      <c r="I757" s="155" t="e">
        <f t="shared" si="315"/>
        <v>#VALUE!</v>
      </c>
      <c r="J757" s="156">
        <v>0</v>
      </c>
      <c r="K757" s="152" t="str">
        <f>CONCATENATE(D897,D757, " Curncy")</f>
        <v>EURUSD Curncy</v>
      </c>
      <c r="L757" s="152">
        <f>IF(D757 = D897,1,_xll.BDP(K757,$L$12))</f>
        <v>1</v>
      </c>
      <c r="M757" s="394" t="e">
        <f>IF(D757 = D897,1,_xll.BDP(K757,$M$12)*L757)</f>
        <v>#VALUE!</v>
      </c>
      <c r="N757" s="157" t="e">
        <f t="shared" si="316"/>
        <v>#VALUE!</v>
      </c>
      <c r="O757" s="396" t="e">
        <f>N757 / Y897</f>
        <v>#VALUE!</v>
      </c>
      <c r="P757" s="159">
        <f t="shared" si="317"/>
        <v>0</v>
      </c>
      <c r="Q757" s="398">
        <f>P757 / Y897*100</f>
        <v>0</v>
      </c>
      <c r="R757" s="160">
        <f t="shared" si="318"/>
        <v>0</v>
      </c>
      <c r="S757" s="398">
        <f t="shared" si="319"/>
        <v>0</v>
      </c>
      <c r="T757" s="152">
        <f t="shared" si="320"/>
        <v>1</v>
      </c>
      <c r="U757" s="152">
        <v>0</v>
      </c>
      <c r="V757" s="152">
        <v>1</v>
      </c>
      <c r="W757" s="158" t="e">
        <f t="shared" si="321"/>
        <v>#VALUE!</v>
      </c>
      <c r="X757" s="158" t="e">
        <f t="shared" si="322"/>
        <v>#VALUE!</v>
      </c>
      <c r="Y757" s="70"/>
      <c r="Z757" s="162" t="str">
        <f>_xll.BDH(C757,$Z$12,$D$1,$D$1)</f>
        <v>#N/A Requesting Data...</v>
      </c>
      <c r="AA757" s="162" t="e">
        <f t="shared" si="323"/>
        <v>#VALUE!</v>
      </c>
      <c r="AB757" s="163" t="e">
        <f t="shared" si="324"/>
        <v>#VALUE!</v>
      </c>
      <c r="AC757" s="164">
        <v>0</v>
      </c>
      <c r="AD757" s="165">
        <f>IF(D757 = D897,1,_xll.BDP(K757,$AD$12)*L757)</f>
        <v>1.0414000000000001</v>
      </c>
      <c r="AE757" s="400" t="e">
        <f>AA757*AC757*T757/AD757 / AF897</f>
        <v>#VALUE!</v>
      </c>
      <c r="AF757" s="73"/>
      <c r="AG757" s="69"/>
      <c r="AH757" s="61"/>
    </row>
    <row r="758" spans="1:34" x14ac:dyDescent="0.2">
      <c r="A758" s="110"/>
      <c r="B758" s="152">
        <v>2804</v>
      </c>
      <c r="C758" s="152" t="s">
        <v>1334</v>
      </c>
      <c r="D758" s="152" t="str">
        <f>_xll.BDP(C758,$D$12)</f>
        <v>USD</v>
      </c>
      <c r="E758" s="152" t="s">
        <v>1335</v>
      </c>
      <c r="F758" s="153">
        <f>_xll.BDP(C758,$F$12)</f>
        <v>259.58</v>
      </c>
      <c r="G758" s="153" t="str">
        <f>_xll.BDP(C758,$G$12)</f>
        <v>#N/A Requesting Data...</v>
      </c>
      <c r="H758" s="154" t="e">
        <f t="shared" si="314"/>
        <v>#VALUE!</v>
      </c>
      <c r="I758" s="155" t="e">
        <f t="shared" si="315"/>
        <v>#VALUE!</v>
      </c>
      <c r="J758" s="156">
        <v>0</v>
      </c>
      <c r="K758" s="152" t="str">
        <f>CONCATENATE(D897,D758, " Curncy")</f>
        <v>EURUSD Curncy</v>
      </c>
      <c r="L758" s="152">
        <f>IF(D758 = D897,1,_xll.BDP(K758,$L$12))</f>
        <v>1</v>
      </c>
      <c r="M758" s="394" t="e">
        <f>IF(D758 = D897,1,_xll.BDP(K758,$M$12)*L758)</f>
        <v>#VALUE!</v>
      </c>
      <c r="N758" s="157" t="e">
        <f t="shared" si="316"/>
        <v>#VALUE!</v>
      </c>
      <c r="O758" s="396" t="e">
        <f>N758 / Y897</f>
        <v>#VALUE!</v>
      </c>
      <c r="P758" s="159">
        <f t="shared" si="317"/>
        <v>0</v>
      </c>
      <c r="Q758" s="398">
        <f>P758 / Y897*100</f>
        <v>0</v>
      </c>
      <c r="R758" s="160">
        <f t="shared" si="318"/>
        <v>0</v>
      </c>
      <c r="S758" s="398">
        <f t="shared" si="319"/>
        <v>0</v>
      </c>
      <c r="T758" s="152">
        <f t="shared" si="320"/>
        <v>1</v>
      </c>
      <c r="U758" s="152">
        <v>0</v>
      </c>
      <c r="V758" s="152">
        <v>1</v>
      </c>
      <c r="W758" s="158" t="e">
        <f t="shared" si="321"/>
        <v>#VALUE!</v>
      </c>
      <c r="X758" s="158" t="e">
        <f t="shared" si="322"/>
        <v>#VALUE!</v>
      </c>
      <c r="Y758" s="110"/>
      <c r="Z758" s="162">
        <f>_xll.BDH(C758,$Z$12,$D$1,$D$1)</f>
        <v>256.83</v>
      </c>
      <c r="AA758" s="162">
        <f t="shared" si="323"/>
        <v>2.75</v>
      </c>
      <c r="AB758" s="163">
        <f t="shared" si="324"/>
        <v>1.0707471868551182</v>
      </c>
      <c r="AC758" s="164">
        <v>0</v>
      </c>
      <c r="AD758" s="165">
        <f>IF(D758 = D897,1,_xll.BDP(K758,$AD$12)*L758)</f>
        <v>1.0414000000000001</v>
      </c>
      <c r="AE758" s="400">
        <f>AA758*AC758*T758/AD758 / AF897</f>
        <v>0</v>
      </c>
      <c r="AF758" s="123"/>
      <c r="AG758" s="69"/>
      <c r="AH758" s="61"/>
    </row>
    <row r="759" spans="1:34" s="107" customFormat="1" ht="12" customHeight="1" x14ac:dyDescent="0.2">
      <c r="A759"/>
      <c r="B759" s="152">
        <v>2200</v>
      </c>
      <c r="C759" s="152" t="s">
        <v>846</v>
      </c>
      <c r="D759" s="152" t="str">
        <f>_xll.BDP(C759,$D$12)</f>
        <v>USD</v>
      </c>
      <c r="E759" s="152" t="s">
        <v>912</v>
      </c>
      <c r="F759" s="153">
        <f>_xll.BDP(C759,$F$12)</f>
        <v>76.75</v>
      </c>
      <c r="G759" s="153" t="str">
        <f>_xll.BDP(C759,$G$12)</f>
        <v>#N/A Requesting Data...</v>
      </c>
      <c r="H759" s="154" t="e">
        <f t="shared" si="314"/>
        <v>#VALUE!</v>
      </c>
      <c r="I759" s="155" t="e">
        <f t="shared" si="315"/>
        <v>#VALUE!</v>
      </c>
      <c r="J759" s="156">
        <v>0</v>
      </c>
      <c r="K759" s="152" t="str">
        <f>CONCATENATE(D897,D759, " Curncy")</f>
        <v>EURUSD Curncy</v>
      </c>
      <c r="L759" s="152">
        <f>IF(D759 = D897,1,_xll.BDP(K759,$L$12))</f>
        <v>1</v>
      </c>
      <c r="M759" s="394" t="e">
        <f>IF(D759 = D897,1,_xll.BDP(K759,$M$12)*L759)</f>
        <v>#VALUE!</v>
      </c>
      <c r="N759" s="157" t="e">
        <f t="shared" si="316"/>
        <v>#VALUE!</v>
      </c>
      <c r="O759" s="396" t="e">
        <f>N759 / Y897</f>
        <v>#VALUE!</v>
      </c>
      <c r="P759" s="159">
        <f t="shared" si="317"/>
        <v>0</v>
      </c>
      <c r="Q759" s="398">
        <f>P759 / Y897*100</f>
        <v>0</v>
      </c>
      <c r="R759" s="160">
        <f t="shared" si="318"/>
        <v>0</v>
      </c>
      <c r="S759" s="398">
        <f t="shared" si="319"/>
        <v>0</v>
      </c>
      <c r="T759" s="152">
        <f t="shared" si="320"/>
        <v>1</v>
      </c>
      <c r="U759" s="152">
        <v>0</v>
      </c>
      <c r="V759" s="152">
        <v>1</v>
      </c>
      <c r="W759" s="158" t="e">
        <f t="shared" si="321"/>
        <v>#VALUE!</v>
      </c>
      <c r="X759" s="158" t="e">
        <f t="shared" si="322"/>
        <v>#VALUE!</v>
      </c>
      <c r="Y759" s="70"/>
      <c r="Z759" s="162" t="str">
        <f>_xll.BDH(C759,$Z$12,$D$1,$D$1)</f>
        <v>#N/A Requesting Data...</v>
      </c>
      <c r="AA759" s="162" t="e">
        <f t="shared" si="323"/>
        <v>#VALUE!</v>
      </c>
      <c r="AB759" s="163" t="e">
        <f t="shared" si="324"/>
        <v>#VALUE!</v>
      </c>
      <c r="AC759" s="164">
        <v>0</v>
      </c>
      <c r="AD759" s="165">
        <f>IF(D759 = D897,1,_xll.BDP(K759,$AD$12)*L759)</f>
        <v>1.0414000000000001</v>
      </c>
      <c r="AE759" s="400" t="e">
        <f>AA759*AC759*T759/AD759 / AF897</f>
        <v>#VALUE!</v>
      </c>
      <c r="AF759" s="73"/>
      <c r="AG759" s="69"/>
      <c r="AH759" s="61"/>
    </row>
    <row r="760" spans="1:34" x14ac:dyDescent="0.2">
      <c r="A760" s="152"/>
      <c r="B760" s="152">
        <v>29837</v>
      </c>
      <c r="C760" s="152" t="s">
        <v>1410</v>
      </c>
      <c r="D760" s="152" t="str">
        <f>_xll.BDP(C760,$D$12)</f>
        <v>USD</v>
      </c>
      <c r="E760" s="152" t="s">
        <v>1411</v>
      </c>
      <c r="F760" s="153">
        <f>_xll.BDP(C760,$F$12)</f>
        <v>5.01</v>
      </c>
      <c r="G760" s="153" t="str">
        <f>_xll.BDP(C760,$G$12)</f>
        <v>#N/A Requesting Data...</v>
      </c>
      <c r="H760" s="154" t="e">
        <f t="shared" si="314"/>
        <v>#VALUE!</v>
      </c>
      <c r="I760" s="155" t="e">
        <f t="shared" si="315"/>
        <v>#VALUE!</v>
      </c>
      <c r="J760" s="156">
        <v>0</v>
      </c>
      <c r="K760" s="152" t="str">
        <f>CONCATENATE(D897,D760, " Curncy")</f>
        <v>EURUSD Curncy</v>
      </c>
      <c r="L760" s="152">
        <f>IF(D760 = D897,1,_xll.BDP(K760,$L$12))</f>
        <v>1</v>
      </c>
      <c r="M760" s="394" t="e">
        <f>IF(D760 = D897,1,_xll.BDP(K760,$M$12)*L760)</f>
        <v>#VALUE!</v>
      </c>
      <c r="N760" s="157" t="e">
        <f t="shared" si="316"/>
        <v>#VALUE!</v>
      </c>
      <c r="O760" s="396" t="e">
        <f>N760 / Y897</f>
        <v>#VALUE!</v>
      </c>
      <c r="P760" s="159">
        <f t="shared" si="317"/>
        <v>0</v>
      </c>
      <c r="Q760" s="398">
        <f>P760 / Y897*100</f>
        <v>0</v>
      </c>
      <c r="R760" s="160">
        <f t="shared" si="318"/>
        <v>0</v>
      </c>
      <c r="S760" s="398">
        <f t="shared" si="319"/>
        <v>0</v>
      </c>
      <c r="T760" s="152">
        <f t="shared" si="320"/>
        <v>1</v>
      </c>
      <c r="U760" s="152">
        <v>0</v>
      </c>
      <c r="V760" s="152">
        <v>1</v>
      </c>
      <c r="W760" s="158" t="e">
        <f t="shared" si="321"/>
        <v>#VALUE!</v>
      </c>
      <c r="X760" s="158" t="e">
        <f t="shared" si="322"/>
        <v>#VALUE!</v>
      </c>
      <c r="Y760" s="161"/>
      <c r="Z760" s="162" t="str">
        <f>_xll.BDH(C760,$Z$12,$D$1,$D$1)</f>
        <v>#N/A Requesting Data...</v>
      </c>
      <c r="AA760" s="162" t="e">
        <f t="shared" si="323"/>
        <v>#VALUE!</v>
      </c>
      <c r="AB760" s="163" t="e">
        <f t="shared" si="324"/>
        <v>#VALUE!</v>
      </c>
      <c r="AC760" s="164">
        <v>0</v>
      </c>
      <c r="AD760" s="165">
        <f>IF(D760 = D897,1,_xll.BDP(K760,$AD$12)*L760)</f>
        <v>1.0414000000000001</v>
      </c>
      <c r="AE760" s="400" t="e">
        <f>AA760*AC760*T760/AD760 / AF897</f>
        <v>#VALUE!</v>
      </c>
      <c r="AF760" s="166"/>
      <c r="AG760" s="69"/>
      <c r="AH760" s="61"/>
    </row>
    <row r="761" spans="1:34" x14ac:dyDescent="0.2">
      <c r="B761" s="152">
        <v>19538</v>
      </c>
      <c r="C761" s="152" t="s">
        <v>40</v>
      </c>
      <c r="D761" s="152" t="str">
        <f>_xll.BDP(C761,$D$12)</f>
        <v>USD</v>
      </c>
      <c r="E761" s="152" t="s">
        <v>255</v>
      </c>
      <c r="F761" s="153">
        <f>_xll.BDP(C761,$F$12)</f>
        <v>179.95</v>
      </c>
      <c r="G761" s="153" t="str">
        <f>_xll.BDP(C761,$G$12)</f>
        <v>#N/A Requesting Data...</v>
      </c>
      <c r="H761" s="154" t="e">
        <f t="shared" si="314"/>
        <v>#VALUE!</v>
      </c>
      <c r="I761" s="155" t="e">
        <f t="shared" si="315"/>
        <v>#VALUE!</v>
      </c>
      <c r="J761" s="156">
        <v>-36700</v>
      </c>
      <c r="K761" s="152" t="str">
        <f>CONCATENATE(D897,D761, " Curncy")</f>
        <v>EURUSD Curncy</v>
      </c>
      <c r="L761" s="152">
        <f>IF(D761 = D897,1,_xll.BDP(K761,$L$12))</f>
        <v>1</v>
      </c>
      <c r="M761" s="394" t="e">
        <f>IF(D761 = D897,1,_xll.BDP(K761,$M$12)*L761)</f>
        <v>#VALUE!</v>
      </c>
      <c r="N761" s="157" t="e">
        <f t="shared" si="316"/>
        <v>#VALUE!</v>
      </c>
      <c r="O761" s="396" t="e">
        <f>N761 / Y897</f>
        <v>#VALUE!</v>
      </c>
      <c r="P761" s="159" t="e">
        <f t="shared" si="317"/>
        <v>#VALUE!</v>
      </c>
      <c r="Q761" s="398" t="e">
        <f>P761 / Y897*100</f>
        <v>#VALUE!</v>
      </c>
      <c r="R761" s="160" t="e">
        <f t="shared" si="318"/>
        <v>#VALUE!</v>
      </c>
      <c r="S761" s="398" t="e">
        <f t="shared" si="319"/>
        <v>#VALUE!</v>
      </c>
      <c r="T761" s="152">
        <f t="shared" si="320"/>
        <v>1</v>
      </c>
      <c r="U761" s="152">
        <v>0</v>
      </c>
      <c r="V761" s="152">
        <v>1</v>
      </c>
      <c r="W761" s="158" t="e">
        <f t="shared" si="321"/>
        <v>#VALUE!</v>
      </c>
      <c r="X761" s="158" t="e">
        <f t="shared" si="322"/>
        <v>#VALUE!</v>
      </c>
      <c r="Y761" s="70"/>
      <c r="Z761" s="162" t="str">
        <f>_xll.BDH(C761,$Z$12,$D$1,$D$1)</f>
        <v>#N/A Requesting Data...</v>
      </c>
      <c r="AA761" s="162" t="e">
        <f t="shared" si="323"/>
        <v>#VALUE!</v>
      </c>
      <c r="AB761" s="163" t="e">
        <f t="shared" si="324"/>
        <v>#VALUE!</v>
      </c>
      <c r="AC761" s="164">
        <v>-36700</v>
      </c>
      <c r="AD761" s="165">
        <f>IF(D761 = D897,1,_xll.BDP(K761,$AD$12)*L761)</f>
        <v>1.0414000000000001</v>
      </c>
      <c r="AE761" s="400" t="e">
        <f>AA761*AC761*T761/AD761 / AF897</f>
        <v>#VALUE!</v>
      </c>
      <c r="AF761" s="73"/>
      <c r="AG761" s="69"/>
      <c r="AH761" s="61"/>
    </row>
    <row r="762" spans="1:34" x14ac:dyDescent="0.2">
      <c r="B762" s="152">
        <v>18214</v>
      </c>
      <c r="C762" s="152" t="s">
        <v>847</v>
      </c>
      <c r="D762" s="152" t="str">
        <f>_xll.BDP(C762,$D$12)</f>
        <v>USD</v>
      </c>
      <c r="E762" s="152" t="s">
        <v>913</v>
      </c>
      <c r="F762" s="153">
        <f>_xll.BDP(C762,$F$12)</f>
        <v>19.510000000000002</v>
      </c>
      <c r="G762" s="153" t="str">
        <f>_xll.BDP(C762,$G$12)</f>
        <v>#N/A Requesting Data...</v>
      </c>
      <c r="H762" s="154" t="e">
        <f t="shared" si="314"/>
        <v>#VALUE!</v>
      </c>
      <c r="I762" s="155" t="e">
        <f t="shared" si="315"/>
        <v>#VALUE!</v>
      </c>
      <c r="J762" s="156">
        <v>0</v>
      </c>
      <c r="K762" s="152" t="str">
        <f>CONCATENATE(D897,D762, " Curncy")</f>
        <v>EURUSD Curncy</v>
      </c>
      <c r="L762" s="152">
        <f>IF(D762 = D897,1,_xll.BDP(K762,$L$12))</f>
        <v>1</v>
      </c>
      <c r="M762" s="394" t="e">
        <f>IF(D762 = D897,1,_xll.BDP(K762,$M$12)*L762)</f>
        <v>#VALUE!</v>
      </c>
      <c r="N762" s="157" t="e">
        <f t="shared" si="316"/>
        <v>#VALUE!</v>
      </c>
      <c r="O762" s="396" t="e">
        <f>N762 / Y897</f>
        <v>#VALUE!</v>
      </c>
      <c r="P762" s="159">
        <f t="shared" si="317"/>
        <v>0</v>
      </c>
      <c r="Q762" s="398">
        <f>P762 / Y897*100</f>
        <v>0</v>
      </c>
      <c r="R762" s="160">
        <f t="shared" si="318"/>
        <v>0</v>
      </c>
      <c r="S762" s="398">
        <f t="shared" si="319"/>
        <v>0</v>
      </c>
      <c r="T762" s="152">
        <f t="shared" si="320"/>
        <v>1</v>
      </c>
      <c r="U762" s="152">
        <v>0</v>
      </c>
      <c r="V762" s="152">
        <v>1</v>
      </c>
      <c r="W762" s="158" t="e">
        <f t="shared" si="321"/>
        <v>#VALUE!</v>
      </c>
      <c r="X762" s="158" t="e">
        <f t="shared" si="322"/>
        <v>#VALUE!</v>
      </c>
      <c r="Y762" s="70"/>
      <c r="Z762" s="162">
        <f>_xll.BDH(C762,$Z$12,$D$1,$D$1)</f>
        <v>19.04</v>
      </c>
      <c r="AA762" s="162">
        <f t="shared" si="323"/>
        <v>0.47000000000000242</v>
      </c>
      <c r="AB762" s="163">
        <f t="shared" si="324"/>
        <v>2.4684873949579957</v>
      </c>
      <c r="AC762" s="164">
        <v>0</v>
      </c>
      <c r="AD762" s="165">
        <f>IF(D762 = D897,1,_xll.BDP(K762,$AD$12)*L762)</f>
        <v>1.0414000000000001</v>
      </c>
      <c r="AE762" s="400">
        <f>AA762*AC762*T762/AD762 / AF897</f>
        <v>0</v>
      </c>
      <c r="AF762" s="73"/>
      <c r="AG762" s="69"/>
      <c r="AH762" s="61"/>
    </row>
    <row r="763" spans="1:34" x14ac:dyDescent="0.2">
      <c r="A763" s="110"/>
      <c r="B763" s="110">
        <v>33687</v>
      </c>
      <c r="C763" s="110" t="s">
        <v>1755</v>
      </c>
      <c r="D763" s="110" t="str">
        <f>_xll.BDP(C763,$D$12)</f>
        <v>USD</v>
      </c>
      <c r="E763" s="110" t="s">
        <v>1756</v>
      </c>
      <c r="F763" s="111">
        <f>_xll.BDP(C763,$F$12)</f>
        <v>9.4600000000000009</v>
      </c>
      <c r="G763" s="111" t="str">
        <f>_xll.BDP(C763,$G$12)</f>
        <v>#N/A Requesting Data...</v>
      </c>
      <c r="H763" s="112" t="e">
        <f>IF(OR(OR(G763="#N/A N/A",G763="#N/A Real Time"),OR(F763="#N/A N/A",F763="#N/A Real Time")),0,  G763 - F763)</f>
        <v>#VALUE!</v>
      </c>
      <c r="I763" s="113" t="e">
        <f>IF(OR(F763=0,F763="#N/A N/A"),0,H763 / F763*100)</f>
        <v>#VALUE!</v>
      </c>
      <c r="J763" s="114">
        <v>77800</v>
      </c>
      <c r="K763" s="110" t="str">
        <f>CONCATENATE(D897,D763, " Curncy")</f>
        <v>EURUSD Curncy</v>
      </c>
      <c r="L763" s="110">
        <f>IF(D763 = D897,1,_xll.BDP(K763,$L$12))</f>
        <v>1</v>
      </c>
      <c r="M763" s="372" t="e">
        <f>IF(D763 = D897,1,_xll.BDP(K763,$M$12)*L763)</f>
        <v>#VALUE!</v>
      </c>
      <c r="N763" s="116" t="e">
        <f>H763*J763*T763/M763</f>
        <v>#VALUE!</v>
      </c>
      <c r="O763" s="379" t="e">
        <f>N763 / Y897</f>
        <v>#VALUE!</v>
      </c>
      <c r="P763" s="286" t="e">
        <f>IF(OR(OR(J763=0,G763 = "#N/A N/A"),G763="#N/A Real Time"),0,G763*J763*T763/M763)</f>
        <v>#VALUE!</v>
      </c>
      <c r="Q763" s="384" t="e">
        <f>P763 / Y897*100</f>
        <v>#VALUE!</v>
      </c>
      <c r="R763" s="118" t="e">
        <f>IF(Q763&lt;0,Q763,0)</f>
        <v>#VALUE!</v>
      </c>
      <c r="S763" s="384" t="e">
        <f>IF(Q763&gt;0,Q763,0)</f>
        <v>#VALUE!</v>
      </c>
      <c r="T763" s="110">
        <f>IF(EXACT(D763,UPPER(D763)),1,0.01)/V763</f>
        <v>1</v>
      </c>
      <c r="U763" s="110">
        <v>0</v>
      </c>
      <c r="V763" s="110">
        <v>1</v>
      </c>
      <c r="W763" s="117" t="e">
        <f>IF(AND(Q763&lt;0,O763&gt;0),O763,0)</f>
        <v>#VALUE!</v>
      </c>
      <c r="X763" s="117" t="e">
        <f>IF(AND(Q763&gt;0,O763&gt;0),O763,0)</f>
        <v>#VALUE!</v>
      </c>
      <c r="Y763" s="110"/>
      <c r="Z763" s="119" t="str">
        <f>_xll.BDH(C763,$Z$12,$D$1,$D$1)</f>
        <v>#N/A Requesting Data...</v>
      </c>
      <c r="AA763" s="119" t="e">
        <f>IF(OR(OR(F763="#N/A N/A",F763="#N/A Real Time"),OR(Z763="#N/A N/A",Z763="#N/A Real Time")),0,  F763 - Z763)</f>
        <v>#VALUE!</v>
      </c>
      <c r="AB763" s="129" t="e">
        <f>IF(OR(Z763=0,Z763="#N/A N/A"),0,AA763 / Z763*100)</f>
        <v>#VALUE!</v>
      </c>
      <c r="AC763" s="121">
        <v>77800</v>
      </c>
      <c r="AD763" s="122">
        <f>IF(D763 = D897,1,_xll.BDP(K763,$AD$12)*L763)</f>
        <v>1.0414000000000001</v>
      </c>
      <c r="AE763" s="389" t="e">
        <f>AA763*AC763*T763/AD763 / AF897</f>
        <v>#VALUE!</v>
      </c>
      <c r="AF763" s="123"/>
      <c r="AG763" s="69"/>
      <c r="AH763" s="61"/>
    </row>
    <row r="764" spans="1:34" s="107" customFormat="1" ht="12" customHeight="1" x14ac:dyDescent="0.2">
      <c r="A764"/>
      <c r="B764" s="152">
        <v>25283</v>
      </c>
      <c r="C764" s="152" t="s">
        <v>39</v>
      </c>
      <c r="D764" s="152" t="str">
        <f>_xll.BDP(C764,$D$12)</f>
        <v>USD</v>
      </c>
      <c r="E764" s="152" t="s">
        <v>231</v>
      </c>
      <c r="F764" s="153">
        <f>_xll.BDP(C764,$F$12)</f>
        <v>23.62</v>
      </c>
      <c r="G764" s="153" t="str">
        <f>_xll.BDP(C764,$G$12)</f>
        <v>#N/A Requesting Data...</v>
      </c>
      <c r="H764" s="154" t="e">
        <f t="shared" si="314"/>
        <v>#VALUE!</v>
      </c>
      <c r="I764" s="155" t="e">
        <f t="shared" si="315"/>
        <v>#VALUE!</v>
      </c>
      <c r="J764" s="156">
        <v>0</v>
      </c>
      <c r="K764" s="152" t="str">
        <f>CONCATENATE(D897,D764, " Curncy")</f>
        <v>EURUSD Curncy</v>
      </c>
      <c r="L764" s="152">
        <f>IF(D764 = D897,1,_xll.BDP(K764,$L$12))</f>
        <v>1</v>
      </c>
      <c r="M764" s="394" t="e">
        <f>IF(D764 = D897,1,_xll.BDP(K764,$M$12)*L764)</f>
        <v>#VALUE!</v>
      </c>
      <c r="N764" s="157" t="e">
        <f t="shared" si="316"/>
        <v>#VALUE!</v>
      </c>
      <c r="O764" s="396" t="e">
        <f>N764 / Y897</f>
        <v>#VALUE!</v>
      </c>
      <c r="P764" s="159">
        <f t="shared" si="317"/>
        <v>0</v>
      </c>
      <c r="Q764" s="398">
        <f>P764 / Y897*100</f>
        <v>0</v>
      </c>
      <c r="R764" s="160">
        <f t="shared" si="318"/>
        <v>0</v>
      </c>
      <c r="S764" s="398">
        <f t="shared" si="319"/>
        <v>0</v>
      </c>
      <c r="T764" s="152">
        <f t="shared" si="320"/>
        <v>1</v>
      </c>
      <c r="U764" s="152">
        <v>0</v>
      </c>
      <c r="V764" s="152">
        <v>1</v>
      </c>
      <c r="W764" s="158" t="e">
        <f t="shared" si="321"/>
        <v>#VALUE!</v>
      </c>
      <c r="X764" s="158" t="e">
        <f t="shared" si="322"/>
        <v>#VALUE!</v>
      </c>
      <c r="Y764" s="70"/>
      <c r="Z764" s="162">
        <f>_xll.BDH(C764,$Z$12,$D$1,$D$1)</f>
        <v>23.22</v>
      </c>
      <c r="AA764" s="162">
        <f t="shared" si="323"/>
        <v>0.40000000000000213</v>
      </c>
      <c r="AB764" s="163">
        <f t="shared" si="324"/>
        <v>1.7226528854435923</v>
      </c>
      <c r="AC764" s="164">
        <v>0</v>
      </c>
      <c r="AD764" s="165">
        <f>IF(D764 = D897,1,_xll.BDP(K764,$AD$12)*L764)</f>
        <v>1.0414000000000001</v>
      </c>
      <c r="AE764" s="400">
        <f>AA764*AC764*T764/AD764 / AF897</f>
        <v>0</v>
      </c>
      <c r="AF764" s="73"/>
      <c r="AG764" s="69"/>
      <c r="AH764" s="61"/>
    </row>
    <row r="765" spans="1:34" x14ac:dyDescent="0.2">
      <c r="B765" s="152">
        <v>675</v>
      </c>
      <c r="C765" s="152" t="s">
        <v>848</v>
      </c>
      <c r="D765" s="152" t="str">
        <f>_xll.BDP(C765,$D$12)</f>
        <v>USD</v>
      </c>
      <c r="E765" s="152" t="s">
        <v>914</v>
      </c>
      <c r="F765" s="153">
        <f>_xll.BDP(C765,$F$12)</f>
        <v>145.22999999999999</v>
      </c>
      <c r="G765" s="153" t="str">
        <f>_xll.BDP(C765,$G$12)</f>
        <v>#N/A Requesting Data...</v>
      </c>
      <c r="H765" s="154" t="e">
        <f t="shared" si="314"/>
        <v>#VALUE!</v>
      </c>
      <c r="I765" s="155" t="e">
        <f t="shared" si="315"/>
        <v>#VALUE!</v>
      </c>
      <c r="J765" s="156">
        <v>0</v>
      </c>
      <c r="K765" s="152" t="str">
        <f>CONCATENATE(D897,D765, " Curncy")</f>
        <v>EURUSD Curncy</v>
      </c>
      <c r="L765" s="152">
        <f>IF(D765 = D897,1,_xll.BDP(K765,$L$12))</f>
        <v>1</v>
      </c>
      <c r="M765" s="394" t="e">
        <f>IF(D765 = D897,1,_xll.BDP(K765,$M$12)*L765)</f>
        <v>#VALUE!</v>
      </c>
      <c r="N765" s="157" t="e">
        <f t="shared" si="316"/>
        <v>#VALUE!</v>
      </c>
      <c r="O765" s="396" t="e">
        <f>N765 / Y897</f>
        <v>#VALUE!</v>
      </c>
      <c r="P765" s="159">
        <f t="shared" si="317"/>
        <v>0</v>
      </c>
      <c r="Q765" s="398">
        <f>P765 / Y897*100</f>
        <v>0</v>
      </c>
      <c r="R765" s="160">
        <f t="shared" si="318"/>
        <v>0</v>
      </c>
      <c r="S765" s="398">
        <f t="shared" si="319"/>
        <v>0</v>
      </c>
      <c r="T765" s="152">
        <f t="shared" si="320"/>
        <v>1</v>
      </c>
      <c r="U765" s="152">
        <v>0</v>
      </c>
      <c r="V765" s="152">
        <v>1</v>
      </c>
      <c r="W765" s="158" t="e">
        <f t="shared" si="321"/>
        <v>#VALUE!</v>
      </c>
      <c r="X765" s="158" t="e">
        <f t="shared" si="322"/>
        <v>#VALUE!</v>
      </c>
      <c r="Y765" s="70"/>
      <c r="Z765" s="162">
        <f>_xll.BDH(C765,$Z$12,$D$1,$D$1)</f>
        <v>151.59</v>
      </c>
      <c r="AA765" s="162">
        <f t="shared" si="323"/>
        <v>-6.3600000000000136</v>
      </c>
      <c r="AB765" s="163">
        <f t="shared" si="324"/>
        <v>-4.1955274094597357</v>
      </c>
      <c r="AC765" s="164">
        <v>0</v>
      </c>
      <c r="AD765" s="165">
        <f>IF(D765 = D897,1,_xll.BDP(K765,$AD$12)*L765)</f>
        <v>1.0414000000000001</v>
      </c>
      <c r="AE765" s="400">
        <f>AA765*AC765*T765/AD765 / AF897</f>
        <v>0</v>
      </c>
      <c r="AF765" s="73"/>
      <c r="AG765" s="69"/>
      <c r="AH765" s="61"/>
    </row>
    <row r="766" spans="1:34" x14ac:dyDescent="0.2">
      <c r="B766" s="152">
        <v>10022</v>
      </c>
      <c r="C766" s="152" t="s">
        <v>849</v>
      </c>
      <c r="D766" s="152" t="str">
        <f>_xll.BDP(C766,$D$12)</f>
        <v>USD</v>
      </c>
      <c r="E766" s="152" t="s">
        <v>915</v>
      </c>
      <c r="F766" s="153">
        <f>_xll.BDP(C766,$F$12)</f>
        <v>4168.91</v>
      </c>
      <c r="G766" s="153" t="str">
        <f>_xll.BDP(C766,$G$12)</f>
        <v>#N/A Requesting Data...</v>
      </c>
      <c r="H766" s="154" t="e">
        <f t="shared" si="314"/>
        <v>#VALUE!</v>
      </c>
      <c r="I766" s="155" t="e">
        <f t="shared" si="315"/>
        <v>#VALUE!</v>
      </c>
      <c r="J766" s="156">
        <v>0</v>
      </c>
      <c r="K766" s="152" t="str">
        <f>CONCATENATE(D897,D766, " Curncy")</f>
        <v>EURUSD Curncy</v>
      </c>
      <c r="L766" s="152">
        <f>IF(D766 = D897,1,_xll.BDP(K766,$L$12))</f>
        <v>1</v>
      </c>
      <c r="M766" s="394" t="e">
        <f>IF(D766 = D897,1,_xll.BDP(K766,$M$12)*L766)</f>
        <v>#VALUE!</v>
      </c>
      <c r="N766" s="157" t="e">
        <f t="shared" si="316"/>
        <v>#VALUE!</v>
      </c>
      <c r="O766" s="396" t="e">
        <f>N766 / Y897</f>
        <v>#VALUE!</v>
      </c>
      <c r="P766" s="159">
        <f t="shared" si="317"/>
        <v>0</v>
      </c>
      <c r="Q766" s="398">
        <f>P766 / Y897*100</f>
        <v>0</v>
      </c>
      <c r="R766" s="160">
        <f t="shared" si="318"/>
        <v>0</v>
      </c>
      <c r="S766" s="398">
        <f t="shared" si="319"/>
        <v>0</v>
      </c>
      <c r="T766" s="152">
        <f t="shared" si="320"/>
        <v>1</v>
      </c>
      <c r="U766" s="152">
        <v>0</v>
      </c>
      <c r="V766" s="152">
        <v>1</v>
      </c>
      <c r="W766" s="158" t="e">
        <f t="shared" si="321"/>
        <v>#VALUE!</v>
      </c>
      <c r="X766" s="158" t="e">
        <f t="shared" si="322"/>
        <v>#VALUE!</v>
      </c>
      <c r="Y766" s="70"/>
      <c r="Z766" s="162">
        <f>_xll.BDH(C766,$Z$12,$D$1,$D$1)</f>
        <v>4004.14</v>
      </c>
      <c r="AA766" s="162">
        <f t="shared" si="323"/>
        <v>164.76999999999998</v>
      </c>
      <c r="AB766" s="163">
        <f t="shared" si="324"/>
        <v>4.1149909843312171</v>
      </c>
      <c r="AC766" s="164">
        <v>0</v>
      </c>
      <c r="AD766" s="165">
        <f>IF(D766 = D897,1,_xll.BDP(K766,$AD$12)*L766)</f>
        <v>1.0414000000000001</v>
      </c>
      <c r="AE766" s="400">
        <f>AA766*AC766*T766/AD766 / AF897</f>
        <v>0</v>
      </c>
      <c r="AF766" s="73"/>
      <c r="AG766" s="69"/>
      <c r="AH766" s="61"/>
    </row>
    <row r="767" spans="1:34" x14ac:dyDescent="0.2">
      <c r="A767" s="152"/>
      <c r="B767" s="152">
        <v>20170</v>
      </c>
      <c r="C767" s="152" t="s">
        <v>1240</v>
      </c>
      <c r="D767" s="152" t="str">
        <f>_xll.BDP(C767,$D$12)</f>
        <v>USD</v>
      </c>
      <c r="E767" s="152" t="s">
        <v>1241</v>
      </c>
      <c r="F767" s="153">
        <f>_xll.BDP(C767,$F$12)</f>
        <v>60.44</v>
      </c>
      <c r="G767" s="153" t="str">
        <f>_xll.BDP(C767,$G$12)</f>
        <v>#N/A Requesting Data...</v>
      </c>
      <c r="H767" s="154" t="e">
        <f t="shared" si="314"/>
        <v>#VALUE!</v>
      </c>
      <c r="I767" s="155" t="e">
        <f t="shared" si="315"/>
        <v>#VALUE!</v>
      </c>
      <c r="J767" s="156">
        <v>0</v>
      </c>
      <c r="K767" s="152" t="str">
        <f>CONCATENATE(D897,D767, " Curncy")</f>
        <v>EURUSD Curncy</v>
      </c>
      <c r="L767" s="152">
        <f>IF(D767 = D897,1,_xll.BDP(K767,$L$12))</f>
        <v>1</v>
      </c>
      <c r="M767" s="394" t="e">
        <f>IF(D767 = D897,1,_xll.BDP(K767,$M$12)*L767)</f>
        <v>#VALUE!</v>
      </c>
      <c r="N767" s="157" t="e">
        <f t="shared" si="316"/>
        <v>#VALUE!</v>
      </c>
      <c r="O767" s="396" t="e">
        <f>N767 / Y897</f>
        <v>#VALUE!</v>
      </c>
      <c r="P767" s="159">
        <f t="shared" si="317"/>
        <v>0</v>
      </c>
      <c r="Q767" s="398">
        <f>P767 / Y897*100</f>
        <v>0</v>
      </c>
      <c r="R767" s="160">
        <f t="shared" si="318"/>
        <v>0</v>
      </c>
      <c r="S767" s="398">
        <f t="shared" si="319"/>
        <v>0</v>
      </c>
      <c r="T767" s="152">
        <f t="shared" si="320"/>
        <v>1</v>
      </c>
      <c r="U767" s="152">
        <v>0</v>
      </c>
      <c r="V767" s="152">
        <v>1</v>
      </c>
      <c r="W767" s="158" t="e">
        <f t="shared" si="321"/>
        <v>#VALUE!</v>
      </c>
      <c r="X767" s="158" t="e">
        <f t="shared" si="322"/>
        <v>#VALUE!</v>
      </c>
      <c r="Y767" s="161"/>
      <c r="Z767" s="162" t="str">
        <f>_xll.BDH(C767,$Z$12,$D$1,$D$1)</f>
        <v>#N/A Requesting Data...</v>
      </c>
      <c r="AA767" s="162" t="e">
        <f t="shared" si="323"/>
        <v>#VALUE!</v>
      </c>
      <c r="AB767" s="163" t="e">
        <f t="shared" si="324"/>
        <v>#VALUE!</v>
      </c>
      <c r="AC767" s="164">
        <v>0</v>
      </c>
      <c r="AD767" s="165">
        <f>IF(D767 = D897,1,_xll.BDP(K767,$AD$12)*L767)</f>
        <v>1.0414000000000001</v>
      </c>
      <c r="AE767" s="400" t="e">
        <f>AA767*AC767*T767/AD767 / AF897</f>
        <v>#VALUE!</v>
      </c>
      <c r="AF767" s="166"/>
      <c r="AG767" s="69"/>
      <c r="AH767" s="61"/>
    </row>
    <row r="768" spans="1:34" x14ac:dyDescent="0.2">
      <c r="A768" s="152"/>
      <c r="B768" s="152">
        <v>24350</v>
      </c>
      <c r="C768" s="152" t="s">
        <v>1219</v>
      </c>
      <c r="D768" s="152" t="str">
        <f>_xll.BDP(C768,$D$12)</f>
        <v>USD</v>
      </c>
      <c r="E768" s="152" t="s">
        <v>1220</v>
      </c>
      <c r="F768" s="153">
        <f>_xll.BDP(C768,$F$12)</f>
        <v>46.84</v>
      </c>
      <c r="G768" s="153" t="str">
        <f>_xll.BDP(C768,$G$12)</f>
        <v>#N/A Requesting Data...</v>
      </c>
      <c r="H768" s="154" t="e">
        <f t="shared" si="314"/>
        <v>#VALUE!</v>
      </c>
      <c r="I768" s="155" t="e">
        <f t="shared" si="315"/>
        <v>#VALUE!</v>
      </c>
      <c r="J768" s="156">
        <v>0</v>
      </c>
      <c r="K768" s="152" t="str">
        <f>CONCATENATE(D897,D768, " Curncy")</f>
        <v>EURUSD Curncy</v>
      </c>
      <c r="L768" s="152">
        <f>IF(D768 = D897,1,_xll.BDP(K768,$L$12))</f>
        <v>1</v>
      </c>
      <c r="M768" s="394" t="e">
        <f>IF(D768 = D897,1,_xll.BDP(K768,$M$12)*L768)</f>
        <v>#VALUE!</v>
      </c>
      <c r="N768" s="157" t="e">
        <f t="shared" si="316"/>
        <v>#VALUE!</v>
      </c>
      <c r="O768" s="396" t="e">
        <f>N768 / Y897</f>
        <v>#VALUE!</v>
      </c>
      <c r="P768" s="159">
        <f t="shared" si="317"/>
        <v>0</v>
      </c>
      <c r="Q768" s="398">
        <f>P768 / Y897*100</f>
        <v>0</v>
      </c>
      <c r="R768" s="160">
        <f t="shared" si="318"/>
        <v>0</v>
      </c>
      <c r="S768" s="398">
        <f t="shared" si="319"/>
        <v>0</v>
      </c>
      <c r="T768" s="152">
        <f t="shared" si="320"/>
        <v>1</v>
      </c>
      <c r="U768" s="152">
        <v>0</v>
      </c>
      <c r="V768" s="152">
        <v>1</v>
      </c>
      <c r="W768" s="158" t="e">
        <f t="shared" si="321"/>
        <v>#VALUE!</v>
      </c>
      <c r="X768" s="158" t="e">
        <f t="shared" si="322"/>
        <v>#VALUE!</v>
      </c>
      <c r="Y768" s="161"/>
      <c r="Z768" s="162">
        <f>_xll.BDH(C768,$Z$12,$D$1,$D$1)</f>
        <v>50.31</v>
      </c>
      <c r="AA768" s="162">
        <f t="shared" si="323"/>
        <v>-3.4699999999999989</v>
      </c>
      <c r="AB768" s="163">
        <f t="shared" si="324"/>
        <v>-6.8972371297952666</v>
      </c>
      <c r="AC768" s="164">
        <v>0</v>
      </c>
      <c r="AD768" s="165">
        <f>IF(D768 = D897,1,_xll.BDP(K768,$AD$12)*L768)</f>
        <v>1.0414000000000001</v>
      </c>
      <c r="AE768" s="400">
        <f>AA768*AC768*T768/AD768 / AF897</f>
        <v>0</v>
      </c>
      <c r="AF768" s="166"/>
      <c r="AG768" s="69"/>
      <c r="AH768" s="61"/>
    </row>
    <row r="769" spans="1:34" x14ac:dyDescent="0.2">
      <c r="B769" s="152">
        <v>18242</v>
      </c>
      <c r="C769" s="152" t="s">
        <v>850</v>
      </c>
      <c r="D769" s="152" t="str">
        <f>_xll.BDP(C769,$D$12)</f>
        <v>USD</v>
      </c>
      <c r="E769" s="152" t="s">
        <v>916</v>
      </c>
      <c r="F769" s="153">
        <f>_xll.BDP(C769,$F$12)</f>
        <v>70.87</v>
      </c>
      <c r="G769" s="153" t="str">
        <f>_xll.BDP(C769,$G$12)</f>
        <v>#N/A Requesting Data...</v>
      </c>
      <c r="H769" s="154" t="e">
        <f t="shared" si="314"/>
        <v>#VALUE!</v>
      </c>
      <c r="I769" s="155" t="e">
        <f t="shared" si="315"/>
        <v>#VALUE!</v>
      </c>
      <c r="J769" s="156">
        <v>0</v>
      </c>
      <c r="K769" s="152" t="str">
        <f>CONCATENATE(D897,D769, " Curncy")</f>
        <v>EURUSD Curncy</v>
      </c>
      <c r="L769" s="152">
        <f>IF(D769 = D897,1,_xll.BDP(K769,$L$12))</f>
        <v>1</v>
      </c>
      <c r="M769" s="394" t="e">
        <f>IF(D769 = D897,1,_xll.BDP(K769,$M$12)*L769)</f>
        <v>#VALUE!</v>
      </c>
      <c r="N769" s="157" t="e">
        <f t="shared" si="316"/>
        <v>#VALUE!</v>
      </c>
      <c r="O769" s="396" t="e">
        <f>N769 / Y897</f>
        <v>#VALUE!</v>
      </c>
      <c r="P769" s="159">
        <f t="shared" si="317"/>
        <v>0</v>
      </c>
      <c r="Q769" s="398">
        <f>P769 / Y897*100</f>
        <v>0</v>
      </c>
      <c r="R769" s="160">
        <f t="shared" si="318"/>
        <v>0</v>
      </c>
      <c r="S769" s="398">
        <f t="shared" si="319"/>
        <v>0</v>
      </c>
      <c r="T769" s="152">
        <f t="shared" si="320"/>
        <v>1</v>
      </c>
      <c r="U769" s="152">
        <v>0</v>
      </c>
      <c r="V769" s="152">
        <v>1</v>
      </c>
      <c r="W769" s="158" t="e">
        <f t="shared" si="321"/>
        <v>#VALUE!</v>
      </c>
      <c r="X769" s="158" t="e">
        <f t="shared" si="322"/>
        <v>#VALUE!</v>
      </c>
      <c r="Y769" s="70"/>
      <c r="Z769" s="162" t="str">
        <f>_xll.BDH(C769,$Z$12,$D$1,$D$1)</f>
        <v>#N/A Requesting Data...</v>
      </c>
      <c r="AA769" s="162" t="e">
        <f t="shared" si="323"/>
        <v>#VALUE!</v>
      </c>
      <c r="AB769" s="163" t="e">
        <f t="shared" si="324"/>
        <v>#VALUE!</v>
      </c>
      <c r="AC769" s="164">
        <v>0</v>
      </c>
      <c r="AD769" s="165">
        <f>IF(D769 = D897,1,_xll.BDP(K769,$AD$12)*L769)</f>
        <v>1.0414000000000001</v>
      </c>
      <c r="AE769" s="400" t="e">
        <f>AA769*AC769*T769/AD769 / AF897</f>
        <v>#VALUE!</v>
      </c>
      <c r="AF769" s="73"/>
      <c r="AG769" s="69"/>
      <c r="AH769" s="61"/>
    </row>
    <row r="770" spans="1:34" x14ac:dyDescent="0.2">
      <c r="B770" s="152">
        <v>21176</v>
      </c>
      <c r="C770" s="152"/>
      <c r="D770" s="152" t="s">
        <v>31</v>
      </c>
      <c r="E770" s="152" t="s">
        <v>38</v>
      </c>
      <c r="F770" s="153">
        <v>0</v>
      </c>
      <c r="G770" s="153">
        <v>0</v>
      </c>
      <c r="H770" s="154">
        <f t="shared" si="314"/>
        <v>0</v>
      </c>
      <c r="I770" s="155">
        <f t="shared" si="315"/>
        <v>0</v>
      </c>
      <c r="J770" s="156">
        <v>5806659</v>
      </c>
      <c r="K770" s="152" t="str">
        <f>CONCATENATE(D897,D770, " Curncy")</f>
        <v>EURUSD Curncy</v>
      </c>
      <c r="L770" s="152">
        <f>IF(D770 = D897,1,_xll.BDP(K770,$L$12))</f>
        <v>1</v>
      </c>
      <c r="M770" s="394" t="e">
        <f>IF(D770 = D897,1,_xll.BDP(K770,$M$12)*L770)</f>
        <v>#VALUE!</v>
      </c>
      <c r="N770" s="157" t="e">
        <f t="shared" si="316"/>
        <v>#VALUE!</v>
      </c>
      <c r="O770" s="396" t="e">
        <f>N770 / Y897</f>
        <v>#VALUE!</v>
      </c>
      <c r="P770" s="159" t="e">
        <f t="shared" si="317"/>
        <v>#VALUE!</v>
      </c>
      <c r="Q770" s="398" t="e">
        <f>P770 / Y897*100</f>
        <v>#VALUE!</v>
      </c>
      <c r="R770" s="160" t="e">
        <f t="shared" si="318"/>
        <v>#VALUE!</v>
      </c>
      <c r="S770" s="398" t="e">
        <f t="shared" si="319"/>
        <v>#VALUE!</v>
      </c>
      <c r="T770" s="152">
        <f t="shared" si="320"/>
        <v>1</v>
      </c>
      <c r="U770" s="152">
        <v>1</v>
      </c>
      <c r="V770" s="152">
        <v>1</v>
      </c>
      <c r="W770" s="158" t="e">
        <f t="shared" si="321"/>
        <v>#VALUE!</v>
      </c>
      <c r="X770" s="158" t="e">
        <f t="shared" si="322"/>
        <v>#VALUE!</v>
      </c>
      <c r="Y770" s="70"/>
      <c r="Z770" s="162">
        <v>0</v>
      </c>
      <c r="AA770" s="162">
        <f t="shared" si="323"/>
        <v>0</v>
      </c>
      <c r="AB770" s="163">
        <f t="shared" si="324"/>
        <v>0</v>
      </c>
      <c r="AC770" s="164">
        <v>5806659</v>
      </c>
      <c r="AD770" s="165">
        <f>IF(D770 = D897,1,_xll.BDP(K770,$AD$12)*L770)</f>
        <v>1.0414000000000001</v>
      </c>
      <c r="AE770" s="400">
        <f>AA770*AC770*T770/AD770 / AF897</f>
        <v>0</v>
      </c>
      <c r="AF770" s="73"/>
      <c r="AG770" s="69"/>
      <c r="AH770" s="61"/>
    </row>
    <row r="771" spans="1:34" x14ac:dyDescent="0.2">
      <c r="B771" s="152">
        <v>18241</v>
      </c>
      <c r="C771" s="152" t="s">
        <v>851</v>
      </c>
      <c r="D771" s="152" t="str">
        <f>_xll.BDP(C771,$D$12)</f>
        <v>USD</v>
      </c>
      <c r="E771" s="152" t="s">
        <v>917</v>
      </c>
      <c r="F771" s="153">
        <f>_xll.BDP(C771,$F$12)</f>
        <v>82.89</v>
      </c>
      <c r="G771" s="153" t="str">
        <f>_xll.BDP(C771,$G$12)</f>
        <v>#N/A Requesting Data...</v>
      </c>
      <c r="H771" s="154" t="e">
        <f t="shared" si="314"/>
        <v>#VALUE!</v>
      </c>
      <c r="I771" s="155" t="e">
        <f t="shared" si="315"/>
        <v>#VALUE!</v>
      </c>
      <c r="J771" s="156">
        <v>0</v>
      </c>
      <c r="K771" s="152" t="str">
        <f>CONCATENATE(D897,D771, " Curncy")</f>
        <v>EURUSD Curncy</v>
      </c>
      <c r="L771" s="152">
        <f>IF(D771 = D897,1,_xll.BDP(K771,$L$12))</f>
        <v>1</v>
      </c>
      <c r="M771" s="394" t="e">
        <f>IF(D771 = D897,1,_xll.BDP(K771,$M$12)*L771)</f>
        <v>#VALUE!</v>
      </c>
      <c r="N771" s="157" t="e">
        <f t="shared" si="316"/>
        <v>#VALUE!</v>
      </c>
      <c r="O771" s="396" t="e">
        <f>N771 / Y897</f>
        <v>#VALUE!</v>
      </c>
      <c r="P771" s="159">
        <f t="shared" si="317"/>
        <v>0</v>
      </c>
      <c r="Q771" s="398">
        <f>P771 / Y897*100</f>
        <v>0</v>
      </c>
      <c r="R771" s="160">
        <f t="shared" si="318"/>
        <v>0</v>
      </c>
      <c r="S771" s="398">
        <f t="shared" si="319"/>
        <v>0</v>
      </c>
      <c r="T771" s="152">
        <f t="shared" si="320"/>
        <v>1</v>
      </c>
      <c r="U771" s="152">
        <v>0</v>
      </c>
      <c r="V771" s="152">
        <v>1</v>
      </c>
      <c r="W771" s="158" t="e">
        <f t="shared" si="321"/>
        <v>#VALUE!</v>
      </c>
      <c r="X771" s="158" t="e">
        <f t="shared" si="322"/>
        <v>#VALUE!</v>
      </c>
      <c r="Y771" s="70"/>
      <c r="Z771" s="162">
        <f>_xll.BDH(C771,$Z$12,$D$1,$D$1)</f>
        <v>82.34</v>
      </c>
      <c r="AA771" s="162">
        <f t="shared" si="323"/>
        <v>0.54999999999999716</v>
      </c>
      <c r="AB771" s="163">
        <f t="shared" si="324"/>
        <v>0.66796210833130576</v>
      </c>
      <c r="AC771" s="164">
        <v>0</v>
      </c>
      <c r="AD771" s="165">
        <f>IF(D771 = D897,1,_xll.BDP(K771,$AD$12)*L771)</f>
        <v>1.0414000000000001</v>
      </c>
      <c r="AE771" s="400">
        <f>AA771*AC771*T771/AD771 / AF897</f>
        <v>0</v>
      </c>
      <c r="AF771" s="73"/>
      <c r="AG771" s="69"/>
      <c r="AH771" s="61"/>
    </row>
    <row r="772" spans="1:34" x14ac:dyDescent="0.2">
      <c r="A772" s="152"/>
      <c r="B772" s="152">
        <v>32300</v>
      </c>
      <c r="C772" s="152" t="s">
        <v>1601</v>
      </c>
      <c r="D772" s="152" t="str">
        <f>_xll.BDP(C772,$D$12)</f>
        <v>USD</v>
      </c>
      <c r="E772" s="152" t="s">
        <v>1602</v>
      </c>
      <c r="F772" s="153">
        <f>_xll.BDP(C772,$F$12)</f>
        <v>9.27</v>
      </c>
      <c r="G772" s="153" t="str">
        <f>_xll.BDP(C772,$G$12)</f>
        <v>#N/A Requesting Data...</v>
      </c>
      <c r="H772" s="154" t="e">
        <f>IF(OR(OR(G772="#N/A N/A",G772="#N/A Real Time"),OR(F772="#N/A N/A",F772="#N/A Real Time")),0,  G772 - F772)</f>
        <v>#VALUE!</v>
      </c>
      <c r="I772" s="155" t="e">
        <f>IF(OR(F772=0,F772="#N/A N/A"),0,H772 / F772*100)</f>
        <v>#VALUE!</v>
      </c>
      <c r="J772" s="156">
        <v>0</v>
      </c>
      <c r="K772" s="152" t="str">
        <f>CONCATENATE(D897,D772, " Curncy")</f>
        <v>EURUSD Curncy</v>
      </c>
      <c r="L772" s="152">
        <f>IF(D772 = D897,1,_xll.BDP(K772,$L$12))</f>
        <v>1</v>
      </c>
      <c r="M772" s="394" t="e">
        <f>IF(D772 = D897,1,_xll.BDP(K772,$M$12)*L772)</f>
        <v>#VALUE!</v>
      </c>
      <c r="N772" s="157" t="e">
        <f>H772*J772*T772/M772</f>
        <v>#VALUE!</v>
      </c>
      <c r="O772" s="396" t="e">
        <f>N772 / Y897</f>
        <v>#VALUE!</v>
      </c>
      <c r="P772" s="159">
        <f>IF(OR(OR(J772=0,G772 = "#N/A N/A"),G772="#N/A Real Time"),0,G772*J772*T772/M772)</f>
        <v>0</v>
      </c>
      <c r="Q772" s="398">
        <f>P772 / Y897*100</f>
        <v>0</v>
      </c>
      <c r="R772" s="160">
        <f>IF(Q772&lt;0,Q772,0)</f>
        <v>0</v>
      </c>
      <c r="S772" s="398">
        <f>IF(Q772&gt;0,Q772,0)</f>
        <v>0</v>
      </c>
      <c r="T772" s="152">
        <f>IF(EXACT(D772,UPPER(D772)),1,0.01)/V772</f>
        <v>1</v>
      </c>
      <c r="U772" s="152">
        <v>0</v>
      </c>
      <c r="V772" s="152">
        <v>1</v>
      </c>
      <c r="W772" s="158" t="e">
        <f>IF(AND(Q772&lt;0,O772&gt;0),O772,0)</f>
        <v>#VALUE!</v>
      </c>
      <c r="X772" s="158" t="e">
        <f>IF(AND(Q772&gt;0,O772&gt;0),O772,0)</f>
        <v>#VALUE!</v>
      </c>
      <c r="Y772" s="161"/>
      <c r="Z772" s="162" t="str">
        <f>_xll.BDH(C772,$Z$12,$D$1,$D$1)</f>
        <v>#N/A Requesting Data...</v>
      </c>
      <c r="AA772" s="162" t="e">
        <f>IF(OR(OR(F772="#N/A N/A",F772="#N/A Real Time"),OR(Z772="#N/A N/A",Z772="#N/A Real Time")),0,  F772 - Z772)</f>
        <v>#VALUE!</v>
      </c>
      <c r="AB772" s="163" t="e">
        <f>IF(OR(Z772=0,Z772="#N/A N/A"),0,AA772 / Z772*100)</f>
        <v>#VALUE!</v>
      </c>
      <c r="AC772" s="164">
        <v>0</v>
      </c>
      <c r="AD772" s="165">
        <f>IF(D772 = D897,1,_xll.BDP(K772,$AD$12)*L772)</f>
        <v>1.0414000000000001</v>
      </c>
      <c r="AE772" s="400" t="e">
        <f>AA772*AC772*T772/AD772 / AF897</f>
        <v>#VALUE!</v>
      </c>
      <c r="AF772" s="166"/>
      <c r="AG772" s="69"/>
      <c r="AH772" s="61"/>
    </row>
    <row r="773" spans="1:34" x14ac:dyDescent="0.2">
      <c r="B773" s="152">
        <v>17965</v>
      </c>
      <c r="C773" s="152" t="s">
        <v>852</v>
      </c>
      <c r="D773" s="152" t="str">
        <f>_xll.BDP(C773,$D$12)</f>
        <v>USD</v>
      </c>
      <c r="E773" s="152" t="s">
        <v>918</v>
      </c>
      <c r="F773" s="153">
        <f>_xll.BDP(C773,$F$12)</f>
        <v>508.25</v>
      </c>
      <c r="G773" s="153" t="str">
        <f>_xll.BDP(C773,$G$12)</f>
        <v>#N/A Requesting Data...</v>
      </c>
      <c r="H773" s="154" t="e">
        <f t="shared" si="314"/>
        <v>#VALUE!</v>
      </c>
      <c r="I773" s="155" t="e">
        <f t="shared" si="315"/>
        <v>#VALUE!</v>
      </c>
      <c r="J773" s="156">
        <v>0</v>
      </c>
      <c r="K773" s="152" t="str">
        <f>CONCATENATE(D897,D773, " Curncy")</f>
        <v>EURUSD Curncy</v>
      </c>
      <c r="L773" s="152">
        <f>IF(D773 = D897,1,_xll.BDP(K773,$L$12))</f>
        <v>1</v>
      </c>
      <c r="M773" s="394" t="e">
        <f>IF(D773 = D897,1,_xll.BDP(K773,$M$12)*L773)</f>
        <v>#VALUE!</v>
      </c>
      <c r="N773" s="157" t="e">
        <f t="shared" si="316"/>
        <v>#VALUE!</v>
      </c>
      <c r="O773" s="396" t="e">
        <f>N773 / Y897</f>
        <v>#VALUE!</v>
      </c>
      <c r="P773" s="159">
        <f t="shared" si="317"/>
        <v>0</v>
      </c>
      <c r="Q773" s="398">
        <f>P773 / Y897*100</f>
        <v>0</v>
      </c>
      <c r="R773" s="160">
        <f t="shared" si="318"/>
        <v>0</v>
      </c>
      <c r="S773" s="398">
        <f t="shared" si="319"/>
        <v>0</v>
      </c>
      <c r="T773" s="152">
        <f t="shared" si="320"/>
        <v>1</v>
      </c>
      <c r="U773" s="152">
        <v>0</v>
      </c>
      <c r="V773" s="152">
        <v>1</v>
      </c>
      <c r="W773" s="158" t="e">
        <f t="shared" si="321"/>
        <v>#VALUE!</v>
      </c>
      <c r="X773" s="158" t="e">
        <f t="shared" si="322"/>
        <v>#VALUE!</v>
      </c>
      <c r="Y773" s="70"/>
      <c r="Z773" s="162">
        <f>_xll.BDH(C773,$Z$12,$D$1,$D$1)</f>
        <v>493.94</v>
      </c>
      <c r="AA773" s="162">
        <f t="shared" si="323"/>
        <v>14.310000000000002</v>
      </c>
      <c r="AB773" s="163">
        <f t="shared" si="324"/>
        <v>2.8971130096772892</v>
      </c>
      <c r="AC773" s="164">
        <v>0</v>
      </c>
      <c r="AD773" s="165">
        <f>IF(D773 = D897,1,_xll.BDP(K773,$AD$12)*L773)</f>
        <v>1.0414000000000001</v>
      </c>
      <c r="AE773" s="400">
        <f>AA773*AC773*T773/AD773 / AF897</f>
        <v>0</v>
      </c>
      <c r="AF773" s="73"/>
      <c r="AG773" s="69"/>
      <c r="AH773" s="61"/>
    </row>
    <row r="774" spans="1:34" x14ac:dyDescent="0.2">
      <c r="A774" s="152"/>
      <c r="B774" s="152">
        <v>22361</v>
      </c>
      <c r="C774" s="152" t="s">
        <v>1445</v>
      </c>
      <c r="D774" s="152" t="str">
        <f>_xll.BDP(C774,$D$12)</f>
        <v>USD</v>
      </c>
      <c r="E774" s="152" t="s">
        <v>1446</v>
      </c>
      <c r="F774" s="153">
        <f>_xll.BDP(C774,$F$12)</f>
        <v>15.13</v>
      </c>
      <c r="G774" s="153" t="str">
        <f>_xll.BDP(C774,$G$12)</f>
        <v>#N/A Requesting Data...</v>
      </c>
      <c r="H774" s="154" t="e">
        <f t="shared" si="314"/>
        <v>#VALUE!</v>
      </c>
      <c r="I774" s="155" t="e">
        <f t="shared" si="315"/>
        <v>#VALUE!</v>
      </c>
      <c r="J774" s="156">
        <v>0</v>
      </c>
      <c r="K774" s="152" t="str">
        <f>CONCATENATE(D897,D774, " Curncy")</f>
        <v>EURUSD Curncy</v>
      </c>
      <c r="L774" s="152">
        <f>IF(D774 = D897,1,_xll.BDP(K774,$L$12))</f>
        <v>1</v>
      </c>
      <c r="M774" s="394" t="e">
        <f>IF(D774 = D897,1,_xll.BDP(K774,$M$12)*L774)</f>
        <v>#VALUE!</v>
      </c>
      <c r="N774" s="157" t="e">
        <f t="shared" si="316"/>
        <v>#VALUE!</v>
      </c>
      <c r="O774" s="396" t="e">
        <f>N774 / Y897</f>
        <v>#VALUE!</v>
      </c>
      <c r="P774" s="159">
        <f t="shared" si="317"/>
        <v>0</v>
      </c>
      <c r="Q774" s="398">
        <f>P774 / Y897*100</f>
        <v>0</v>
      </c>
      <c r="R774" s="160">
        <f t="shared" si="318"/>
        <v>0</v>
      </c>
      <c r="S774" s="398">
        <f t="shared" si="319"/>
        <v>0</v>
      </c>
      <c r="T774" s="152">
        <f t="shared" si="320"/>
        <v>1</v>
      </c>
      <c r="U774" s="152">
        <v>0</v>
      </c>
      <c r="V774" s="152">
        <v>1</v>
      </c>
      <c r="W774" s="158" t="e">
        <f t="shared" si="321"/>
        <v>#VALUE!</v>
      </c>
      <c r="X774" s="158" t="e">
        <f t="shared" si="322"/>
        <v>#VALUE!</v>
      </c>
      <c r="Y774" s="161"/>
      <c r="Z774" s="162">
        <f>_xll.BDH(C774,$Z$12,$D$1,$D$1)</f>
        <v>15.76</v>
      </c>
      <c r="AA774" s="162">
        <f t="shared" si="323"/>
        <v>-0.62999999999999901</v>
      </c>
      <c r="AB774" s="163">
        <f t="shared" si="324"/>
        <v>-3.9974619289340039</v>
      </c>
      <c r="AC774" s="164">
        <v>0</v>
      </c>
      <c r="AD774" s="165">
        <f>IF(D774 = D897,1,_xll.BDP(K774,$AD$12)*L774)</f>
        <v>1.0414000000000001</v>
      </c>
      <c r="AE774" s="400">
        <f>AA774*AC774*T774/AD774 / AF897</f>
        <v>0</v>
      </c>
      <c r="AF774" s="166"/>
      <c r="AG774" s="69"/>
      <c r="AH774" s="61"/>
    </row>
    <row r="775" spans="1:34" x14ac:dyDescent="0.2">
      <c r="A775" s="152"/>
      <c r="B775" s="152">
        <v>29234</v>
      </c>
      <c r="C775" s="152" t="s">
        <v>1460</v>
      </c>
      <c r="D775" s="152" t="str">
        <f>_xll.BDP(C775,$D$12)</f>
        <v>USD</v>
      </c>
      <c r="E775" s="152" t="s">
        <v>1461</v>
      </c>
      <c r="F775" s="153">
        <f>_xll.BDP(C775,$F$12)</f>
        <v>291.17</v>
      </c>
      <c r="G775" s="153" t="str">
        <f>_xll.BDP(C775,$G$12)</f>
        <v>#N/A Requesting Data...</v>
      </c>
      <c r="H775" s="154" t="e">
        <f t="shared" si="314"/>
        <v>#VALUE!</v>
      </c>
      <c r="I775" s="155" t="e">
        <f t="shared" si="315"/>
        <v>#VALUE!</v>
      </c>
      <c r="J775" s="156">
        <v>0</v>
      </c>
      <c r="K775" s="152" t="str">
        <f>CONCATENATE(D897,D775, " Curncy")</f>
        <v>EURUSD Curncy</v>
      </c>
      <c r="L775" s="152">
        <f>IF(D775 = D897,1,_xll.BDP(K775,$L$12))</f>
        <v>1</v>
      </c>
      <c r="M775" s="394" t="e">
        <f>IF(D775 = D897,1,_xll.BDP(K775,$M$12)*L775)</f>
        <v>#VALUE!</v>
      </c>
      <c r="N775" s="157" t="e">
        <f t="shared" si="316"/>
        <v>#VALUE!</v>
      </c>
      <c r="O775" s="396" t="e">
        <f>N775 / Y897</f>
        <v>#VALUE!</v>
      </c>
      <c r="P775" s="159">
        <f t="shared" si="317"/>
        <v>0</v>
      </c>
      <c r="Q775" s="398">
        <f>P775 / Y897*100</f>
        <v>0</v>
      </c>
      <c r="R775" s="160">
        <f t="shared" si="318"/>
        <v>0</v>
      </c>
      <c r="S775" s="398">
        <f t="shared" si="319"/>
        <v>0</v>
      </c>
      <c r="T775" s="152">
        <f t="shared" si="320"/>
        <v>1</v>
      </c>
      <c r="U775" s="152">
        <v>0</v>
      </c>
      <c r="V775" s="152">
        <v>1</v>
      </c>
      <c r="W775" s="158" t="e">
        <f t="shared" si="321"/>
        <v>#VALUE!</v>
      </c>
      <c r="X775" s="158" t="e">
        <f t="shared" si="322"/>
        <v>#VALUE!</v>
      </c>
      <c r="Y775" s="161"/>
      <c r="Z775" s="162" t="str">
        <f>_xll.BDH(C775,$Z$12,$D$1,$D$1)</f>
        <v>#N/A Requesting Data...</v>
      </c>
      <c r="AA775" s="162" t="e">
        <f t="shared" si="323"/>
        <v>#VALUE!</v>
      </c>
      <c r="AB775" s="163" t="e">
        <f t="shared" si="324"/>
        <v>#VALUE!</v>
      </c>
      <c r="AC775" s="164">
        <v>0</v>
      </c>
      <c r="AD775" s="165">
        <f>IF(D775 = D897,1,_xll.BDP(K775,$AD$12)*L775)</f>
        <v>1.0414000000000001</v>
      </c>
      <c r="AE775" s="400" t="e">
        <f>AA775*AC775*T775/AD775 / AF897</f>
        <v>#VALUE!</v>
      </c>
      <c r="AF775" s="166"/>
      <c r="AG775" s="69"/>
      <c r="AH775" s="61"/>
    </row>
    <row r="776" spans="1:34" s="107" customFormat="1" ht="12" customHeight="1" x14ac:dyDescent="0.2">
      <c r="A776" s="110"/>
      <c r="B776" s="110">
        <v>1271</v>
      </c>
      <c r="C776" s="110" t="s">
        <v>1759</v>
      </c>
      <c r="D776" s="110" t="str">
        <f>_xll.BDP(C776,$D$12)</f>
        <v>USD</v>
      </c>
      <c r="E776" s="110" t="s">
        <v>1760</v>
      </c>
      <c r="F776" s="111">
        <f>_xll.BDP(C776,$F$12)</f>
        <v>21.04</v>
      </c>
      <c r="G776" s="111" t="str">
        <f>_xll.BDP(C776,$G$12)</f>
        <v>#N/A Requesting Data...</v>
      </c>
      <c r="H776" s="112" t="e">
        <f>IF(OR(OR(G776="#N/A N/A",G776="#N/A Real Time"),OR(F776="#N/A N/A",F776="#N/A Real Time")),0,  G776 - F776)</f>
        <v>#VALUE!</v>
      </c>
      <c r="I776" s="113" t="e">
        <f>IF(OR(F776=0,F776="#N/A N/A"),0,H776 / F776*100)</f>
        <v>#VALUE!</v>
      </c>
      <c r="J776" s="114">
        <v>410412</v>
      </c>
      <c r="K776" s="110" t="str">
        <f>CONCATENATE(D897,D776, " Curncy")</f>
        <v>EURUSD Curncy</v>
      </c>
      <c r="L776" s="110">
        <f>IF(D776 = D897,1,_xll.BDP(K776,$L$12))</f>
        <v>1</v>
      </c>
      <c r="M776" s="372" t="e">
        <f>IF(D776 = D897,1,_xll.BDP(K776,$M$12)*L776)</f>
        <v>#VALUE!</v>
      </c>
      <c r="N776" s="116" t="e">
        <f>H776*J776*T776/M776</f>
        <v>#VALUE!</v>
      </c>
      <c r="O776" s="379" t="e">
        <f>N776 / Y897</f>
        <v>#VALUE!</v>
      </c>
      <c r="P776" s="286" t="e">
        <f>IF(OR(OR(J776=0,G776 = "#N/A N/A"),G776="#N/A Real Time"),0,G776*J776*T776/M776)</f>
        <v>#VALUE!</v>
      </c>
      <c r="Q776" s="384" t="e">
        <f>P776 / Y897*100</f>
        <v>#VALUE!</v>
      </c>
      <c r="R776" s="118" t="e">
        <f>IF(Q776&lt;0,Q776,0)</f>
        <v>#VALUE!</v>
      </c>
      <c r="S776" s="384" t="e">
        <f>IF(Q776&gt;0,Q776,0)</f>
        <v>#VALUE!</v>
      </c>
      <c r="T776" s="110">
        <f>IF(EXACT(D776,UPPER(D776)),1,0.01)/V776</f>
        <v>1</v>
      </c>
      <c r="U776" s="110">
        <v>0</v>
      </c>
      <c r="V776" s="110">
        <v>1</v>
      </c>
      <c r="W776" s="117" t="e">
        <f>IF(AND(Q776&lt;0,O776&gt;0),O776,0)</f>
        <v>#VALUE!</v>
      </c>
      <c r="X776" s="117" t="e">
        <f>IF(AND(Q776&gt;0,O776&gt;0),O776,0)</f>
        <v>#VALUE!</v>
      </c>
      <c r="Y776" s="110"/>
      <c r="Z776" s="119">
        <f>_xll.BDH(C776,$Z$12,$D$1,$D$1)</f>
        <v>21.33</v>
      </c>
      <c r="AA776" s="119">
        <f>IF(OR(OR(F776="#N/A N/A",F776="#N/A Real Time"),OR(Z776="#N/A N/A",Z776="#N/A Real Time")),0,  F776 - Z776)</f>
        <v>-0.28999999999999915</v>
      </c>
      <c r="AB776" s="129">
        <f>IF(OR(Z776=0,Z776="#N/A N/A"),0,AA776 / Z776*100)</f>
        <v>-1.3595874355367987</v>
      </c>
      <c r="AC776" s="121">
        <v>410412</v>
      </c>
      <c r="AD776" s="122">
        <f>IF(D776 = D897,1,_xll.BDP(K776,$AD$12)*L776)</f>
        <v>1.0414000000000001</v>
      </c>
      <c r="AE776" s="389">
        <f>AA776*AC776*T776/AD776 / AF897</f>
        <v>-4.259613190559462E-4</v>
      </c>
      <c r="AF776" s="123"/>
      <c r="AG776" s="69"/>
      <c r="AH776" s="61"/>
    </row>
    <row r="777" spans="1:34" s="107" customFormat="1" ht="12" customHeight="1" x14ac:dyDescent="0.2">
      <c r="A777" s="152"/>
      <c r="B777" s="152">
        <v>29530</v>
      </c>
      <c r="C777" s="152" t="s">
        <v>1412</v>
      </c>
      <c r="D777" s="152" t="str">
        <f>_xll.BDP(C777,$D$12)</f>
        <v>USD</v>
      </c>
      <c r="E777" s="152" t="s">
        <v>1413</v>
      </c>
      <c r="F777" s="153">
        <f>_xll.BDP(C777,$F$12)</f>
        <v>9.1300000000000008</v>
      </c>
      <c r="G777" s="153" t="str">
        <f>_xll.BDP(C777,$G$12)</f>
        <v>#N/A Requesting Data...</v>
      </c>
      <c r="H777" s="154" t="e">
        <f t="shared" ref="H777:H810" si="325">IF(OR(OR(G777="#N/A N/A",G777="#N/A Real Time"),OR(F777="#N/A N/A",F777="#N/A Real Time")),0,  G777 - F777)</f>
        <v>#VALUE!</v>
      </c>
      <c r="I777" s="155" t="e">
        <f t="shared" ref="I777:I810" si="326">IF(OR(F777=0,F777="#N/A N/A"),0,H777 / F777*100)</f>
        <v>#VALUE!</v>
      </c>
      <c r="J777" s="156">
        <v>0</v>
      </c>
      <c r="K777" s="152" t="str">
        <f>CONCATENATE(D897,D777, " Curncy")</f>
        <v>EURUSD Curncy</v>
      </c>
      <c r="L777" s="152">
        <f>IF(D777 = D897,1,_xll.BDP(K777,$L$12))</f>
        <v>1</v>
      </c>
      <c r="M777" s="394" t="e">
        <f>IF(D777 = D897,1,_xll.BDP(K777,$M$12)*L777)</f>
        <v>#VALUE!</v>
      </c>
      <c r="N777" s="157" t="e">
        <f t="shared" ref="N777:N810" si="327">H777*J777*T777/M777</f>
        <v>#VALUE!</v>
      </c>
      <c r="O777" s="396" t="e">
        <f>N777 / Y897</f>
        <v>#VALUE!</v>
      </c>
      <c r="P777" s="159">
        <f t="shared" ref="P777:P810" si="328">IF(OR(OR(J777=0,G777 = "#N/A N/A"),G777="#N/A Real Time"),0,G777*J777*T777/M777)</f>
        <v>0</v>
      </c>
      <c r="Q777" s="398">
        <f>P777 / Y897*100</f>
        <v>0</v>
      </c>
      <c r="R777" s="160">
        <f t="shared" ref="R777:R810" si="329">IF(Q777&lt;0,Q777,0)</f>
        <v>0</v>
      </c>
      <c r="S777" s="398">
        <f t="shared" ref="S777:S810" si="330">IF(Q777&gt;0,Q777,0)</f>
        <v>0</v>
      </c>
      <c r="T777" s="152">
        <f t="shared" ref="T777:T810" si="331">IF(EXACT(D777,UPPER(D777)),1,0.01)/V777</f>
        <v>1</v>
      </c>
      <c r="U777" s="152">
        <v>0</v>
      </c>
      <c r="V777" s="152">
        <v>1</v>
      </c>
      <c r="W777" s="158" t="e">
        <f t="shared" ref="W777:W810" si="332">IF(AND(Q777&lt;0,O777&gt;0),O777,0)</f>
        <v>#VALUE!</v>
      </c>
      <c r="X777" s="158" t="e">
        <f t="shared" ref="X777:X810" si="333">IF(AND(Q777&gt;0,O777&gt;0),O777,0)</f>
        <v>#VALUE!</v>
      </c>
      <c r="Y777" s="161"/>
      <c r="Z777" s="162" t="str">
        <f>_xll.BDH(C777,$Z$12,$D$1,$D$1)</f>
        <v>#N/A Requesting Data...</v>
      </c>
      <c r="AA777" s="162" t="e">
        <f t="shared" ref="AA777:AA810" si="334">IF(OR(OR(F777="#N/A N/A",F777="#N/A Real Time"),OR(Z777="#N/A N/A",Z777="#N/A Real Time")),0,  F777 - Z777)</f>
        <v>#VALUE!</v>
      </c>
      <c r="AB777" s="163" t="e">
        <f t="shared" ref="AB777:AB810" si="335">IF(OR(Z777=0,Z777="#N/A N/A"),0,AA777 / Z777*100)</f>
        <v>#VALUE!</v>
      </c>
      <c r="AC777" s="164">
        <v>0</v>
      </c>
      <c r="AD777" s="165">
        <f>IF(D777 = D897,1,_xll.BDP(K777,$AD$12)*L777)</f>
        <v>1.0414000000000001</v>
      </c>
      <c r="AE777" s="400" t="e">
        <f>AA777*AC777*T777/AD777 / AF897</f>
        <v>#VALUE!</v>
      </c>
      <c r="AF777" s="166"/>
      <c r="AG777" s="69"/>
      <c r="AH777" s="61"/>
    </row>
    <row r="778" spans="1:34" x14ac:dyDescent="0.2">
      <c r="B778" s="152">
        <v>2088</v>
      </c>
      <c r="C778" s="152" t="s">
        <v>853</v>
      </c>
      <c r="D778" s="152" t="str">
        <f>_xll.BDP(C778,$D$12)</f>
        <v>USD</v>
      </c>
      <c r="E778" s="152" t="s">
        <v>919</v>
      </c>
      <c r="F778" s="153">
        <f>_xll.BDP(C778,$F$12)</f>
        <v>11.76</v>
      </c>
      <c r="G778" s="153" t="str">
        <f>_xll.BDP(C778,$G$12)</f>
        <v>#N/A Requesting Data...</v>
      </c>
      <c r="H778" s="154" t="e">
        <f t="shared" si="325"/>
        <v>#VALUE!</v>
      </c>
      <c r="I778" s="155" t="e">
        <f t="shared" si="326"/>
        <v>#VALUE!</v>
      </c>
      <c r="J778" s="156">
        <v>0</v>
      </c>
      <c r="K778" s="152" t="str">
        <f>CONCATENATE(D897,D778, " Curncy")</f>
        <v>EURUSD Curncy</v>
      </c>
      <c r="L778" s="152">
        <f>IF(D778 = D897,1,_xll.BDP(K778,$L$12))</f>
        <v>1</v>
      </c>
      <c r="M778" s="394" t="e">
        <f>IF(D778 = D897,1,_xll.BDP(K778,$M$12)*L778)</f>
        <v>#VALUE!</v>
      </c>
      <c r="N778" s="157" t="e">
        <f t="shared" si="327"/>
        <v>#VALUE!</v>
      </c>
      <c r="O778" s="396" t="e">
        <f>N778 / Y897</f>
        <v>#VALUE!</v>
      </c>
      <c r="P778" s="159">
        <f t="shared" si="328"/>
        <v>0</v>
      </c>
      <c r="Q778" s="398">
        <f>P778 / Y897*100</f>
        <v>0</v>
      </c>
      <c r="R778" s="160">
        <f t="shared" si="329"/>
        <v>0</v>
      </c>
      <c r="S778" s="398">
        <f t="shared" si="330"/>
        <v>0</v>
      </c>
      <c r="T778" s="152">
        <f t="shared" si="331"/>
        <v>1</v>
      </c>
      <c r="U778" s="152">
        <v>0</v>
      </c>
      <c r="V778" s="152">
        <v>1</v>
      </c>
      <c r="W778" s="158" t="e">
        <f t="shared" si="332"/>
        <v>#VALUE!</v>
      </c>
      <c r="X778" s="158" t="e">
        <f t="shared" si="333"/>
        <v>#VALUE!</v>
      </c>
      <c r="Y778" s="70"/>
      <c r="Z778" s="162">
        <f>_xll.BDH(C778,$Z$12,$D$1,$D$1)</f>
        <v>11.68</v>
      </c>
      <c r="AA778" s="162">
        <f t="shared" si="334"/>
        <v>8.0000000000000071E-2</v>
      </c>
      <c r="AB778" s="163">
        <f t="shared" si="335"/>
        <v>0.6849315068493157</v>
      </c>
      <c r="AC778" s="164">
        <v>0</v>
      </c>
      <c r="AD778" s="165">
        <f>IF(D778 = D897,1,_xll.BDP(K778,$AD$12)*L778)</f>
        <v>1.0414000000000001</v>
      </c>
      <c r="AE778" s="400">
        <f>AA778*AC778*T778/AD778 / AF897</f>
        <v>0</v>
      </c>
      <c r="AF778" s="73"/>
      <c r="AG778" s="69"/>
      <c r="AH778" s="61"/>
    </row>
    <row r="779" spans="1:34" x14ac:dyDescent="0.2">
      <c r="B779" s="152">
        <v>19400</v>
      </c>
      <c r="C779" s="152" t="s">
        <v>854</v>
      </c>
      <c r="D779" s="152" t="str">
        <f>_xll.BDP(C779,$D$12)</f>
        <v>USD</v>
      </c>
      <c r="E779" s="152" t="s">
        <v>920</v>
      </c>
      <c r="F779" s="153">
        <f>_xll.BDP(C779,$F$12)</f>
        <v>223.94</v>
      </c>
      <c r="G779" s="153" t="str">
        <f>_xll.BDP(C779,$G$12)</f>
        <v>#N/A Requesting Data...</v>
      </c>
      <c r="H779" s="154" t="e">
        <f t="shared" si="325"/>
        <v>#VALUE!</v>
      </c>
      <c r="I779" s="155" t="e">
        <f t="shared" si="326"/>
        <v>#VALUE!</v>
      </c>
      <c r="J779" s="156">
        <v>0</v>
      </c>
      <c r="K779" s="152" t="str">
        <f>CONCATENATE(D897,D779, " Curncy")</f>
        <v>EURUSD Curncy</v>
      </c>
      <c r="L779" s="152">
        <f>IF(D779 = D897,1,_xll.BDP(K779,$L$12))</f>
        <v>1</v>
      </c>
      <c r="M779" s="394" t="e">
        <f>IF(D779 = D897,1,_xll.BDP(K779,$M$12)*L779)</f>
        <v>#VALUE!</v>
      </c>
      <c r="N779" s="157" t="e">
        <f t="shared" si="327"/>
        <v>#VALUE!</v>
      </c>
      <c r="O779" s="396" t="e">
        <f>N779 / Y897</f>
        <v>#VALUE!</v>
      </c>
      <c r="P779" s="159">
        <f t="shared" si="328"/>
        <v>0</v>
      </c>
      <c r="Q779" s="398">
        <f>P779 / Y897*100</f>
        <v>0</v>
      </c>
      <c r="R779" s="160">
        <f t="shared" si="329"/>
        <v>0</v>
      </c>
      <c r="S779" s="398">
        <f t="shared" si="330"/>
        <v>0</v>
      </c>
      <c r="T779" s="152">
        <f t="shared" si="331"/>
        <v>1</v>
      </c>
      <c r="U779" s="152">
        <v>0</v>
      </c>
      <c r="V779" s="152">
        <v>1</v>
      </c>
      <c r="W779" s="158" t="e">
        <f t="shared" si="332"/>
        <v>#VALUE!</v>
      </c>
      <c r="X779" s="158" t="e">
        <f t="shared" si="333"/>
        <v>#VALUE!</v>
      </c>
      <c r="Y779" s="70"/>
      <c r="Z779" s="162">
        <f>_xll.BDH(C779,$Z$12,$D$1,$D$1)</f>
        <v>223.08</v>
      </c>
      <c r="AA779" s="162">
        <f t="shared" si="334"/>
        <v>0.85999999999998522</v>
      </c>
      <c r="AB779" s="163">
        <f t="shared" si="335"/>
        <v>0.38551192397345579</v>
      </c>
      <c r="AC779" s="164">
        <v>0</v>
      </c>
      <c r="AD779" s="165">
        <f>IF(D779 = D897,1,_xll.BDP(K779,$AD$12)*L779)</f>
        <v>1.0414000000000001</v>
      </c>
      <c r="AE779" s="400">
        <f>AA779*AC779*T779/AD779 / AF897</f>
        <v>0</v>
      </c>
      <c r="AF779" s="73"/>
      <c r="AG779" s="69"/>
      <c r="AH779" s="61"/>
    </row>
    <row r="780" spans="1:34" x14ac:dyDescent="0.2">
      <c r="A780" s="152"/>
      <c r="B780" s="152">
        <v>27304</v>
      </c>
      <c r="C780" s="152" t="s">
        <v>1414</v>
      </c>
      <c r="D780" s="152" t="str">
        <f>_xll.BDP(C780,$D$12)</f>
        <v>USD</v>
      </c>
      <c r="E780" s="152" t="s">
        <v>1415</v>
      </c>
      <c r="F780" s="153">
        <f>_xll.BDP(C780,$F$12)</f>
        <v>17.18</v>
      </c>
      <c r="G780" s="153" t="str">
        <f>_xll.BDP(C780,$G$12)</f>
        <v>#N/A Requesting Data...</v>
      </c>
      <c r="H780" s="154" t="e">
        <f t="shared" si="325"/>
        <v>#VALUE!</v>
      </c>
      <c r="I780" s="155" t="e">
        <f t="shared" si="326"/>
        <v>#VALUE!</v>
      </c>
      <c r="J780" s="156">
        <v>0</v>
      </c>
      <c r="K780" s="152" t="str">
        <f>CONCATENATE(D897,D780, " Curncy")</f>
        <v>EURUSD Curncy</v>
      </c>
      <c r="L780" s="152">
        <f>IF(D780 = D897,1,_xll.BDP(K780,$L$12))</f>
        <v>1</v>
      </c>
      <c r="M780" s="394" t="e">
        <f>IF(D780 = D897,1,_xll.BDP(K780,$M$12)*L780)</f>
        <v>#VALUE!</v>
      </c>
      <c r="N780" s="157" t="e">
        <f t="shared" si="327"/>
        <v>#VALUE!</v>
      </c>
      <c r="O780" s="396" t="e">
        <f>N780 / Y897</f>
        <v>#VALUE!</v>
      </c>
      <c r="P780" s="159">
        <f t="shared" si="328"/>
        <v>0</v>
      </c>
      <c r="Q780" s="398">
        <f>P780 / Y897*100</f>
        <v>0</v>
      </c>
      <c r="R780" s="160">
        <f t="shared" si="329"/>
        <v>0</v>
      </c>
      <c r="S780" s="398">
        <f t="shared" si="330"/>
        <v>0</v>
      </c>
      <c r="T780" s="152">
        <f t="shared" si="331"/>
        <v>1</v>
      </c>
      <c r="U780" s="152">
        <v>0</v>
      </c>
      <c r="V780" s="152">
        <v>1</v>
      </c>
      <c r="W780" s="158" t="e">
        <f t="shared" si="332"/>
        <v>#VALUE!</v>
      </c>
      <c r="X780" s="158" t="e">
        <f t="shared" si="333"/>
        <v>#VALUE!</v>
      </c>
      <c r="Y780" s="161"/>
      <c r="Z780" s="162" t="str">
        <f>_xll.BDH(C780,$Z$12,$D$1,$D$1)</f>
        <v>#N/A Requesting Data...</v>
      </c>
      <c r="AA780" s="162" t="e">
        <f t="shared" si="334"/>
        <v>#VALUE!</v>
      </c>
      <c r="AB780" s="163" t="e">
        <f t="shared" si="335"/>
        <v>#VALUE!</v>
      </c>
      <c r="AC780" s="164">
        <v>0</v>
      </c>
      <c r="AD780" s="165">
        <f>IF(D780 = D897,1,_xll.BDP(K780,$AD$12)*L780)</f>
        <v>1.0414000000000001</v>
      </c>
      <c r="AE780" s="400" t="e">
        <f>AA780*AC780*T780/AD780 / AF897</f>
        <v>#VALUE!</v>
      </c>
      <c r="AF780" s="166"/>
      <c r="AG780" s="69"/>
      <c r="AH780" s="61"/>
    </row>
    <row r="781" spans="1:34" x14ac:dyDescent="0.2">
      <c r="B781" s="152">
        <v>17873</v>
      </c>
      <c r="C781" s="152" t="s">
        <v>1523</v>
      </c>
      <c r="D781" s="152" t="str">
        <f>_xll.BDP(C781,$D$12)</f>
        <v>USD</v>
      </c>
      <c r="E781" s="152" t="s">
        <v>921</v>
      </c>
      <c r="F781" s="153">
        <f>_xll.BDP(C781,$F$12)</f>
        <v>39.22</v>
      </c>
      <c r="G781" s="153" t="str">
        <f>_xll.BDP(C781,$G$12)</f>
        <v>#N/A Requesting Data...</v>
      </c>
      <c r="H781" s="154" t="e">
        <f t="shared" si="325"/>
        <v>#VALUE!</v>
      </c>
      <c r="I781" s="155" t="e">
        <f t="shared" si="326"/>
        <v>#VALUE!</v>
      </c>
      <c r="J781" s="156">
        <v>0</v>
      </c>
      <c r="K781" s="152" t="str">
        <f>CONCATENATE(D897,D781, " Curncy")</f>
        <v>EURUSD Curncy</v>
      </c>
      <c r="L781" s="152">
        <f>IF(D781 = D897,1,_xll.BDP(K781,$L$12))</f>
        <v>1</v>
      </c>
      <c r="M781" s="394" t="e">
        <f>IF(D781 = D897,1,_xll.BDP(K781,$M$12)*L781)</f>
        <v>#VALUE!</v>
      </c>
      <c r="N781" s="157" t="e">
        <f t="shared" si="327"/>
        <v>#VALUE!</v>
      </c>
      <c r="O781" s="396" t="e">
        <f>N781 / Y897</f>
        <v>#VALUE!</v>
      </c>
      <c r="P781" s="159">
        <f t="shared" si="328"/>
        <v>0</v>
      </c>
      <c r="Q781" s="398">
        <f>P781 / Y897*100</f>
        <v>0</v>
      </c>
      <c r="R781" s="160">
        <f t="shared" si="329"/>
        <v>0</v>
      </c>
      <c r="S781" s="398">
        <f t="shared" si="330"/>
        <v>0</v>
      </c>
      <c r="T781" s="152">
        <f t="shared" si="331"/>
        <v>1</v>
      </c>
      <c r="U781" s="152">
        <v>0</v>
      </c>
      <c r="V781" s="152">
        <v>1</v>
      </c>
      <c r="W781" s="158" t="e">
        <f t="shared" si="332"/>
        <v>#VALUE!</v>
      </c>
      <c r="X781" s="158" t="e">
        <f t="shared" si="333"/>
        <v>#VALUE!</v>
      </c>
      <c r="Y781" s="70"/>
      <c r="Z781" s="162">
        <f>_xll.BDH(C781,$Z$12,$D$1,$D$1)</f>
        <v>40.08</v>
      </c>
      <c r="AA781" s="162">
        <f t="shared" si="334"/>
        <v>-0.85999999999999943</v>
      </c>
      <c r="AB781" s="163">
        <f t="shared" si="335"/>
        <v>-2.1457085828343301</v>
      </c>
      <c r="AC781" s="164">
        <v>0</v>
      </c>
      <c r="AD781" s="165">
        <f>IF(D781 = D897,1,_xll.BDP(K781,$AD$12)*L781)</f>
        <v>1.0414000000000001</v>
      </c>
      <c r="AE781" s="400">
        <f>AA781*AC781*T781/AD781 / AF897</f>
        <v>0</v>
      </c>
      <c r="AF781" s="73"/>
      <c r="AG781" s="69"/>
      <c r="AH781" s="61"/>
    </row>
    <row r="782" spans="1:34" x14ac:dyDescent="0.2">
      <c r="A782" s="110"/>
      <c r="B782" s="110">
        <v>32003</v>
      </c>
      <c r="C782" s="110" t="s">
        <v>1749</v>
      </c>
      <c r="D782" s="110" t="str">
        <f>_xll.BDP(C782,$D$12)</f>
        <v>USD</v>
      </c>
      <c r="E782" s="110" t="s">
        <v>1750</v>
      </c>
      <c r="F782" s="111">
        <f>_xll.BDP(C782,$F$12)</f>
        <v>351.92</v>
      </c>
      <c r="G782" s="111" t="str">
        <f>_xll.BDP(C782,$G$12)</f>
        <v>#N/A Requesting Data...</v>
      </c>
      <c r="H782" s="112" t="e">
        <f>IF(OR(OR(G782="#N/A N/A",G782="#N/A Real Time"),OR(F782="#N/A N/A",F782="#N/A Real Time")),0,  G782 - F782)</f>
        <v>#VALUE!</v>
      </c>
      <c r="I782" s="113" t="e">
        <f>IF(OR(F782=0,F782="#N/A N/A"),0,H782 / F782*100)</f>
        <v>#VALUE!</v>
      </c>
      <c r="J782" s="114">
        <v>-6200</v>
      </c>
      <c r="K782" s="110" t="str">
        <f>CONCATENATE(D897,D782, " Curncy")</f>
        <v>EURUSD Curncy</v>
      </c>
      <c r="L782" s="110">
        <f>IF(D782 = D897,1,_xll.BDP(K782,$L$12))</f>
        <v>1</v>
      </c>
      <c r="M782" s="372" t="e">
        <f>IF(D782 = D897,1,_xll.BDP(K782,$M$12)*L782)</f>
        <v>#VALUE!</v>
      </c>
      <c r="N782" s="116" t="e">
        <f>H782*J782*T782/M782</f>
        <v>#VALUE!</v>
      </c>
      <c r="O782" s="379" t="e">
        <f>N782 / Y897</f>
        <v>#VALUE!</v>
      </c>
      <c r="P782" s="286" t="e">
        <f>IF(OR(OR(J782=0,G782 = "#N/A N/A"),G782="#N/A Real Time"),0,G782*J782*T782/M782)</f>
        <v>#VALUE!</v>
      </c>
      <c r="Q782" s="384" t="e">
        <f>P782 / Y897*100</f>
        <v>#VALUE!</v>
      </c>
      <c r="R782" s="118" t="e">
        <f>IF(Q782&lt;0,Q782,0)</f>
        <v>#VALUE!</v>
      </c>
      <c r="S782" s="384" t="e">
        <f>IF(Q782&gt;0,Q782,0)</f>
        <v>#VALUE!</v>
      </c>
      <c r="T782" s="110">
        <f>IF(EXACT(D782,UPPER(D782)),1,0.01)/V782</f>
        <v>1</v>
      </c>
      <c r="U782" s="110">
        <v>0</v>
      </c>
      <c r="V782" s="110">
        <v>1</v>
      </c>
      <c r="W782" s="117" t="e">
        <f>IF(AND(Q782&lt;0,O782&gt;0),O782,0)</f>
        <v>#VALUE!</v>
      </c>
      <c r="X782" s="117" t="e">
        <f>IF(AND(Q782&gt;0,O782&gt;0),O782,0)</f>
        <v>#VALUE!</v>
      </c>
      <c r="Y782" s="110"/>
      <c r="Z782" s="119">
        <f>_xll.BDH(C782,$Z$12,$D$1,$D$1)</f>
        <v>351.23</v>
      </c>
      <c r="AA782" s="119">
        <f>IF(OR(OR(F782="#N/A N/A",F782="#N/A Real Time"),OR(Z782="#N/A N/A",Z782="#N/A Real Time")),0,  F782 - Z782)</f>
        <v>0.68999999999999773</v>
      </c>
      <c r="AB782" s="129">
        <f>IF(OR(Z782=0,Z782="#N/A N/A"),0,AA782 / Z782*100)</f>
        <v>0.19645246704438618</v>
      </c>
      <c r="AC782" s="121">
        <v>-6200</v>
      </c>
      <c r="AD782" s="122">
        <f>IF(D782 = D897,1,_xll.BDP(K782,$AD$12)*L782)</f>
        <v>1.0414000000000001</v>
      </c>
      <c r="AE782" s="389">
        <f>AA782*AC782*T782/AD782 / AF897</f>
        <v>-1.5310624134144568E-5</v>
      </c>
      <c r="AF782" s="123"/>
      <c r="AG782" s="69"/>
      <c r="AH782" s="61"/>
    </row>
    <row r="783" spans="1:34" s="107" customFormat="1" ht="12" customHeight="1" x14ac:dyDescent="0.2">
      <c r="A783" s="152"/>
      <c r="B783" s="152">
        <v>19184</v>
      </c>
      <c r="C783" s="152" t="s">
        <v>1265</v>
      </c>
      <c r="D783" s="152" t="str">
        <f>_xll.BDP(C783,$D$12)</f>
        <v>USD</v>
      </c>
      <c r="E783" s="152" t="s">
        <v>1266</v>
      </c>
      <c r="F783" s="153">
        <f>_xll.BDP(C783,$F$12)</f>
        <v>117.86</v>
      </c>
      <c r="G783" s="153" t="str">
        <f>_xll.BDP(C783,$G$12)</f>
        <v>#N/A Requesting Data...</v>
      </c>
      <c r="H783" s="154" t="e">
        <f t="shared" si="325"/>
        <v>#VALUE!</v>
      </c>
      <c r="I783" s="155" t="e">
        <f t="shared" si="326"/>
        <v>#VALUE!</v>
      </c>
      <c r="J783" s="156">
        <v>0</v>
      </c>
      <c r="K783" s="152" t="str">
        <f>CONCATENATE(D897,D783, " Curncy")</f>
        <v>EURUSD Curncy</v>
      </c>
      <c r="L783" s="152">
        <f>IF(D783 = D897,1,_xll.BDP(K783,$L$12))</f>
        <v>1</v>
      </c>
      <c r="M783" s="394" t="e">
        <f>IF(D783 = D897,1,_xll.BDP(K783,$M$12)*L783)</f>
        <v>#VALUE!</v>
      </c>
      <c r="N783" s="157" t="e">
        <f t="shared" si="327"/>
        <v>#VALUE!</v>
      </c>
      <c r="O783" s="396" t="e">
        <f>N783 / Y897</f>
        <v>#VALUE!</v>
      </c>
      <c r="P783" s="159">
        <f t="shared" si="328"/>
        <v>0</v>
      </c>
      <c r="Q783" s="398">
        <f>P783 / Y897*100</f>
        <v>0</v>
      </c>
      <c r="R783" s="160">
        <f t="shared" si="329"/>
        <v>0</v>
      </c>
      <c r="S783" s="398">
        <f t="shared" si="330"/>
        <v>0</v>
      </c>
      <c r="T783" s="152">
        <f t="shared" si="331"/>
        <v>1</v>
      </c>
      <c r="U783" s="152">
        <v>0</v>
      </c>
      <c r="V783" s="152">
        <v>1</v>
      </c>
      <c r="W783" s="158" t="e">
        <f t="shared" si="332"/>
        <v>#VALUE!</v>
      </c>
      <c r="X783" s="158" t="e">
        <f t="shared" si="333"/>
        <v>#VALUE!</v>
      </c>
      <c r="Y783" s="161"/>
      <c r="Z783" s="162" t="str">
        <f>_xll.BDH(C783,$Z$12,$D$1,$D$1)</f>
        <v>#N/A Requesting Data...</v>
      </c>
      <c r="AA783" s="162" t="e">
        <f t="shared" si="334"/>
        <v>#VALUE!</v>
      </c>
      <c r="AB783" s="163" t="e">
        <f t="shared" si="335"/>
        <v>#VALUE!</v>
      </c>
      <c r="AC783" s="164">
        <v>0</v>
      </c>
      <c r="AD783" s="165">
        <f>IF(D783 = D897,1,_xll.BDP(K783,$AD$12)*L783)</f>
        <v>1.0414000000000001</v>
      </c>
      <c r="AE783" s="400" t="e">
        <f>AA783*AC783*T783/AD783 / AF897</f>
        <v>#VALUE!</v>
      </c>
      <c r="AF783" s="166"/>
      <c r="AG783" s="69"/>
      <c r="AH783" s="61"/>
    </row>
    <row r="784" spans="1:34" x14ac:dyDescent="0.2">
      <c r="B784" s="152">
        <v>11508</v>
      </c>
      <c r="C784" s="152" t="s">
        <v>855</v>
      </c>
      <c r="D784" s="152" t="str">
        <f>_xll.BDP(C784,$D$12)</f>
        <v>USD</v>
      </c>
      <c r="E784" s="152" t="s">
        <v>922</v>
      </c>
      <c r="F784" s="153">
        <f>_xll.BDP(C784,$F$12)</f>
        <v>42.22</v>
      </c>
      <c r="G784" s="153" t="str">
        <f>_xll.BDP(C784,$G$12)</f>
        <v>#N/A Requesting Data...</v>
      </c>
      <c r="H784" s="154" t="e">
        <f t="shared" si="325"/>
        <v>#VALUE!</v>
      </c>
      <c r="I784" s="155" t="e">
        <f t="shared" si="326"/>
        <v>#VALUE!</v>
      </c>
      <c r="J784" s="156">
        <v>0</v>
      </c>
      <c r="K784" s="152" t="str">
        <f>CONCATENATE(D897,D784, " Curncy")</f>
        <v>EURUSD Curncy</v>
      </c>
      <c r="L784" s="152">
        <f>IF(D784 = D897,1,_xll.BDP(K784,$L$12))</f>
        <v>1</v>
      </c>
      <c r="M784" s="394" t="e">
        <f>IF(D784 = D897,1,_xll.BDP(K784,$M$12)*L784)</f>
        <v>#VALUE!</v>
      </c>
      <c r="N784" s="157" t="e">
        <f t="shared" si="327"/>
        <v>#VALUE!</v>
      </c>
      <c r="O784" s="396" t="e">
        <f>N784 / Y897</f>
        <v>#VALUE!</v>
      </c>
      <c r="P784" s="159">
        <f t="shared" si="328"/>
        <v>0</v>
      </c>
      <c r="Q784" s="398">
        <f>P784 / Y897*100</f>
        <v>0</v>
      </c>
      <c r="R784" s="160">
        <f t="shared" si="329"/>
        <v>0</v>
      </c>
      <c r="S784" s="398">
        <f t="shared" si="330"/>
        <v>0</v>
      </c>
      <c r="T784" s="152">
        <f t="shared" si="331"/>
        <v>1</v>
      </c>
      <c r="U784" s="152">
        <v>0</v>
      </c>
      <c r="V784" s="152">
        <v>1</v>
      </c>
      <c r="W784" s="158" t="e">
        <f t="shared" si="332"/>
        <v>#VALUE!</v>
      </c>
      <c r="X784" s="158" t="e">
        <f t="shared" si="333"/>
        <v>#VALUE!</v>
      </c>
      <c r="Y784" s="70"/>
      <c r="Z784" s="162">
        <f>_xll.BDH(C784,$Z$12,$D$1,$D$1)</f>
        <v>39.630000000000003</v>
      </c>
      <c r="AA784" s="162">
        <f t="shared" si="334"/>
        <v>2.5899999999999963</v>
      </c>
      <c r="AB784" s="163">
        <f t="shared" si="335"/>
        <v>6.5354529396921421</v>
      </c>
      <c r="AC784" s="164">
        <v>0</v>
      </c>
      <c r="AD784" s="165">
        <f>IF(D784 = D897,1,_xll.BDP(K784,$AD$12)*L784)</f>
        <v>1.0414000000000001</v>
      </c>
      <c r="AE784" s="400">
        <f>AA784*AC784*T784/AD784 / AF897</f>
        <v>0</v>
      </c>
      <c r="AF784" s="73"/>
      <c r="AG784" s="69"/>
      <c r="AH784" s="61"/>
    </row>
    <row r="785" spans="1:34" x14ac:dyDescent="0.2">
      <c r="A785" s="152"/>
      <c r="B785" s="152">
        <v>26037</v>
      </c>
      <c r="C785" s="152" t="s">
        <v>1253</v>
      </c>
      <c r="D785" s="152" t="str">
        <f>_xll.BDP(C785,$D$12)</f>
        <v>USD</v>
      </c>
      <c r="E785" s="152" t="s">
        <v>1254</v>
      </c>
      <c r="F785" s="153">
        <f>_xll.BDP(C785,$F$12)</f>
        <v>56.8</v>
      </c>
      <c r="G785" s="153" t="str">
        <f>_xll.BDP(C785,$G$12)</f>
        <v>#N/A Requesting Data...</v>
      </c>
      <c r="H785" s="154" t="e">
        <f t="shared" si="325"/>
        <v>#VALUE!</v>
      </c>
      <c r="I785" s="155" t="e">
        <f t="shared" si="326"/>
        <v>#VALUE!</v>
      </c>
      <c r="J785" s="156">
        <v>0</v>
      </c>
      <c r="K785" s="152" t="str">
        <f>CONCATENATE(D897,D785, " Curncy")</f>
        <v>EURUSD Curncy</v>
      </c>
      <c r="L785" s="152">
        <f>IF(D785 = D897,1,_xll.BDP(K785,$L$12))</f>
        <v>1</v>
      </c>
      <c r="M785" s="394" t="e">
        <f>IF(D785 = D897,1,_xll.BDP(K785,$M$12)*L785)</f>
        <v>#VALUE!</v>
      </c>
      <c r="N785" s="157" t="e">
        <f t="shared" si="327"/>
        <v>#VALUE!</v>
      </c>
      <c r="O785" s="396" t="e">
        <f>N785 / Y897</f>
        <v>#VALUE!</v>
      </c>
      <c r="P785" s="159">
        <f t="shared" si="328"/>
        <v>0</v>
      </c>
      <c r="Q785" s="398">
        <f>P785 / Y897*100</f>
        <v>0</v>
      </c>
      <c r="R785" s="160">
        <f t="shared" si="329"/>
        <v>0</v>
      </c>
      <c r="S785" s="398">
        <f t="shared" si="330"/>
        <v>0</v>
      </c>
      <c r="T785" s="152">
        <f t="shared" si="331"/>
        <v>1</v>
      </c>
      <c r="U785" s="152">
        <v>0</v>
      </c>
      <c r="V785" s="152">
        <v>1</v>
      </c>
      <c r="W785" s="158" t="e">
        <f t="shared" si="332"/>
        <v>#VALUE!</v>
      </c>
      <c r="X785" s="158" t="e">
        <f t="shared" si="333"/>
        <v>#VALUE!</v>
      </c>
      <c r="Y785" s="161"/>
      <c r="Z785" s="162">
        <f>_xll.BDH(C785,$Z$12,$D$1,$D$1)</f>
        <v>56.9</v>
      </c>
      <c r="AA785" s="162">
        <f t="shared" si="334"/>
        <v>-0.10000000000000142</v>
      </c>
      <c r="AB785" s="163">
        <f t="shared" si="335"/>
        <v>-0.175746924428825</v>
      </c>
      <c r="AC785" s="164">
        <v>0</v>
      </c>
      <c r="AD785" s="165">
        <f>IF(D785 = D897,1,_xll.BDP(K785,$AD$12)*L785)</f>
        <v>1.0414000000000001</v>
      </c>
      <c r="AE785" s="400">
        <f>AA785*AC785*T785/AD785 / AF897</f>
        <v>0</v>
      </c>
      <c r="AF785" s="166"/>
      <c r="AG785" s="69"/>
      <c r="AH785" s="61"/>
    </row>
    <row r="786" spans="1:34" x14ac:dyDescent="0.2">
      <c r="A786" s="110"/>
      <c r="B786" s="152">
        <v>26043</v>
      </c>
      <c r="C786" s="152" t="s">
        <v>1307</v>
      </c>
      <c r="D786" s="152" t="str">
        <f>_xll.BDP(C786,$D$12)</f>
        <v>USD</v>
      </c>
      <c r="E786" s="152" t="s">
        <v>1308</v>
      </c>
      <c r="F786" s="153">
        <f>_xll.BDP(C786,$F$12)</f>
        <v>92.47</v>
      </c>
      <c r="G786" s="153" t="str">
        <f>_xll.BDP(C786,$G$12)</f>
        <v>#N/A Requesting Data...</v>
      </c>
      <c r="H786" s="154" t="e">
        <f t="shared" si="325"/>
        <v>#VALUE!</v>
      </c>
      <c r="I786" s="155" t="e">
        <f t="shared" si="326"/>
        <v>#VALUE!</v>
      </c>
      <c r="J786" s="156">
        <v>0</v>
      </c>
      <c r="K786" s="152" t="str">
        <f>CONCATENATE(D897,D786, " Curncy")</f>
        <v>EURUSD Curncy</v>
      </c>
      <c r="L786" s="152">
        <f>IF(D786 = D897,1,_xll.BDP(K786,$L$12))</f>
        <v>1</v>
      </c>
      <c r="M786" s="394" t="e">
        <f>IF(D786 = D897,1,_xll.BDP(K786,$M$12)*L786)</f>
        <v>#VALUE!</v>
      </c>
      <c r="N786" s="157" t="e">
        <f t="shared" si="327"/>
        <v>#VALUE!</v>
      </c>
      <c r="O786" s="396" t="e">
        <f>N786 / Y897</f>
        <v>#VALUE!</v>
      </c>
      <c r="P786" s="159">
        <f t="shared" si="328"/>
        <v>0</v>
      </c>
      <c r="Q786" s="398">
        <f>P786 / Y897*100</f>
        <v>0</v>
      </c>
      <c r="R786" s="160">
        <f t="shared" si="329"/>
        <v>0</v>
      </c>
      <c r="S786" s="398">
        <f t="shared" si="330"/>
        <v>0</v>
      </c>
      <c r="T786" s="152">
        <f t="shared" si="331"/>
        <v>1</v>
      </c>
      <c r="U786" s="152">
        <v>0</v>
      </c>
      <c r="V786" s="152">
        <v>1</v>
      </c>
      <c r="W786" s="158" t="e">
        <f t="shared" si="332"/>
        <v>#VALUE!</v>
      </c>
      <c r="X786" s="158" t="e">
        <f t="shared" si="333"/>
        <v>#VALUE!</v>
      </c>
      <c r="Y786" s="110"/>
      <c r="Z786" s="162" t="str">
        <f>_xll.BDH(C786,$Z$12,$D$1,$D$1)</f>
        <v>#N/A Requesting Data...</v>
      </c>
      <c r="AA786" s="162" t="e">
        <f t="shared" si="334"/>
        <v>#VALUE!</v>
      </c>
      <c r="AB786" s="163" t="e">
        <f t="shared" si="335"/>
        <v>#VALUE!</v>
      </c>
      <c r="AC786" s="164">
        <v>0</v>
      </c>
      <c r="AD786" s="165">
        <f>IF(D786 = D897,1,_xll.BDP(K786,$AD$12)*L786)</f>
        <v>1.0414000000000001</v>
      </c>
      <c r="AE786" s="400" t="e">
        <f>AA786*AC786*T786/AD786 / AF897</f>
        <v>#VALUE!</v>
      </c>
      <c r="AF786" s="123"/>
      <c r="AG786" s="69"/>
      <c r="AH786" s="61"/>
    </row>
    <row r="787" spans="1:34" x14ac:dyDescent="0.2">
      <c r="B787" s="152">
        <v>19405</v>
      </c>
      <c r="C787" s="152" t="s">
        <v>37</v>
      </c>
      <c r="D787" s="152" t="str">
        <f>_xll.BDP(C787,$D$12)</f>
        <v>USD</v>
      </c>
      <c r="E787" s="152" t="s">
        <v>254</v>
      </c>
      <c r="F787" s="153">
        <f>_xll.BDP(C787,$F$12)</f>
        <v>123.53</v>
      </c>
      <c r="G787" s="153" t="str">
        <f>_xll.BDP(C787,$G$12)</f>
        <v>#N/A Requesting Data...</v>
      </c>
      <c r="H787" s="154" t="e">
        <f t="shared" si="325"/>
        <v>#VALUE!</v>
      </c>
      <c r="I787" s="155" t="e">
        <f t="shared" si="326"/>
        <v>#VALUE!</v>
      </c>
      <c r="J787" s="156">
        <v>0</v>
      </c>
      <c r="K787" s="152" t="str">
        <f>CONCATENATE(D897,D787, " Curncy")</f>
        <v>EURUSD Curncy</v>
      </c>
      <c r="L787" s="152">
        <f>IF(D787 = D897,1,_xll.BDP(K787,$L$12))</f>
        <v>1</v>
      </c>
      <c r="M787" s="394" t="e">
        <f>IF(D787 = D897,1,_xll.BDP(K787,$M$12)*L787)</f>
        <v>#VALUE!</v>
      </c>
      <c r="N787" s="157" t="e">
        <f t="shared" si="327"/>
        <v>#VALUE!</v>
      </c>
      <c r="O787" s="396" t="e">
        <f>N787 / Y897</f>
        <v>#VALUE!</v>
      </c>
      <c r="P787" s="159">
        <f t="shared" si="328"/>
        <v>0</v>
      </c>
      <c r="Q787" s="398">
        <f>P787 / Y897*100</f>
        <v>0</v>
      </c>
      <c r="R787" s="160">
        <f t="shared" si="329"/>
        <v>0</v>
      </c>
      <c r="S787" s="398">
        <f t="shared" si="330"/>
        <v>0</v>
      </c>
      <c r="T787" s="152">
        <f t="shared" si="331"/>
        <v>1</v>
      </c>
      <c r="U787" s="152">
        <v>0</v>
      </c>
      <c r="V787" s="152">
        <v>1</v>
      </c>
      <c r="W787" s="158" t="e">
        <f t="shared" si="332"/>
        <v>#VALUE!</v>
      </c>
      <c r="X787" s="158" t="e">
        <f t="shared" si="333"/>
        <v>#VALUE!</v>
      </c>
      <c r="Y787" s="70"/>
      <c r="Z787" s="162" t="str">
        <f>_xll.BDH(C787,$Z$12,$D$1,$D$1)</f>
        <v>#N/A Requesting Data...</v>
      </c>
      <c r="AA787" s="162" t="e">
        <f t="shared" si="334"/>
        <v>#VALUE!</v>
      </c>
      <c r="AB787" s="163" t="e">
        <f t="shared" si="335"/>
        <v>#VALUE!</v>
      </c>
      <c r="AC787" s="164">
        <v>0</v>
      </c>
      <c r="AD787" s="165">
        <f>IF(D787 = D897,1,_xll.BDP(K787,$AD$12)*L787)</f>
        <v>1.0414000000000001</v>
      </c>
      <c r="AE787" s="400" t="e">
        <f>AA787*AC787*T787/AD787 / AF897</f>
        <v>#VALUE!</v>
      </c>
      <c r="AF787" s="73"/>
      <c r="AG787" s="69"/>
      <c r="AH787" s="61"/>
    </row>
    <row r="788" spans="1:34" x14ac:dyDescent="0.2">
      <c r="A788" s="152"/>
      <c r="B788" s="152">
        <v>22800</v>
      </c>
      <c r="C788" s="152" t="s">
        <v>1257</v>
      </c>
      <c r="D788" s="152" t="str">
        <f>_xll.BDP(C788,$D$12)</f>
        <v>USD</v>
      </c>
      <c r="E788" s="152" t="s">
        <v>1258</v>
      </c>
      <c r="F788" s="153">
        <f>_xll.BDP(C788,$F$12)</f>
        <v>35.29</v>
      </c>
      <c r="G788" s="153" t="str">
        <f>_xll.BDP(C788,$G$12)</f>
        <v>#N/A Requesting Data...</v>
      </c>
      <c r="H788" s="154" t="e">
        <f t="shared" si="325"/>
        <v>#VALUE!</v>
      </c>
      <c r="I788" s="155" t="e">
        <f t="shared" si="326"/>
        <v>#VALUE!</v>
      </c>
      <c r="J788" s="156">
        <v>0</v>
      </c>
      <c r="K788" s="152" t="str">
        <f>CONCATENATE(D897,D788, " Curncy")</f>
        <v>EURUSD Curncy</v>
      </c>
      <c r="L788" s="152">
        <f>IF(D788 = D897,1,_xll.BDP(K788,$L$12))</f>
        <v>1</v>
      </c>
      <c r="M788" s="394" t="e">
        <f>IF(D788 = D897,1,_xll.BDP(K788,$M$12)*L788)</f>
        <v>#VALUE!</v>
      </c>
      <c r="N788" s="157" t="e">
        <f t="shared" si="327"/>
        <v>#VALUE!</v>
      </c>
      <c r="O788" s="396" t="e">
        <f>N788 / Y897</f>
        <v>#VALUE!</v>
      </c>
      <c r="P788" s="159">
        <f t="shared" si="328"/>
        <v>0</v>
      </c>
      <c r="Q788" s="398">
        <f>P788 / Y897*100</f>
        <v>0</v>
      </c>
      <c r="R788" s="160">
        <f t="shared" si="329"/>
        <v>0</v>
      </c>
      <c r="S788" s="398">
        <f t="shared" si="330"/>
        <v>0</v>
      </c>
      <c r="T788" s="152">
        <f t="shared" si="331"/>
        <v>1</v>
      </c>
      <c r="U788" s="152">
        <v>0</v>
      </c>
      <c r="V788" s="152">
        <v>1</v>
      </c>
      <c r="W788" s="158" t="e">
        <f t="shared" si="332"/>
        <v>#VALUE!</v>
      </c>
      <c r="X788" s="158" t="e">
        <f t="shared" si="333"/>
        <v>#VALUE!</v>
      </c>
      <c r="Y788" s="161"/>
      <c r="Z788" s="162">
        <f>_xll.BDH(C788,$Z$12,$D$1,$D$1)</f>
        <v>34.909999999999997</v>
      </c>
      <c r="AA788" s="162">
        <f t="shared" si="334"/>
        <v>0.38000000000000256</v>
      </c>
      <c r="AB788" s="163">
        <f t="shared" si="335"/>
        <v>1.0885133199656334</v>
      </c>
      <c r="AC788" s="164">
        <v>0</v>
      </c>
      <c r="AD788" s="165">
        <f>IF(D788 = D897,1,_xll.BDP(K788,$AD$12)*L788)</f>
        <v>1.0414000000000001</v>
      </c>
      <c r="AE788" s="400">
        <f>AA788*AC788*T788/AD788 / AF897</f>
        <v>0</v>
      </c>
      <c r="AF788" s="166"/>
      <c r="AG788" s="69"/>
      <c r="AH788" s="61"/>
    </row>
    <row r="789" spans="1:34" x14ac:dyDescent="0.2">
      <c r="B789" s="152">
        <v>2547</v>
      </c>
      <c r="C789" s="152" t="s">
        <v>858</v>
      </c>
      <c r="D789" s="152" t="str">
        <f>_xll.BDP(C789,$D$12)</f>
        <v>USD</v>
      </c>
      <c r="E789" s="152" t="s">
        <v>924</v>
      </c>
      <c r="F789" s="153">
        <f>_xll.BDP(C789,$F$12)</f>
        <v>110.25</v>
      </c>
      <c r="G789" s="153" t="str">
        <f>_xll.BDP(C789,$G$12)</f>
        <v>#N/A Requesting Data...</v>
      </c>
      <c r="H789" s="154" t="e">
        <f t="shared" si="325"/>
        <v>#VALUE!</v>
      </c>
      <c r="I789" s="155" t="e">
        <f t="shared" si="326"/>
        <v>#VALUE!</v>
      </c>
      <c r="J789" s="156">
        <v>0</v>
      </c>
      <c r="K789" s="152" t="str">
        <f>CONCATENATE(D897,D789, " Curncy")</f>
        <v>EURUSD Curncy</v>
      </c>
      <c r="L789" s="152">
        <f>IF(D789 = D897,1,_xll.BDP(K789,$L$12))</f>
        <v>1</v>
      </c>
      <c r="M789" s="394" t="e">
        <f>IF(D789 = D897,1,_xll.BDP(K789,$M$12)*L789)</f>
        <v>#VALUE!</v>
      </c>
      <c r="N789" s="157" t="e">
        <f t="shared" si="327"/>
        <v>#VALUE!</v>
      </c>
      <c r="O789" s="396" t="e">
        <f>N789 / Y897</f>
        <v>#VALUE!</v>
      </c>
      <c r="P789" s="159">
        <f t="shared" si="328"/>
        <v>0</v>
      </c>
      <c r="Q789" s="398">
        <f>P789 / Y897*100</f>
        <v>0</v>
      </c>
      <c r="R789" s="160">
        <f t="shared" si="329"/>
        <v>0</v>
      </c>
      <c r="S789" s="398">
        <f t="shared" si="330"/>
        <v>0</v>
      </c>
      <c r="T789" s="152">
        <f t="shared" si="331"/>
        <v>1</v>
      </c>
      <c r="U789" s="152">
        <v>0</v>
      </c>
      <c r="V789" s="152">
        <v>1</v>
      </c>
      <c r="W789" s="158" t="e">
        <f t="shared" si="332"/>
        <v>#VALUE!</v>
      </c>
      <c r="X789" s="158" t="e">
        <f t="shared" si="333"/>
        <v>#VALUE!</v>
      </c>
      <c r="Y789" s="70"/>
      <c r="Z789" s="162">
        <f>_xll.BDH(C789,$Z$12,$D$1,$D$1)</f>
        <v>106.78</v>
      </c>
      <c r="AA789" s="162">
        <f t="shared" si="334"/>
        <v>3.4699999999999989</v>
      </c>
      <c r="AB789" s="163">
        <f t="shared" si="335"/>
        <v>3.2496722232627819</v>
      </c>
      <c r="AC789" s="164">
        <v>0</v>
      </c>
      <c r="AD789" s="165">
        <f>IF(D789 = D897,1,_xll.BDP(K789,$AD$12)*L789)</f>
        <v>1.0414000000000001</v>
      </c>
      <c r="AE789" s="400">
        <f>AA789*AC789*T789/AD789 / AF897</f>
        <v>0</v>
      </c>
      <c r="AF789" s="73"/>
      <c r="AG789" s="69"/>
      <c r="AH789" s="61"/>
    </row>
    <row r="790" spans="1:34" x14ac:dyDescent="0.2">
      <c r="B790" s="152">
        <v>11786</v>
      </c>
      <c r="C790" s="152" t="s">
        <v>859</v>
      </c>
      <c r="D790" s="152" t="str">
        <f>_xll.BDP(C790,$D$12)</f>
        <v>USD</v>
      </c>
      <c r="E790" s="152" t="s">
        <v>925</v>
      </c>
      <c r="F790" s="153">
        <f>_xll.BDP(C790,$F$12)</f>
        <v>168.2</v>
      </c>
      <c r="G790" s="153" t="str">
        <f>_xll.BDP(C790,$G$12)</f>
        <v>#N/A Requesting Data...</v>
      </c>
      <c r="H790" s="154" t="e">
        <f t="shared" si="325"/>
        <v>#VALUE!</v>
      </c>
      <c r="I790" s="155" t="e">
        <f t="shared" si="326"/>
        <v>#VALUE!</v>
      </c>
      <c r="J790" s="156">
        <v>0</v>
      </c>
      <c r="K790" s="152" t="str">
        <f>CONCATENATE(D897,D790, " Curncy")</f>
        <v>EURUSD Curncy</v>
      </c>
      <c r="L790" s="152">
        <f>IF(D790 = D897,1,_xll.BDP(K790,$L$12))</f>
        <v>1</v>
      </c>
      <c r="M790" s="394" t="e">
        <f>IF(D790 = D897,1,_xll.BDP(K790,$M$12)*L790)</f>
        <v>#VALUE!</v>
      </c>
      <c r="N790" s="157" t="e">
        <f t="shared" si="327"/>
        <v>#VALUE!</v>
      </c>
      <c r="O790" s="396" t="e">
        <f>N790 / Y897</f>
        <v>#VALUE!</v>
      </c>
      <c r="P790" s="159">
        <f t="shared" si="328"/>
        <v>0</v>
      </c>
      <c r="Q790" s="398">
        <f>P790 / Y897*100</f>
        <v>0</v>
      </c>
      <c r="R790" s="160">
        <f t="shared" si="329"/>
        <v>0</v>
      </c>
      <c r="S790" s="398">
        <f t="shared" si="330"/>
        <v>0</v>
      </c>
      <c r="T790" s="152">
        <f t="shared" si="331"/>
        <v>1</v>
      </c>
      <c r="U790" s="152">
        <v>0</v>
      </c>
      <c r="V790" s="152">
        <v>1</v>
      </c>
      <c r="W790" s="158" t="e">
        <f t="shared" si="332"/>
        <v>#VALUE!</v>
      </c>
      <c r="X790" s="158" t="e">
        <f t="shared" si="333"/>
        <v>#VALUE!</v>
      </c>
      <c r="Y790" s="70"/>
      <c r="Z790" s="162">
        <f>_xll.BDH(C790,$Z$12,$D$1,$D$1)</f>
        <v>165.04</v>
      </c>
      <c r="AA790" s="162">
        <f t="shared" si="334"/>
        <v>3.1599999999999966</v>
      </c>
      <c r="AB790" s="163">
        <f t="shared" si="335"/>
        <v>1.9146873485215685</v>
      </c>
      <c r="AC790" s="164">
        <v>0</v>
      </c>
      <c r="AD790" s="165">
        <f>IF(D790 = D897,1,_xll.BDP(K790,$AD$12)*L790)</f>
        <v>1.0414000000000001</v>
      </c>
      <c r="AE790" s="400">
        <f>AA790*AC790*T790/AD790 / AF897</f>
        <v>0</v>
      </c>
      <c r="AF790" s="73"/>
      <c r="AG790" s="69"/>
      <c r="AH790" s="61"/>
    </row>
    <row r="791" spans="1:34" x14ac:dyDescent="0.2">
      <c r="A791" s="152"/>
      <c r="B791" s="152">
        <v>30310</v>
      </c>
      <c r="C791" s="152" t="s">
        <v>1468</v>
      </c>
      <c r="D791" s="152" t="str">
        <f>_xll.BDP(C791,$D$12)</f>
        <v>USD</v>
      </c>
      <c r="E791" s="152" t="s">
        <v>1469</v>
      </c>
      <c r="F791" s="153">
        <f>_xll.BDP(C791,$F$12)</f>
        <v>6.19</v>
      </c>
      <c r="G791" s="153" t="str">
        <f>_xll.BDP(C791,$G$12)</f>
        <v>#N/A Requesting Data...</v>
      </c>
      <c r="H791" s="154" t="e">
        <f t="shared" si="325"/>
        <v>#VALUE!</v>
      </c>
      <c r="I791" s="155" t="e">
        <f t="shared" si="326"/>
        <v>#VALUE!</v>
      </c>
      <c r="J791" s="156">
        <v>0</v>
      </c>
      <c r="K791" s="152" t="str">
        <f>CONCATENATE(D897,D791, " Curncy")</f>
        <v>EURUSD Curncy</v>
      </c>
      <c r="L791" s="152">
        <f>IF(D791 = D897,1,_xll.BDP(K791,$L$12))</f>
        <v>1</v>
      </c>
      <c r="M791" s="394" t="e">
        <f>IF(D791 = D897,1,_xll.BDP(K791,$M$12)*L791)</f>
        <v>#VALUE!</v>
      </c>
      <c r="N791" s="157" t="e">
        <f t="shared" si="327"/>
        <v>#VALUE!</v>
      </c>
      <c r="O791" s="396" t="e">
        <f>N791 / Y897</f>
        <v>#VALUE!</v>
      </c>
      <c r="P791" s="159">
        <f t="shared" si="328"/>
        <v>0</v>
      </c>
      <c r="Q791" s="398">
        <f>P791 / Y897*100</f>
        <v>0</v>
      </c>
      <c r="R791" s="160">
        <f t="shared" si="329"/>
        <v>0</v>
      </c>
      <c r="S791" s="398">
        <f t="shared" si="330"/>
        <v>0</v>
      </c>
      <c r="T791" s="152">
        <f t="shared" si="331"/>
        <v>1</v>
      </c>
      <c r="U791" s="152">
        <v>0</v>
      </c>
      <c r="V791" s="152">
        <v>1</v>
      </c>
      <c r="W791" s="158" t="e">
        <f t="shared" si="332"/>
        <v>#VALUE!</v>
      </c>
      <c r="X791" s="158" t="e">
        <f t="shared" si="333"/>
        <v>#VALUE!</v>
      </c>
      <c r="Y791" s="161"/>
      <c r="Z791" s="162" t="str">
        <f>_xll.BDH(C791,$Z$12,$D$1,$D$1)</f>
        <v>#N/A Requesting Data...</v>
      </c>
      <c r="AA791" s="162" t="e">
        <f t="shared" si="334"/>
        <v>#VALUE!</v>
      </c>
      <c r="AB791" s="163" t="e">
        <f t="shared" si="335"/>
        <v>#VALUE!</v>
      </c>
      <c r="AC791" s="164">
        <v>0</v>
      </c>
      <c r="AD791" s="165">
        <f>IF(D791 = D897,1,_xll.BDP(K791,$AD$12)*L791)</f>
        <v>1.0414000000000001</v>
      </c>
      <c r="AE791" s="400" t="e">
        <f>AA791*AC791*T791/AD791 / AF897</f>
        <v>#VALUE!</v>
      </c>
      <c r="AF791" s="166"/>
      <c r="AG791" s="69"/>
      <c r="AH791" s="61"/>
    </row>
    <row r="792" spans="1:34" x14ac:dyDescent="0.2">
      <c r="A792" s="110"/>
      <c r="B792" s="110">
        <v>26459</v>
      </c>
      <c r="C792" s="110" t="s">
        <v>1702</v>
      </c>
      <c r="D792" s="110" t="str">
        <f>_xll.BDP(C792,$D$12)</f>
        <v>USD</v>
      </c>
      <c r="E792" s="110" t="s">
        <v>1703</v>
      </c>
      <c r="F792" s="111">
        <f>_xll.BDP(C792,$F$12)</f>
        <v>31.41</v>
      </c>
      <c r="G792" s="111" t="str">
        <f>_xll.BDP(C792,$G$12)</f>
        <v>#N/A Requesting Data...</v>
      </c>
      <c r="H792" s="112" t="e">
        <f>IF(OR(OR(G792="#N/A N/A",G792="#N/A Real Time"),OR(F792="#N/A N/A",F792="#N/A Real Time")),0,  G792 - F792)</f>
        <v>#VALUE!</v>
      </c>
      <c r="I792" s="113" t="e">
        <f>IF(OR(F792=0,F792="#N/A N/A"),0,H792 / F792*100)</f>
        <v>#VALUE!</v>
      </c>
      <c r="J792" s="114">
        <v>0</v>
      </c>
      <c r="K792" s="110" t="str">
        <f>CONCATENATE(D897,D792, " Curncy")</f>
        <v>EURUSD Curncy</v>
      </c>
      <c r="L792" s="110">
        <f>IF(D792 = D897,1,_xll.BDP(K792,$L$12))</f>
        <v>1</v>
      </c>
      <c r="M792" s="372" t="e">
        <f>IF(D792 = D897,1,_xll.BDP(K792,$M$12)*L792)</f>
        <v>#VALUE!</v>
      </c>
      <c r="N792" s="116" t="e">
        <f>H792*J792*T792/M792</f>
        <v>#VALUE!</v>
      </c>
      <c r="O792" s="379" t="e">
        <f>N792 / Y897</f>
        <v>#VALUE!</v>
      </c>
      <c r="P792" s="286">
        <f>IF(OR(OR(J792=0,G792 = "#N/A N/A"),G792="#N/A Real Time"),0,G792*J792*T792/M792)</f>
        <v>0</v>
      </c>
      <c r="Q792" s="384">
        <f>P792 / Y897*100</f>
        <v>0</v>
      </c>
      <c r="R792" s="118">
        <f>IF(Q792&lt;0,Q792,0)</f>
        <v>0</v>
      </c>
      <c r="S792" s="384">
        <f>IF(Q792&gt;0,Q792,0)</f>
        <v>0</v>
      </c>
      <c r="T792" s="110">
        <f>IF(EXACT(D792,UPPER(D792)),1,0.01)/V792</f>
        <v>1</v>
      </c>
      <c r="U792" s="110">
        <v>0</v>
      </c>
      <c r="V792" s="110">
        <v>1</v>
      </c>
      <c r="W792" s="117" t="e">
        <f>IF(AND(Q792&lt;0,O792&gt;0),O792,0)</f>
        <v>#VALUE!</v>
      </c>
      <c r="X792" s="117" t="e">
        <f>IF(AND(Q792&gt;0,O792&gt;0),O792,0)</f>
        <v>#VALUE!</v>
      </c>
      <c r="Y792" s="110"/>
      <c r="Z792" s="119">
        <f>_xll.BDH(C792,$Z$12,$D$1,$D$1)</f>
        <v>31.24</v>
      </c>
      <c r="AA792" s="119">
        <f>IF(OR(OR(F792="#N/A N/A",F792="#N/A Real Time"),OR(Z792="#N/A N/A",Z792="#N/A Real Time")),0,  F792 - Z792)</f>
        <v>0.17000000000000171</v>
      </c>
      <c r="AB792" s="129">
        <f>IF(OR(Z792=0,Z792="#N/A N/A"),0,AA792 / Z792*100)</f>
        <v>0.54417413572343698</v>
      </c>
      <c r="AC792" s="121">
        <v>0</v>
      </c>
      <c r="AD792" s="122">
        <f>IF(D792 = D897,1,_xll.BDP(K792,$AD$12)*L792)</f>
        <v>1.0414000000000001</v>
      </c>
      <c r="AE792" s="389">
        <f>AA792*AC792*T792/AD792 / AF897</f>
        <v>0</v>
      </c>
      <c r="AF792" s="123"/>
      <c r="AG792" s="69"/>
      <c r="AH792" s="61"/>
    </row>
    <row r="793" spans="1:34" x14ac:dyDescent="0.2">
      <c r="B793" s="152">
        <v>26737</v>
      </c>
      <c r="C793" s="152" t="s">
        <v>36</v>
      </c>
      <c r="D793" s="152" t="str">
        <f>_xll.BDP(C793,$D$12)</f>
        <v>USD</v>
      </c>
      <c r="E793" s="152" t="s">
        <v>253</v>
      </c>
      <c r="F793" s="153">
        <f>_xll.BDP(C793,$F$12)</f>
        <v>13.17</v>
      </c>
      <c r="G793" s="153" t="str">
        <f>_xll.BDP(C793,$G$12)</f>
        <v>#N/A Requesting Data...</v>
      </c>
      <c r="H793" s="154" t="e">
        <f t="shared" si="325"/>
        <v>#VALUE!</v>
      </c>
      <c r="I793" s="155" t="e">
        <f t="shared" si="326"/>
        <v>#VALUE!</v>
      </c>
      <c r="J793" s="156">
        <v>-389137</v>
      </c>
      <c r="K793" s="152" t="str">
        <f>CONCATENATE(D897,D793, " Curncy")</f>
        <v>EURUSD Curncy</v>
      </c>
      <c r="L793" s="152">
        <f>IF(D793 = D897,1,_xll.BDP(K793,$L$12))</f>
        <v>1</v>
      </c>
      <c r="M793" s="394" t="e">
        <f>IF(D793 = D897,1,_xll.BDP(K793,$M$12)*L793)</f>
        <v>#VALUE!</v>
      </c>
      <c r="N793" s="157" t="e">
        <f t="shared" si="327"/>
        <v>#VALUE!</v>
      </c>
      <c r="O793" s="396" t="e">
        <f>N793 / Y897</f>
        <v>#VALUE!</v>
      </c>
      <c r="P793" s="159" t="e">
        <f t="shared" si="328"/>
        <v>#VALUE!</v>
      </c>
      <c r="Q793" s="398" t="e">
        <f>P793 / Y897*100</f>
        <v>#VALUE!</v>
      </c>
      <c r="R793" s="160" t="e">
        <f t="shared" si="329"/>
        <v>#VALUE!</v>
      </c>
      <c r="S793" s="398" t="e">
        <f t="shared" si="330"/>
        <v>#VALUE!</v>
      </c>
      <c r="T793" s="152">
        <f t="shared" si="331"/>
        <v>1</v>
      </c>
      <c r="U793" s="152">
        <v>0</v>
      </c>
      <c r="V793" s="152">
        <v>1</v>
      </c>
      <c r="W793" s="158" t="e">
        <f t="shared" si="332"/>
        <v>#VALUE!</v>
      </c>
      <c r="X793" s="158" t="e">
        <f t="shared" si="333"/>
        <v>#VALUE!</v>
      </c>
      <c r="Y793" s="70"/>
      <c r="Z793" s="162" t="str">
        <f>_xll.BDH(C793,$Z$12,$D$1,$D$1)</f>
        <v>#N/A Requesting Data...</v>
      </c>
      <c r="AA793" s="162" t="e">
        <f t="shared" si="334"/>
        <v>#VALUE!</v>
      </c>
      <c r="AB793" s="163" t="e">
        <f t="shared" si="335"/>
        <v>#VALUE!</v>
      </c>
      <c r="AC793" s="164">
        <v>-389137</v>
      </c>
      <c r="AD793" s="165">
        <f>IF(D793 = D897,1,_xll.BDP(K793,$AD$12)*L793)</f>
        <v>1.0414000000000001</v>
      </c>
      <c r="AE793" s="400" t="e">
        <f>AA793*AC793*T793/AD793 / AF897</f>
        <v>#VALUE!</v>
      </c>
      <c r="AF793" s="73"/>
      <c r="AG793" s="69"/>
      <c r="AH793" s="61"/>
    </row>
    <row r="794" spans="1:34" x14ac:dyDescent="0.2">
      <c r="A794" s="152"/>
      <c r="B794" s="152">
        <v>31782</v>
      </c>
      <c r="C794" s="152" t="s">
        <v>1678</v>
      </c>
      <c r="D794" s="152" t="str">
        <f>_xll.BDP(C794,$D$12)</f>
        <v>USD</v>
      </c>
      <c r="E794" s="152" t="s">
        <v>1679</v>
      </c>
      <c r="F794" s="153">
        <f>_xll.BDP(C794,$F$12)</f>
        <v>144.53</v>
      </c>
      <c r="G794" s="153" t="str">
        <f>_xll.BDP(C794,$G$12)</f>
        <v>#N/A Requesting Data...</v>
      </c>
      <c r="H794" s="154" t="e">
        <f>IF(OR(OR(G794="#N/A N/A",G794="#N/A Real Time"),OR(F794="#N/A N/A",F794="#N/A Real Time")),0,  G794 - F794)</f>
        <v>#VALUE!</v>
      </c>
      <c r="I794" s="155" t="e">
        <f>IF(OR(F794=0,F794="#N/A N/A"),0,H794 / F794*100)</f>
        <v>#VALUE!</v>
      </c>
      <c r="J794" s="156">
        <v>-25150</v>
      </c>
      <c r="K794" s="152" t="str">
        <f>CONCATENATE(D897,D794, " Curncy")</f>
        <v>EURUSD Curncy</v>
      </c>
      <c r="L794" s="152">
        <f>IF(D794 = D897,1,_xll.BDP(K794,$L$12))</f>
        <v>1</v>
      </c>
      <c r="M794" s="394" t="e">
        <f>IF(D794 = D897,1,_xll.BDP(K794,$M$12)*L794)</f>
        <v>#VALUE!</v>
      </c>
      <c r="N794" s="157" t="e">
        <f>H794*J794*T794/M794</f>
        <v>#VALUE!</v>
      </c>
      <c r="O794" s="396" t="e">
        <f>N794 / Y897</f>
        <v>#VALUE!</v>
      </c>
      <c r="P794" s="159" t="e">
        <f>IF(OR(OR(J794=0,G794 = "#N/A N/A"),G794="#N/A Real Time"),0,G794*J794*T794/M794)</f>
        <v>#VALUE!</v>
      </c>
      <c r="Q794" s="398" t="e">
        <f>P794 / Y897*100</f>
        <v>#VALUE!</v>
      </c>
      <c r="R794" s="160" t="e">
        <f>IF(Q794&lt;0,Q794,0)</f>
        <v>#VALUE!</v>
      </c>
      <c r="S794" s="398" t="e">
        <f>IF(Q794&gt;0,Q794,0)</f>
        <v>#VALUE!</v>
      </c>
      <c r="T794" s="152">
        <f>IF(EXACT(D794,UPPER(D794)),1,0.01)/V794</f>
        <v>1</v>
      </c>
      <c r="U794" s="152">
        <v>0</v>
      </c>
      <c r="V794" s="152">
        <v>1</v>
      </c>
      <c r="W794" s="158" t="e">
        <f>IF(AND(Q794&lt;0,O794&gt;0),O794,0)</f>
        <v>#VALUE!</v>
      </c>
      <c r="X794" s="158" t="e">
        <f>IF(AND(Q794&gt;0,O794&gt;0),O794,0)</f>
        <v>#VALUE!</v>
      </c>
      <c r="Y794" s="161"/>
      <c r="Z794" s="162">
        <f>_xll.BDH(C794,$Z$12,$D$1,$D$1)</f>
        <v>139.06</v>
      </c>
      <c r="AA794" s="162">
        <f>IF(OR(OR(F794="#N/A N/A",F794="#N/A Real Time"),OR(Z794="#N/A N/A",Z794="#N/A Real Time")),0,  F794 - Z794)</f>
        <v>5.4699999999999989</v>
      </c>
      <c r="AB794" s="163">
        <f>IF(OR(Z794=0,Z794="#N/A N/A"),0,AA794 / Z794*100)</f>
        <v>3.9335538616424555</v>
      </c>
      <c r="AC794" s="164">
        <v>-25150</v>
      </c>
      <c r="AD794" s="165">
        <f>IF(D794 = D897,1,_xll.BDP(K794,$AD$12)*L794)</f>
        <v>1.0414000000000001</v>
      </c>
      <c r="AE794" s="400">
        <f>AA794*AC794*T794/AD794 / AF897</f>
        <v>-4.9235395452228669E-4</v>
      </c>
      <c r="AF794" s="166"/>
      <c r="AG794" s="69"/>
      <c r="AH794" s="61"/>
    </row>
    <row r="795" spans="1:34" x14ac:dyDescent="0.2">
      <c r="A795" s="152"/>
      <c r="B795" s="152">
        <v>29157</v>
      </c>
      <c r="C795" s="152" t="s">
        <v>1608</v>
      </c>
      <c r="D795" s="152" t="str">
        <f>_xll.BDP(C795,$D$12)</f>
        <v>USD</v>
      </c>
      <c r="E795" s="152" t="s">
        <v>1609</v>
      </c>
      <c r="F795" s="153">
        <f>_xll.BDP(C795,$F$12)</f>
        <v>81.680000000000007</v>
      </c>
      <c r="G795" s="153" t="str">
        <f>_xll.BDP(C795,$G$12)</f>
        <v>#N/A Requesting Data...</v>
      </c>
      <c r="H795" s="154" t="e">
        <f t="shared" si="325"/>
        <v>#VALUE!</v>
      </c>
      <c r="I795" s="155" t="e">
        <f t="shared" si="326"/>
        <v>#VALUE!</v>
      </c>
      <c r="J795" s="156">
        <v>0</v>
      </c>
      <c r="K795" s="152" t="str">
        <f>CONCATENATE(D897,D795, " Curncy")</f>
        <v>EURUSD Curncy</v>
      </c>
      <c r="L795" s="152">
        <f>IF(D795 = D897,1,_xll.BDP(K795,$L$12))</f>
        <v>1</v>
      </c>
      <c r="M795" s="394" t="e">
        <f>IF(D795 = D897,1,_xll.BDP(K795,$M$12)*L795)</f>
        <v>#VALUE!</v>
      </c>
      <c r="N795" s="157" t="e">
        <f t="shared" si="327"/>
        <v>#VALUE!</v>
      </c>
      <c r="O795" s="396" t="e">
        <f>N795 / Y897</f>
        <v>#VALUE!</v>
      </c>
      <c r="P795" s="159">
        <f t="shared" si="328"/>
        <v>0</v>
      </c>
      <c r="Q795" s="398">
        <f>P795 / Y897*100</f>
        <v>0</v>
      </c>
      <c r="R795" s="160">
        <f t="shared" si="329"/>
        <v>0</v>
      </c>
      <c r="S795" s="398">
        <f t="shared" si="330"/>
        <v>0</v>
      </c>
      <c r="T795" s="152">
        <f t="shared" si="331"/>
        <v>1</v>
      </c>
      <c r="U795" s="152">
        <v>0</v>
      </c>
      <c r="V795" s="152">
        <v>1</v>
      </c>
      <c r="W795" s="158" t="e">
        <f t="shared" si="332"/>
        <v>#VALUE!</v>
      </c>
      <c r="X795" s="158" t="e">
        <f t="shared" si="333"/>
        <v>#VALUE!</v>
      </c>
      <c r="Y795" s="161"/>
      <c r="Z795" s="162">
        <f>_xll.BDH(C795,$Z$12,$D$1,$D$1)</f>
        <v>81.77</v>
      </c>
      <c r="AA795" s="162">
        <f t="shared" si="334"/>
        <v>-8.99999999999892E-2</v>
      </c>
      <c r="AB795" s="163">
        <f t="shared" si="335"/>
        <v>-0.1100648159471557</v>
      </c>
      <c r="AC795" s="164">
        <v>0</v>
      </c>
      <c r="AD795" s="165">
        <f>IF(D795 = D897,1,_xll.BDP(K795,$AD$12)*L795)</f>
        <v>1.0414000000000001</v>
      </c>
      <c r="AE795" s="400">
        <f>AA795*AC795*T795/AD795 / AF897</f>
        <v>0</v>
      </c>
      <c r="AF795" s="166"/>
      <c r="AG795" s="69"/>
      <c r="AH795" s="61"/>
    </row>
    <row r="796" spans="1:34" s="107" customFormat="1" ht="12" customHeight="1" x14ac:dyDescent="0.2">
      <c r="A796" s="152"/>
      <c r="B796" s="152">
        <v>27113</v>
      </c>
      <c r="C796" s="152" t="s">
        <v>1267</v>
      </c>
      <c r="D796" s="152" t="str">
        <f>_xll.BDP(C796,$D$12)</f>
        <v>USD</v>
      </c>
      <c r="E796" s="152" t="s">
        <v>1682</v>
      </c>
      <c r="F796" s="153">
        <f>_xll.BDP(C796,$F$12)</f>
        <v>63.9</v>
      </c>
      <c r="G796" s="153" t="str">
        <f>_xll.BDP(C796,$G$12)</f>
        <v>#N/A Requesting Data...</v>
      </c>
      <c r="H796" s="154" t="e">
        <f t="shared" si="325"/>
        <v>#VALUE!</v>
      </c>
      <c r="I796" s="155" t="e">
        <f t="shared" si="326"/>
        <v>#VALUE!</v>
      </c>
      <c r="J796" s="156">
        <v>0</v>
      </c>
      <c r="K796" s="152" t="str">
        <f>CONCATENATE(D897,D796, " Curncy")</f>
        <v>EURUSD Curncy</v>
      </c>
      <c r="L796" s="152">
        <f>IF(D796 = D897,1,_xll.BDP(K796,$L$12))</f>
        <v>1</v>
      </c>
      <c r="M796" s="394" t="e">
        <f>IF(D796 = D897,1,_xll.BDP(K796,$M$12)*L796)</f>
        <v>#VALUE!</v>
      </c>
      <c r="N796" s="157" t="e">
        <f t="shared" si="327"/>
        <v>#VALUE!</v>
      </c>
      <c r="O796" s="396" t="e">
        <f>N796 / Y897</f>
        <v>#VALUE!</v>
      </c>
      <c r="P796" s="159">
        <f t="shared" si="328"/>
        <v>0</v>
      </c>
      <c r="Q796" s="398">
        <f>P796 / Y897*100</f>
        <v>0</v>
      </c>
      <c r="R796" s="160">
        <f t="shared" si="329"/>
        <v>0</v>
      </c>
      <c r="S796" s="398">
        <f t="shared" si="330"/>
        <v>0</v>
      </c>
      <c r="T796" s="152">
        <f t="shared" si="331"/>
        <v>1</v>
      </c>
      <c r="U796" s="152">
        <v>0</v>
      </c>
      <c r="V796" s="152">
        <v>1</v>
      </c>
      <c r="W796" s="158" t="e">
        <f t="shared" si="332"/>
        <v>#VALUE!</v>
      </c>
      <c r="X796" s="158" t="e">
        <f t="shared" si="333"/>
        <v>#VALUE!</v>
      </c>
      <c r="Y796" s="161"/>
      <c r="Z796" s="162">
        <f>_xll.BDH(C796,$Z$12,$D$1,$D$1)</f>
        <v>61.46</v>
      </c>
      <c r="AA796" s="162">
        <f t="shared" si="334"/>
        <v>2.4399999999999977</v>
      </c>
      <c r="AB796" s="163">
        <f t="shared" si="335"/>
        <v>3.9700618288317564</v>
      </c>
      <c r="AC796" s="164">
        <v>0</v>
      </c>
      <c r="AD796" s="165">
        <f>IF(D796 = D897,1,_xll.BDP(K796,$AD$12)*L796)</f>
        <v>1.0414000000000001</v>
      </c>
      <c r="AE796" s="400">
        <f>AA796*AC796*T796/AD796 / AF897</f>
        <v>0</v>
      </c>
      <c r="AF796" s="166"/>
      <c r="AG796" s="69"/>
      <c r="AH796" s="61"/>
    </row>
    <row r="797" spans="1:34" x14ac:dyDescent="0.2">
      <c r="A797" s="152"/>
      <c r="B797" s="152">
        <v>32473</v>
      </c>
      <c r="C797" s="152" t="s">
        <v>1611</v>
      </c>
      <c r="D797" s="152" t="str">
        <f>_xll.BDP(C797,$D$12)</f>
        <v>USD</v>
      </c>
      <c r="E797" s="152" t="s">
        <v>1612</v>
      </c>
      <c r="F797" s="153">
        <f>_xll.BDP(C797,$F$12)</f>
        <v>17.350000000000001</v>
      </c>
      <c r="G797" s="153" t="str">
        <f>_xll.BDP(C797,$G$12)</f>
        <v>#N/A Requesting Data...</v>
      </c>
      <c r="H797" s="154" t="e">
        <f>IF(OR(OR(G797="#N/A N/A",G797="#N/A Real Time"),OR(F797="#N/A N/A",F797="#N/A Real Time")),0,  G797 - F797)</f>
        <v>#VALUE!</v>
      </c>
      <c r="I797" s="155" t="e">
        <f>IF(OR(F797=0,F797="#N/A N/A"),0,H797 / F797*100)</f>
        <v>#VALUE!</v>
      </c>
      <c r="J797" s="156">
        <v>0</v>
      </c>
      <c r="K797" s="152" t="str">
        <f>CONCATENATE(D897,D797, " Curncy")</f>
        <v>EURUSD Curncy</v>
      </c>
      <c r="L797" s="152">
        <f>IF(D797 = D897,1,_xll.BDP(K797,$L$12))</f>
        <v>1</v>
      </c>
      <c r="M797" s="394" t="e">
        <f>IF(D797 = D897,1,_xll.BDP(K797,$M$12)*L797)</f>
        <v>#VALUE!</v>
      </c>
      <c r="N797" s="157" t="e">
        <f>H797*J797*T797/M797</f>
        <v>#VALUE!</v>
      </c>
      <c r="O797" s="396" t="e">
        <f>N797 / Y897</f>
        <v>#VALUE!</v>
      </c>
      <c r="P797" s="159">
        <f>IF(OR(OR(J797=0,G797 = "#N/A N/A"),G797="#N/A Real Time"),0,G797*J797*T797/M797)</f>
        <v>0</v>
      </c>
      <c r="Q797" s="398">
        <f>P797 / Y897*100</f>
        <v>0</v>
      </c>
      <c r="R797" s="160">
        <f>IF(Q797&lt;0,Q797,0)</f>
        <v>0</v>
      </c>
      <c r="S797" s="398">
        <f>IF(Q797&gt;0,Q797,0)</f>
        <v>0</v>
      </c>
      <c r="T797" s="152">
        <f>IF(EXACT(D797,UPPER(D797)),1,0.01)/V797</f>
        <v>1</v>
      </c>
      <c r="U797" s="152">
        <v>0</v>
      </c>
      <c r="V797" s="152">
        <v>1</v>
      </c>
      <c r="W797" s="158" t="e">
        <f>IF(AND(Q797&lt;0,O797&gt;0),O797,0)</f>
        <v>#VALUE!</v>
      </c>
      <c r="X797" s="158" t="e">
        <f>IF(AND(Q797&gt;0,O797&gt;0),O797,0)</f>
        <v>#VALUE!</v>
      </c>
      <c r="Y797" s="161"/>
      <c r="Z797" s="162" t="str">
        <f>_xll.BDH(C797,$Z$12,$D$1,$D$1)</f>
        <v>#N/A Requesting Data...</v>
      </c>
      <c r="AA797" s="162" t="e">
        <f>IF(OR(OR(F797="#N/A N/A",F797="#N/A Real Time"),OR(Z797="#N/A N/A",Z797="#N/A Real Time")),0,  F797 - Z797)</f>
        <v>#VALUE!</v>
      </c>
      <c r="AB797" s="163" t="e">
        <f>IF(OR(Z797=0,Z797="#N/A N/A"),0,AA797 / Z797*100)</f>
        <v>#VALUE!</v>
      </c>
      <c r="AC797" s="164">
        <v>0</v>
      </c>
      <c r="AD797" s="165">
        <f>IF(D797 = D897,1,_xll.BDP(K797,$AD$12)*L797)</f>
        <v>1.0414000000000001</v>
      </c>
      <c r="AE797" s="400" t="e">
        <f>AA797*AC797*T797/AD797 / AF897</f>
        <v>#VALUE!</v>
      </c>
      <c r="AF797" s="166"/>
      <c r="AG797" s="69"/>
      <c r="AH797" s="61"/>
    </row>
    <row r="798" spans="1:34" s="107" customFormat="1" ht="12" customHeight="1" x14ac:dyDescent="0.2">
      <c r="A798" s="152"/>
      <c r="B798" s="152">
        <v>18106</v>
      </c>
      <c r="C798" s="152" t="s">
        <v>1387</v>
      </c>
      <c r="D798" s="152" t="str">
        <f>_xll.BDP(C798,$D$12)</f>
        <v>USD</v>
      </c>
      <c r="E798" s="152" t="s">
        <v>1388</v>
      </c>
      <c r="F798" s="153">
        <f>_xll.BDP(C798,$F$12)</f>
        <v>79.260000000000005</v>
      </c>
      <c r="G798" s="153" t="str">
        <f>_xll.BDP(C798,$G$12)</f>
        <v>#N/A Requesting Data...</v>
      </c>
      <c r="H798" s="154" t="e">
        <f t="shared" si="325"/>
        <v>#VALUE!</v>
      </c>
      <c r="I798" s="155" t="e">
        <f t="shared" si="326"/>
        <v>#VALUE!</v>
      </c>
      <c r="J798" s="156">
        <v>0</v>
      </c>
      <c r="K798" s="152" t="str">
        <f>CONCATENATE(D897,D798, " Curncy")</f>
        <v>EURUSD Curncy</v>
      </c>
      <c r="L798" s="152">
        <f>IF(D798 = D897,1,_xll.BDP(K798,$L$12))</f>
        <v>1</v>
      </c>
      <c r="M798" s="394" t="e">
        <f>IF(D798 = D897,1,_xll.BDP(K798,$M$12)*L798)</f>
        <v>#VALUE!</v>
      </c>
      <c r="N798" s="157" t="e">
        <f t="shared" si="327"/>
        <v>#VALUE!</v>
      </c>
      <c r="O798" s="396" t="e">
        <f>N798 / Y897</f>
        <v>#VALUE!</v>
      </c>
      <c r="P798" s="159">
        <f t="shared" si="328"/>
        <v>0</v>
      </c>
      <c r="Q798" s="398">
        <f>P798 / Y897*100</f>
        <v>0</v>
      </c>
      <c r="R798" s="160">
        <f t="shared" si="329"/>
        <v>0</v>
      </c>
      <c r="S798" s="398">
        <f t="shared" si="330"/>
        <v>0</v>
      </c>
      <c r="T798" s="152">
        <f t="shared" si="331"/>
        <v>1</v>
      </c>
      <c r="U798" s="152">
        <v>0</v>
      </c>
      <c r="V798" s="152">
        <v>1</v>
      </c>
      <c r="W798" s="158" t="e">
        <f t="shared" si="332"/>
        <v>#VALUE!</v>
      </c>
      <c r="X798" s="158" t="e">
        <f t="shared" si="333"/>
        <v>#VALUE!</v>
      </c>
      <c r="Y798" s="161"/>
      <c r="Z798" s="162">
        <f>_xll.BDH(C798,$Z$12,$D$1,$D$1)</f>
        <v>76.39</v>
      </c>
      <c r="AA798" s="162">
        <f t="shared" si="334"/>
        <v>2.8700000000000045</v>
      </c>
      <c r="AB798" s="163">
        <f t="shared" si="335"/>
        <v>3.7570362612907506</v>
      </c>
      <c r="AC798" s="164">
        <v>0</v>
      </c>
      <c r="AD798" s="165">
        <f>IF(D798 = D897,1,_xll.BDP(K798,$AD$12)*L798)</f>
        <v>1.0414000000000001</v>
      </c>
      <c r="AE798" s="400">
        <f>AA798*AC798*T798/AD798 / AF897</f>
        <v>0</v>
      </c>
      <c r="AF798" s="166"/>
      <c r="AG798" s="69"/>
      <c r="AH798" s="61"/>
    </row>
    <row r="799" spans="1:34" x14ac:dyDescent="0.2">
      <c r="A799" s="110"/>
      <c r="B799" s="152">
        <v>2039</v>
      </c>
      <c r="C799" s="152" t="s">
        <v>1299</v>
      </c>
      <c r="D799" s="152" t="str">
        <f>_xll.BDP(C799,$D$12)</f>
        <v>USD</v>
      </c>
      <c r="E799" s="152" t="s">
        <v>1300</v>
      </c>
      <c r="F799" s="153">
        <f>_xll.BDP(C799,$F$12)</f>
        <v>124.86</v>
      </c>
      <c r="G799" s="153" t="str">
        <f>_xll.BDP(C799,$G$12)</f>
        <v>#N/A Requesting Data...</v>
      </c>
      <c r="H799" s="154" t="e">
        <f t="shared" si="325"/>
        <v>#VALUE!</v>
      </c>
      <c r="I799" s="155" t="e">
        <f t="shared" si="326"/>
        <v>#VALUE!</v>
      </c>
      <c r="J799" s="156">
        <v>0</v>
      </c>
      <c r="K799" s="152" t="str">
        <f>CONCATENATE(D897,D799, " Curncy")</f>
        <v>EURUSD Curncy</v>
      </c>
      <c r="L799" s="152">
        <f>IF(D799 = D897,1,_xll.BDP(K799,$L$12))</f>
        <v>1</v>
      </c>
      <c r="M799" s="394" t="e">
        <f>IF(D799 = D897,1,_xll.BDP(K799,$M$12)*L799)</f>
        <v>#VALUE!</v>
      </c>
      <c r="N799" s="157" t="e">
        <f t="shared" si="327"/>
        <v>#VALUE!</v>
      </c>
      <c r="O799" s="396" t="e">
        <f>N799 / Y897</f>
        <v>#VALUE!</v>
      </c>
      <c r="P799" s="159">
        <f t="shared" si="328"/>
        <v>0</v>
      </c>
      <c r="Q799" s="398">
        <f>P799 / Y897*100</f>
        <v>0</v>
      </c>
      <c r="R799" s="160">
        <f t="shared" si="329"/>
        <v>0</v>
      </c>
      <c r="S799" s="398">
        <f t="shared" si="330"/>
        <v>0</v>
      </c>
      <c r="T799" s="152">
        <f t="shared" si="331"/>
        <v>1</v>
      </c>
      <c r="U799" s="152">
        <v>0</v>
      </c>
      <c r="V799" s="152">
        <v>1</v>
      </c>
      <c r="W799" s="158" t="e">
        <f t="shared" si="332"/>
        <v>#VALUE!</v>
      </c>
      <c r="X799" s="158" t="e">
        <f t="shared" si="333"/>
        <v>#VALUE!</v>
      </c>
      <c r="Y799" s="110"/>
      <c r="Z799" s="162">
        <f>_xll.BDH(C799,$Z$12,$D$1,$D$1)</f>
        <v>122.53</v>
      </c>
      <c r="AA799" s="162">
        <f t="shared" si="334"/>
        <v>2.3299999999999983</v>
      </c>
      <c r="AB799" s="163">
        <f t="shared" si="335"/>
        <v>1.9015751244593144</v>
      </c>
      <c r="AC799" s="164">
        <v>0</v>
      </c>
      <c r="AD799" s="165">
        <f>IF(D799 = D897,1,_xll.BDP(K799,$AD$12)*L799)</f>
        <v>1.0414000000000001</v>
      </c>
      <c r="AE799" s="400">
        <f>AA799*AC799*T799/AD799 / AF897</f>
        <v>0</v>
      </c>
      <c r="AF799" s="123"/>
      <c r="AG799" s="69"/>
      <c r="AH799" s="61"/>
    </row>
    <row r="800" spans="1:34" x14ac:dyDescent="0.2">
      <c r="B800" s="152">
        <v>18408</v>
      </c>
      <c r="C800" s="152" t="s">
        <v>860</v>
      </c>
      <c r="D800" s="152" t="str">
        <f>_xll.BDP(C800,$D$12)</f>
        <v>USD</v>
      </c>
      <c r="E800" s="152" t="s">
        <v>926</v>
      </c>
      <c r="F800" s="153">
        <f>_xll.BDP(C800,$F$12)</f>
        <v>26.32</v>
      </c>
      <c r="G800" s="153" t="str">
        <f>_xll.BDP(C800,$G$12)</f>
        <v>#N/A Requesting Data...</v>
      </c>
      <c r="H800" s="154" t="e">
        <f t="shared" si="325"/>
        <v>#VALUE!</v>
      </c>
      <c r="I800" s="155" t="e">
        <f t="shared" si="326"/>
        <v>#VALUE!</v>
      </c>
      <c r="J800" s="156">
        <v>0</v>
      </c>
      <c r="K800" s="152" t="str">
        <f>CONCATENATE(D897,D800, " Curncy")</f>
        <v>EURUSD Curncy</v>
      </c>
      <c r="L800" s="152">
        <f>IF(D800 = D897,1,_xll.BDP(K800,$L$12))</f>
        <v>1</v>
      </c>
      <c r="M800" s="394" t="e">
        <f>IF(D800 = D897,1,_xll.BDP(K800,$M$12)*L800)</f>
        <v>#VALUE!</v>
      </c>
      <c r="N800" s="157" t="e">
        <f t="shared" si="327"/>
        <v>#VALUE!</v>
      </c>
      <c r="O800" s="396" t="e">
        <f>N800 / Y897</f>
        <v>#VALUE!</v>
      </c>
      <c r="P800" s="159">
        <f t="shared" si="328"/>
        <v>0</v>
      </c>
      <c r="Q800" s="398">
        <f>P800 / Y897*100</f>
        <v>0</v>
      </c>
      <c r="R800" s="160">
        <f t="shared" si="329"/>
        <v>0</v>
      </c>
      <c r="S800" s="398">
        <f t="shared" si="330"/>
        <v>0</v>
      </c>
      <c r="T800" s="152">
        <f t="shared" si="331"/>
        <v>1</v>
      </c>
      <c r="U800" s="152">
        <v>0</v>
      </c>
      <c r="V800" s="152">
        <v>1</v>
      </c>
      <c r="W800" s="158" t="e">
        <f t="shared" si="332"/>
        <v>#VALUE!</v>
      </c>
      <c r="X800" s="158" t="e">
        <f t="shared" si="333"/>
        <v>#VALUE!</v>
      </c>
      <c r="Y800" s="70"/>
      <c r="Z800" s="162">
        <f>_xll.BDH(C800,$Z$12,$D$1,$D$1)</f>
        <v>25.87</v>
      </c>
      <c r="AA800" s="162">
        <f t="shared" si="334"/>
        <v>0.44999999999999929</v>
      </c>
      <c r="AB800" s="163">
        <f t="shared" si="335"/>
        <v>1.7394665635871638</v>
      </c>
      <c r="AC800" s="164">
        <v>0</v>
      </c>
      <c r="AD800" s="165">
        <f>IF(D800 = D897,1,_xll.BDP(K800,$AD$12)*L800)</f>
        <v>1.0414000000000001</v>
      </c>
      <c r="AE800" s="400">
        <f>AA800*AC800*T800/AD800 / AF897</f>
        <v>0</v>
      </c>
      <c r="AF800" s="73"/>
      <c r="AG800" s="69"/>
      <c r="AH800" s="61"/>
    </row>
    <row r="801" spans="1:34" s="107" customFormat="1" ht="12" customHeight="1" x14ac:dyDescent="0.2">
      <c r="A801" s="110"/>
      <c r="B801" s="152">
        <v>553</v>
      </c>
      <c r="C801" s="152" t="s">
        <v>1303</v>
      </c>
      <c r="D801" s="152" t="str">
        <f>_xll.BDP(C801,$D$12)</f>
        <v>USD</v>
      </c>
      <c r="E801" s="152" t="s">
        <v>1304</v>
      </c>
      <c r="F801" s="153">
        <f>_xll.BDP(C801,$F$12)</f>
        <v>7.43</v>
      </c>
      <c r="G801" s="153" t="str">
        <f>_xll.BDP(C801,$G$12)</f>
        <v>#N/A Requesting Data...</v>
      </c>
      <c r="H801" s="154" t="e">
        <f t="shared" si="325"/>
        <v>#VALUE!</v>
      </c>
      <c r="I801" s="155" t="e">
        <f t="shared" si="326"/>
        <v>#VALUE!</v>
      </c>
      <c r="J801" s="156">
        <v>0</v>
      </c>
      <c r="K801" s="152" t="str">
        <f>CONCATENATE(D897,D801, " Curncy")</f>
        <v>EURUSD Curncy</v>
      </c>
      <c r="L801" s="152">
        <f>IF(D801 = D897,1,_xll.BDP(K801,$L$12))</f>
        <v>1</v>
      </c>
      <c r="M801" s="394" t="e">
        <f>IF(D801 = D897,1,_xll.BDP(K801,$M$12)*L801)</f>
        <v>#VALUE!</v>
      </c>
      <c r="N801" s="157" t="e">
        <f t="shared" si="327"/>
        <v>#VALUE!</v>
      </c>
      <c r="O801" s="396" t="e">
        <f>N801 / Y897</f>
        <v>#VALUE!</v>
      </c>
      <c r="P801" s="159">
        <f t="shared" si="328"/>
        <v>0</v>
      </c>
      <c r="Q801" s="398">
        <f>P801 / Y897*100</f>
        <v>0</v>
      </c>
      <c r="R801" s="160">
        <f t="shared" si="329"/>
        <v>0</v>
      </c>
      <c r="S801" s="398">
        <f t="shared" si="330"/>
        <v>0</v>
      </c>
      <c r="T801" s="152">
        <f t="shared" si="331"/>
        <v>1</v>
      </c>
      <c r="U801" s="152">
        <v>0</v>
      </c>
      <c r="V801" s="152">
        <v>1</v>
      </c>
      <c r="W801" s="158" t="e">
        <f t="shared" si="332"/>
        <v>#VALUE!</v>
      </c>
      <c r="X801" s="158" t="e">
        <f t="shared" si="333"/>
        <v>#VALUE!</v>
      </c>
      <c r="Y801" s="110"/>
      <c r="Z801" s="162">
        <f>_xll.BDH(C801,$Z$12,$D$1,$D$1)</f>
        <v>7.4</v>
      </c>
      <c r="AA801" s="162">
        <f t="shared" si="334"/>
        <v>2.9999999999999361E-2</v>
      </c>
      <c r="AB801" s="163">
        <f t="shared" si="335"/>
        <v>0.40540540540539677</v>
      </c>
      <c r="AC801" s="164">
        <v>0</v>
      </c>
      <c r="AD801" s="165">
        <f>IF(D801 = D897,1,_xll.BDP(K801,$AD$12)*L801)</f>
        <v>1.0414000000000001</v>
      </c>
      <c r="AE801" s="400">
        <f>AA801*AC801*T801/AD801 / AF897</f>
        <v>0</v>
      </c>
      <c r="AF801" s="123"/>
      <c r="AG801" s="69"/>
      <c r="AH801" s="61"/>
    </row>
    <row r="802" spans="1:34" x14ac:dyDescent="0.2">
      <c r="A802" s="152"/>
      <c r="B802" s="152">
        <v>26489</v>
      </c>
      <c r="C802" s="152" t="s">
        <v>1275</v>
      </c>
      <c r="D802" s="152" t="str">
        <f>_xll.BDP(C802,$D$12)</f>
        <v>USD</v>
      </c>
      <c r="E802" s="152" t="s">
        <v>1276</v>
      </c>
      <c r="F802" s="153">
        <f>_xll.BDP(C802,$F$12)</f>
        <v>45.28</v>
      </c>
      <c r="G802" s="153" t="str">
        <f>_xll.BDP(C802,$G$12)</f>
        <v>#N/A Requesting Data...</v>
      </c>
      <c r="H802" s="154" t="e">
        <f t="shared" si="325"/>
        <v>#VALUE!</v>
      </c>
      <c r="I802" s="155" t="e">
        <f t="shared" si="326"/>
        <v>#VALUE!</v>
      </c>
      <c r="J802" s="156">
        <v>0</v>
      </c>
      <c r="K802" s="152" t="str">
        <f>CONCATENATE(D897,D802, " Curncy")</f>
        <v>EURUSD Curncy</v>
      </c>
      <c r="L802" s="152">
        <f>IF(D802 = D897,1,_xll.BDP(K802,$L$12))</f>
        <v>1</v>
      </c>
      <c r="M802" s="394" t="e">
        <f>IF(D802 = D897,1,_xll.BDP(K802,$M$12)*L802)</f>
        <v>#VALUE!</v>
      </c>
      <c r="N802" s="157" t="e">
        <f t="shared" si="327"/>
        <v>#VALUE!</v>
      </c>
      <c r="O802" s="396" t="e">
        <f>N802 / Y897</f>
        <v>#VALUE!</v>
      </c>
      <c r="P802" s="159">
        <f t="shared" si="328"/>
        <v>0</v>
      </c>
      <c r="Q802" s="398">
        <f>P802 / Y897*100</f>
        <v>0</v>
      </c>
      <c r="R802" s="160">
        <f t="shared" si="329"/>
        <v>0</v>
      </c>
      <c r="S802" s="398">
        <f t="shared" si="330"/>
        <v>0</v>
      </c>
      <c r="T802" s="152">
        <f t="shared" si="331"/>
        <v>1</v>
      </c>
      <c r="U802" s="152">
        <v>0</v>
      </c>
      <c r="V802" s="152">
        <v>1</v>
      </c>
      <c r="W802" s="158" t="e">
        <f t="shared" si="332"/>
        <v>#VALUE!</v>
      </c>
      <c r="X802" s="158" t="e">
        <f t="shared" si="333"/>
        <v>#VALUE!</v>
      </c>
      <c r="Y802" s="161"/>
      <c r="Z802" s="162" t="str">
        <f>_xll.BDH(C802,$Z$12,$D$1,$D$1)</f>
        <v>#N/A Requesting Data...</v>
      </c>
      <c r="AA802" s="162" t="e">
        <f t="shared" si="334"/>
        <v>#VALUE!</v>
      </c>
      <c r="AB802" s="163" t="e">
        <f t="shared" si="335"/>
        <v>#VALUE!</v>
      </c>
      <c r="AC802" s="164">
        <v>0</v>
      </c>
      <c r="AD802" s="165">
        <f>IF(D802 = D897,1,_xll.BDP(K802,$AD$12)*L802)</f>
        <v>1.0414000000000001</v>
      </c>
      <c r="AE802" s="400" t="e">
        <f>AA802*AC802*T802/AD802 / AF897</f>
        <v>#VALUE!</v>
      </c>
      <c r="AF802" s="166"/>
      <c r="AG802" s="69"/>
      <c r="AH802" s="61"/>
    </row>
    <row r="803" spans="1:34" x14ac:dyDescent="0.2">
      <c r="B803" s="152">
        <v>19383</v>
      </c>
      <c r="C803" s="152" t="s">
        <v>35</v>
      </c>
      <c r="D803" s="152" t="str">
        <f>_xll.BDP(C803,$D$12)</f>
        <v>USD</v>
      </c>
      <c r="E803" s="152" t="s">
        <v>226</v>
      </c>
      <c r="F803" s="153">
        <f>_xll.BDP(C803,$F$12)</f>
        <v>681.79</v>
      </c>
      <c r="G803" s="153" t="str">
        <f>_xll.BDP(C803,$G$12)</f>
        <v>#N/A Requesting Data...</v>
      </c>
      <c r="H803" s="154" t="e">
        <f t="shared" si="325"/>
        <v>#VALUE!</v>
      </c>
      <c r="I803" s="155" t="e">
        <f t="shared" si="326"/>
        <v>#VALUE!</v>
      </c>
      <c r="J803" s="156">
        <v>-5695</v>
      </c>
      <c r="K803" s="152" t="str">
        <f>CONCATENATE(D897,D803, " Curncy")</f>
        <v>EURUSD Curncy</v>
      </c>
      <c r="L803" s="152">
        <f>IF(D803 = D897,1,_xll.BDP(K803,$L$12))</f>
        <v>1</v>
      </c>
      <c r="M803" s="394" t="e">
        <f>IF(D803 = D897,1,_xll.BDP(K803,$M$12)*L803)</f>
        <v>#VALUE!</v>
      </c>
      <c r="N803" s="157" t="e">
        <f t="shared" si="327"/>
        <v>#VALUE!</v>
      </c>
      <c r="O803" s="396" t="e">
        <f>N803 / Y897</f>
        <v>#VALUE!</v>
      </c>
      <c r="P803" s="159" t="e">
        <f t="shared" si="328"/>
        <v>#VALUE!</v>
      </c>
      <c r="Q803" s="398" t="e">
        <f>P803 / Y897*100</f>
        <v>#VALUE!</v>
      </c>
      <c r="R803" s="160" t="e">
        <f t="shared" si="329"/>
        <v>#VALUE!</v>
      </c>
      <c r="S803" s="398" t="e">
        <f t="shared" si="330"/>
        <v>#VALUE!</v>
      </c>
      <c r="T803" s="152">
        <f t="shared" si="331"/>
        <v>1</v>
      </c>
      <c r="U803" s="152">
        <v>0</v>
      </c>
      <c r="V803" s="152">
        <v>1</v>
      </c>
      <c r="W803" s="158" t="e">
        <f t="shared" si="332"/>
        <v>#VALUE!</v>
      </c>
      <c r="X803" s="158" t="e">
        <f t="shared" si="333"/>
        <v>#VALUE!</v>
      </c>
      <c r="Y803" s="70"/>
      <c r="Z803" s="162" t="str">
        <f>_xll.BDH(C803,$Z$12,$D$1,$D$1)</f>
        <v>#N/A Requesting Data...</v>
      </c>
      <c r="AA803" s="162" t="e">
        <f t="shared" si="334"/>
        <v>#VALUE!</v>
      </c>
      <c r="AB803" s="163" t="e">
        <f t="shared" si="335"/>
        <v>#VALUE!</v>
      </c>
      <c r="AC803" s="164">
        <v>-5695</v>
      </c>
      <c r="AD803" s="165">
        <f>IF(D803 = D897,1,_xll.BDP(K803,$AD$12)*L803)</f>
        <v>1.0414000000000001</v>
      </c>
      <c r="AE803" s="400" t="e">
        <f>AA803*AC803*T803/AD803 / AF897</f>
        <v>#VALUE!</v>
      </c>
      <c r="AF803" s="73"/>
      <c r="AG803" s="69"/>
      <c r="AH803" s="61"/>
    </row>
    <row r="804" spans="1:34" x14ac:dyDescent="0.2">
      <c r="A804" s="152"/>
      <c r="B804" s="152">
        <v>24226</v>
      </c>
      <c r="C804" s="152" t="s">
        <v>1377</v>
      </c>
      <c r="D804" s="152" t="str">
        <f>_xll.BDP(C804,$D$12)</f>
        <v>USD</v>
      </c>
      <c r="E804" s="152" t="s">
        <v>1378</v>
      </c>
      <c r="F804" s="153">
        <f>_xll.BDP(C804,$F$12)</f>
        <v>136.81</v>
      </c>
      <c r="G804" s="153" t="str">
        <f>_xll.BDP(C804,$G$12)</f>
        <v>#N/A Requesting Data...</v>
      </c>
      <c r="H804" s="154" t="e">
        <f t="shared" si="325"/>
        <v>#VALUE!</v>
      </c>
      <c r="I804" s="155" t="e">
        <f t="shared" si="326"/>
        <v>#VALUE!</v>
      </c>
      <c r="J804" s="156">
        <v>0</v>
      </c>
      <c r="K804" s="152" t="str">
        <f>CONCATENATE(D897,D804, " Curncy")</f>
        <v>EURUSD Curncy</v>
      </c>
      <c r="L804" s="152">
        <f>IF(D804 = D897,1,_xll.BDP(K804,$L$12))</f>
        <v>1</v>
      </c>
      <c r="M804" s="394" t="e">
        <f>IF(D804 = D897,1,_xll.BDP(K804,$M$12)*L804)</f>
        <v>#VALUE!</v>
      </c>
      <c r="N804" s="157" t="e">
        <f t="shared" si="327"/>
        <v>#VALUE!</v>
      </c>
      <c r="O804" s="396" t="e">
        <f>N804 / Y897</f>
        <v>#VALUE!</v>
      </c>
      <c r="P804" s="159">
        <f t="shared" si="328"/>
        <v>0</v>
      </c>
      <c r="Q804" s="398">
        <f>P804 / Y897*100</f>
        <v>0</v>
      </c>
      <c r="R804" s="160">
        <f t="shared" si="329"/>
        <v>0</v>
      </c>
      <c r="S804" s="398">
        <f t="shared" si="330"/>
        <v>0</v>
      </c>
      <c r="T804" s="152">
        <f t="shared" si="331"/>
        <v>1</v>
      </c>
      <c r="U804" s="152">
        <v>0</v>
      </c>
      <c r="V804" s="152">
        <v>1</v>
      </c>
      <c r="W804" s="158" t="e">
        <f t="shared" si="332"/>
        <v>#VALUE!</v>
      </c>
      <c r="X804" s="158" t="e">
        <f t="shared" si="333"/>
        <v>#VALUE!</v>
      </c>
      <c r="Y804" s="161"/>
      <c r="Z804" s="162">
        <f>_xll.BDH(C804,$Z$12,$D$1,$D$1)</f>
        <v>134.54</v>
      </c>
      <c r="AA804" s="162">
        <f t="shared" si="334"/>
        <v>2.2700000000000102</v>
      </c>
      <c r="AB804" s="163">
        <f t="shared" si="335"/>
        <v>1.6872305634012268</v>
      </c>
      <c r="AC804" s="164">
        <v>0</v>
      </c>
      <c r="AD804" s="165">
        <f>IF(D804 = D897,1,_xll.BDP(K804,$AD$12)*L804)</f>
        <v>1.0414000000000001</v>
      </c>
      <c r="AE804" s="400">
        <f>AA804*AC804*T804/AD804 / AF897</f>
        <v>0</v>
      </c>
      <c r="AF804" s="166"/>
      <c r="AG804" s="69"/>
      <c r="AH804" s="61"/>
    </row>
    <row r="805" spans="1:34" x14ac:dyDescent="0.2">
      <c r="B805" s="152">
        <v>24750</v>
      </c>
      <c r="C805" s="152" t="s">
        <v>34</v>
      </c>
      <c r="D805" s="152" t="str">
        <f>_xll.BDP(C805,$D$12)</f>
        <v>USD</v>
      </c>
      <c r="E805" s="152" t="s">
        <v>225</v>
      </c>
      <c r="F805" s="153">
        <f>_xll.BDP(C805,$F$12)</f>
        <v>541.69000000000005</v>
      </c>
      <c r="G805" s="153" t="str">
        <f>_xll.BDP(C805,$G$12)</f>
        <v>#N/A Requesting Data...</v>
      </c>
      <c r="H805" s="154" t="e">
        <f t="shared" si="325"/>
        <v>#VALUE!</v>
      </c>
      <c r="I805" s="155" t="e">
        <f t="shared" si="326"/>
        <v>#VALUE!</v>
      </c>
      <c r="J805" s="156">
        <v>0</v>
      </c>
      <c r="K805" s="152" t="str">
        <f>CONCATENATE(D897,D805, " Curncy")</f>
        <v>EURUSD Curncy</v>
      </c>
      <c r="L805" s="152">
        <f>IF(D805 = D897,1,_xll.BDP(K805,$L$12))</f>
        <v>1</v>
      </c>
      <c r="M805" s="394" t="e">
        <f>IF(D805 = D897,1,_xll.BDP(K805,$M$12)*L805)</f>
        <v>#VALUE!</v>
      </c>
      <c r="N805" s="157" t="e">
        <f t="shared" si="327"/>
        <v>#VALUE!</v>
      </c>
      <c r="O805" s="396" t="e">
        <f>N805 / Y897</f>
        <v>#VALUE!</v>
      </c>
      <c r="P805" s="159">
        <f t="shared" si="328"/>
        <v>0</v>
      </c>
      <c r="Q805" s="398">
        <f>P805 / Y897*100</f>
        <v>0</v>
      </c>
      <c r="R805" s="160">
        <f t="shared" si="329"/>
        <v>0</v>
      </c>
      <c r="S805" s="398">
        <f t="shared" si="330"/>
        <v>0</v>
      </c>
      <c r="T805" s="152">
        <f t="shared" si="331"/>
        <v>1</v>
      </c>
      <c r="U805" s="152">
        <v>0</v>
      </c>
      <c r="V805" s="152">
        <v>1</v>
      </c>
      <c r="W805" s="158" t="e">
        <f t="shared" si="332"/>
        <v>#VALUE!</v>
      </c>
      <c r="X805" s="158" t="e">
        <f t="shared" si="333"/>
        <v>#VALUE!</v>
      </c>
      <c r="Y805" s="70"/>
      <c r="Z805" s="162" t="str">
        <f>_xll.BDH(C805,$Z$12,$D$1,$D$1)</f>
        <v>#N/A Requesting Data...</v>
      </c>
      <c r="AA805" s="162" t="e">
        <f t="shared" si="334"/>
        <v>#VALUE!</v>
      </c>
      <c r="AB805" s="163" t="e">
        <f t="shared" si="335"/>
        <v>#VALUE!</v>
      </c>
      <c r="AC805" s="164">
        <v>0</v>
      </c>
      <c r="AD805" s="165">
        <f>IF(D805 = D897,1,_xll.BDP(K805,$AD$12)*L805)</f>
        <v>1.0414000000000001</v>
      </c>
      <c r="AE805" s="400" t="e">
        <f>AA805*AC805*T805/AD805 / AF897</f>
        <v>#VALUE!</v>
      </c>
      <c r="AF805" s="73"/>
      <c r="AG805" s="69"/>
      <c r="AH805" s="61"/>
    </row>
    <row r="806" spans="1:34" x14ac:dyDescent="0.2">
      <c r="B806" s="152">
        <v>19902</v>
      </c>
      <c r="C806" s="152" t="s">
        <v>33</v>
      </c>
      <c r="D806" s="152" t="str">
        <f>_xll.BDP(C806,$D$12)</f>
        <v>USD</v>
      </c>
      <c r="E806" s="152" t="s">
        <v>224</v>
      </c>
      <c r="F806" s="153">
        <f>_xll.BDP(C806,$F$12)</f>
        <v>3.33</v>
      </c>
      <c r="G806" s="153" t="str">
        <f>_xll.BDP(C806,$G$12)</f>
        <v>#N/A Requesting Data...</v>
      </c>
      <c r="H806" s="154" t="e">
        <f t="shared" si="325"/>
        <v>#VALUE!</v>
      </c>
      <c r="I806" s="155" t="e">
        <f t="shared" si="326"/>
        <v>#VALUE!</v>
      </c>
      <c r="J806" s="156">
        <v>0</v>
      </c>
      <c r="K806" s="152" t="str">
        <f>CONCATENATE(D897,D806, " Curncy")</f>
        <v>EURUSD Curncy</v>
      </c>
      <c r="L806" s="152">
        <f>IF(D806 = D897,1,_xll.BDP(K806,$L$12))</f>
        <v>1</v>
      </c>
      <c r="M806" s="394" t="e">
        <f>IF(D806 = D897,1,_xll.BDP(K806,$M$12)*L806)</f>
        <v>#VALUE!</v>
      </c>
      <c r="N806" s="157" t="e">
        <f t="shared" si="327"/>
        <v>#VALUE!</v>
      </c>
      <c r="O806" s="396" t="e">
        <f>N806 / Y897</f>
        <v>#VALUE!</v>
      </c>
      <c r="P806" s="159">
        <f t="shared" si="328"/>
        <v>0</v>
      </c>
      <c r="Q806" s="398">
        <f>P806 / Y897*100</f>
        <v>0</v>
      </c>
      <c r="R806" s="160">
        <f t="shared" si="329"/>
        <v>0</v>
      </c>
      <c r="S806" s="398">
        <f t="shared" si="330"/>
        <v>0</v>
      </c>
      <c r="T806" s="152">
        <f t="shared" si="331"/>
        <v>1</v>
      </c>
      <c r="U806" s="152">
        <v>0</v>
      </c>
      <c r="V806" s="152">
        <v>1</v>
      </c>
      <c r="W806" s="158" t="e">
        <f t="shared" si="332"/>
        <v>#VALUE!</v>
      </c>
      <c r="X806" s="158" t="e">
        <f t="shared" si="333"/>
        <v>#VALUE!</v>
      </c>
      <c r="Y806" s="70"/>
      <c r="Z806" s="162" t="str">
        <f>_xll.BDH(C806,$Z$12,$D$1,$D$1)</f>
        <v>#N/A Requesting Data...</v>
      </c>
      <c r="AA806" s="162" t="e">
        <f t="shared" si="334"/>
        <v>#VALUE!</v>
      </c>
      <c r="AB806" s="163" t="e">
        <f t="shared" si="335"/>
        <v>#VALUE!</v>
      </c>
      <c r="AC806" s="164">
        <v>0</v>
      </c>
      <c r="AD806" s="165">
        <f>IF(D806 = D897,1,_xll.BDP(K806,$AD$12)*L806)</f>
        <v>1.0414000000000001</v>
      </c>
      <c r="AE806" s="400" t="e">
        <f>AA806*AC806*T806/AD806 / AF897</f>
        <v>#VALUE!</v>
      </c>
      <c r="AF806" s="73"/>
      <c r="AG806" s="69"/>
      <c r="AH806" s="61"/>
    </row>
    <row r="807" spans="1:34" x14ac:dyDescent="0.2">
      <c r="A807" s="152"/>
      <c r="B807" s="152">
        <v>22602</v>
      </c>
      <c r="C807" s="152" t="s">
        <v>1369</v>
      </c>
      <c r="D807" s="152" t="str">
        <f>_xll.BDP(C807,$D$12)</f>
        <v>USD</v>
      </c>
      <c r="E807" s="152" t="s">
        <v>1370</v>
      </c>
      <c r="F807" s="153">
        <f>_xll.BDP(C807,$F$12)</f>
        <v>18.47</v>
      </c>
      <c r="G807" s="153" t="str">
        <f>_xll.BDP(C807,$G$12)</f>
        <v>#N/A Requesting Data...</v>
      </c>
      <c r="H807" s="154" t="e">
        <f t="shared" si="325"/>
        <v>#VALUE!</v>
      </c>
      <c r="I807" s="155" t="e">
        <f t="shared" si="326"/>
        <v>#VALUE!</v>
      </c>
      <c r="J807" s="156">
        <v>0</v>
      </c>
      <c r="K807" s="152" t="str">
        <f>CONCATENATE(D897,D807, " Curncy")</f>
        <v>EURUSD Curncy</v>
      </c>
      <c r="L807" s="152">
        <f>IF(D807 = D897,1,_xll.BDP(K807,$L$12))</f>
        <v>1</v>
      </c>
      <c r="M807" s="394" t="e">
        <f>IF(D807 = D897,1,_xll.BDP(K807,$M$12)*L807)</f>
        <v>#VALUE!</v>
      </c>
      <c r="N807" s="157" t="e">
        <f t="shared" si="327"/>
        <v>#VALUE!</v>
      </c>
      <c r="O807" s="396" t="e">
        <f>N807 / Y897</f>
        <v>#VALUE!</v>
      </c>
      <c r="P807" s="159">
        <f t="shared" si="328"/>
        <v>0</v>
      </c>
      <c r="Q807" s="398">
        <f>P807 / Y897*100</f>
        <v>0</v>
      </c>
      <c r="R807" s="160">
        <f t="shared" si="329"/>
        <v>0</v>
      </c>
      <c r="S807" s="398">
        <f t="shared" si="330"/>
        <v>0</v>
      </c>
      <c r="T807" s="152">
        <f t="shared" si="331"/>
        <v>1</v>
      </c>
      <c r="U807" s="152">
        <v>0</v>
      </c>
      <c r="V807" s="152">
        <v>1</v>
      </c>
      <c r="W807" s="158" t="e">
        <f t="shared" si="332"/>
        <v>#VALUE!</v>
      </c>
      <c r="X807" s="158" t="e">
        <f t="shared" si="333"/>
        <v>#VALUE!</v>
      </c>
      <c r="Y807" s="161"/>
      <c r="Z807" s="162">
        <f>_xll.BDH(C807,$Z$12,$D$1,$D$1)</f>
        <v>17.8</v>
      </c>
      <c r="AA807" s="162">
        <f t="shared" si="334"/>
        <v>0.66999999999999815</v>
      </c>
      <c r="AB807" s="163">
        <f t="shared" si="335"/>
        <v>3.7640449438202142</v>
      </c>
      <c r="AC807" s="164">
        <v>0</v>
      </c>
      <c r="AD807" s="165">
        <f>IF(D807 = D897,1,_xll.BDP(K807,$AD$12)*L807)</f>
        <v>1.0414000000000001</v>
      </c>
      <c r="AE807" s="400">
        <f>AA807*AC807*T807/AD807 / AF897</f>
        <v>0</v>
      </c>
      <c r="AF807" s="166"/>
      <c r="AG807" s="69"/>
      <c r="AH807" s="61"/>
    </row>
    <row r="808" spans="1:34" x14ac:dyDescent="0.2">
      <c r="B808" s="152">
        <v>27054</v>
      </c>
      <c r="C808" s="152"/>
      <c r="D808" s="152" t="s">
        <v>31</v>
      </c>
      <c r="E808" s="152" t="s">
        <v>32</v>
      </c>
      <c r="F808" s="153">
        <v>1</v>
      </c>
      <c r="G808" s="153">
        <v>1</v>
      </c>
      <c r="H808" s="154">
        <f t="shared" si="325"/>
        <v>0</v>
      </c>
      <c r="I808" s="155">
        <f t="shared" si="326"/>
        <v>0</v>
      </c>
      <c r="J808" s="156">
        <v>710627</v>
      </c>
      <c r="K808" s="152" t="str">
        <f>CONCATENATE(D897,D808, " Curncy")</f>
        <v>EURUSD Curncy</v>
      </c>
      <c r="L808" s="152">
        <f>IF(D808 = D897,1,_xll.BDP(K808,$L$12))</f>
        <v>1</v>
      </c>
      <c r="M808" s="394" t="e">
        <f>IF(D808 = D897,1,_xll.BDP(K808,$M$12)*L808)</f>
        <v>#VALUE!</v>
      </c>
      <c r="N808" s="157" t="e">
        <f t="shared" si="327"/>
        <v>#VALUE!</v>
      </c>
      <c r="O808" s="396" t="e">
        <f>N808 / Y897</f>
        <v>#VALUE!</v>
      </c>
      <c r="P808" s="159" t="e">
        <f t="shared" si="328"/>
        <v>#VALUE!</v>
      </c>
      <c r="Q808" s="398" t="e">
        <f>P808 / Y897*100</f>
        <v>#VALUE!</v>
      </c>
      <c r="R808" s="160" t="e">
        <f t="shared" si="329"/>
        <v>#VALUE!</v>
      </c>
      <c r="S808" s="398" t="e">
        <f t="shared" si="330"/>
        <v>#VALUE!</v>
      </c>
      <c r="T808" s="152">
        <f t="shared" si="331"/>
        <v>1</v>
      </c>
      <c r="U808" s="152">
        <v>1</v>
      </c>
      <c r="V808" s="152">
        <v>1</v>
      </c>
      <c r="W808" s="158" t="e">
        <f t="shared" si="332"/>
        <v>#VALUE!</v>
      </c>
      <c r="X808" s="158" t="e">
        <f t="shared" si="333"/>
        <v>#VALUE!</v>
      </c>
      <c r="Y808" s="70"/>
      <c r="Z808" s="162">
        <v>1</v>
      </c>
      <c r="AA808" s="162">
        <f t="shared" si="334"/>
        <v>0</v>
      </c>
      <c r="AB808" s="163">
        <f t="shared" si="335"/>
        <v>0</v>
      </c>
      <c r="AC808" s="164">
        <v>710627</v>
      </c>
      <c r="AD808" s="165">
        <f>IF(D808 = D897,1,_xll.BDP(K808,$AD$12)*L808)</f>
        <v>1.0414000000000001</v>
      </c>
      <c r="AE808" s="400">
        <f>AA808*AC808*T808/AD808 / AF897</f>
        <v>0</v>
      </c>
      <c r="AF808" s="73"/>
      <c r="AG808" s="69"/>
      <c r="AH808" s="61"/>
    </row>
    <row r="809" spans="1:34" x14ac:dyDescent="0.2">
      <c r="A809" s="152"/>
      <c r="B809" s="152">
        <v>30033</v>
      </c>
      <c r="C809" s="152"/>
      <c r="D809" s="152" t="s">
        <v>31</v>
      </c>
      <c r="E809" s="152" t="s">
        <v>1426</v>
      </c>
      <c r="F809" s="153">
        <v>1</v>
      </c>
      <c r="G809" s="153">
        <v>1</v>
      </c>
      <c r="H809" s="154">
        <f t="shared" si="325"/>
        <v>0</v>
      </c>
      <c r="I809" s="155">
        <f t="shared" si="326"/>
        <v>0</v>
      </c>
      <c r="J809" s="156">
        <v>426483</v>
      </c>
      <c r="K809" s="152" t="str">
        <f>CONCATENATE(D897,D809, " Curncy")</f>
        <v>EURUSD Curncy</v>
      </c>
      <c r="L809" s="152">
        <f>IF(D809 = D897,1,_xll.BDP(K809,$L$12))</f>
        <v>1</v>
      </c>
      <c r="M809" s="394" t="e">
        <f>IF(D809 = D897,1,_xll.BDP(K809,$M$12)*L809)</f>
        <v>#VALUE!</v>
      </c>
      <c r="N809" s="157" t="e">
        <f t="shared" si="327"/>
        <v>#VALUE!</v>
      </c>
      <c r="O809" s="396" t="e">
        <f>N809 / Y897</f>
        <v>#VALUE!</v>
      </c>
      <c r="P809" s="159" t="e">
        <f t="shared" si="328"/>
        <v>#VALUE!</v>
      </c>
      <c r="Q809" s="398" t="e">
        <f>P809 / Y897*100</f>
        <v>#VALUE!</v>
      </c>
      <c r="R809" s="160" t="e">
        <f t="shared" si="329"/>
        <v>#VALUE!</v>
      </c>
      <c r="S809" s="398" t="e">
        <f t="shared" si="330"/>
        <v>#VALUE!</v>
      </c>
      <c r="T809" s="152">
        <f t="shared" si="331"/>
        <v>1</v>
      </c>
      <c r="U809" s="152">
        <v>1</v>
      </c>
      <c r="V809" s="152">
        <v>1</v>
      </c>
      <c r="W809" s="158" t="e">
        <f t="shared" si="332"/>
        <v>#VALUE!</v>
      </c>
      <c r="X809" s="158" t="e">
        <f t="shared" si="333"/>
        <v>#VALUE!</v>
      </c>
      <c r="Y809" s="161"/>
      <c r="Z809" s="162">
        <v>1</v>
      </c>
      <c r="AA809" s="162">
        <f t="shared" si="334"/>
        <v>0</v>
      </c>
      <c r="AB809" s="163">
        <f t="shared" si="335"/>
        <v>0</v>
      </c>
      <c r="AC809" s="164">
        <v>426483</v>
      </c>
      <c r="AD809" s="165">
        <f>IF(D809 = D897,1,_xll.BDP(K809,$AD$12)*L809)</f>
        <v>1.0414000000000001</v>
      </c>
      <c r="AE809" s="400">
        <f>AA809*AC809*T809/AD809 / AF897</f>
        <v>0</v>
      </c>
      <c r="AF809" s="166"/>
      <c r="AG809" s="69"/>
      <c r="AH809" s="61"/>
    </row>
    <row r="810" spans="1:34" x14ac:dyDescent="0.2">
      <c r="A810" s="152"/>
      <c r="B810" s="152">
        <v>30034</v>
      </c>
      <c r="C810" s="152"/>
      <c r="D810" s="152" t="s">
        <v>31</v>
      </c>
      <c r="E810" s="152" t="s">
        <v>1427</v>
      </c>
      <c r="F810" s="153">
        <v>1</v>
      </c>
      <c r="G810" s="153">
        <v>1</v>
      </c>
      <c r="H810" s="154">
        <f t="shared" si="325"/>
        <v>0</v>
      </c>
      <c r="I810" s="155">
        <f t="shared" si="326"/>
        <v>0</v>
      </c>
      <c r="J810" s="156">
        <v>-568555</v>
      </c>
      <c r="K810" s="152" t="str">
        <f>CONCATENATE(D897,D810, " Curncy")</f>
        <v>EURUSD Curncy</v>
      </c>
      <c r="L810" s="152">
        <f>IF(D810 = D897,1,_xll.BDP(K810,$L$12))</f>
        <v>1</v>
      </c>
      <c r="M810" s="394" t="e">
        <f>IF(D810 = D897,1,_xll.BDP(K810,$M$12)*L810)</f>
        <v>#VALUE!</v>
      </c>
      <c r="N810" s="157" t="e">
        <f t="shared" si="327"/>
        <v>#VALUE!</v>
      </c>
      <c r="O810" s="396" t="e">
        <f>N810 / Y897</f>
        <v>#VALUE!</v>
      </c>
      <c r="P810" s="159" t="e">
        <f t="shared" si="328"/>
        <v>#VALUE!</v>
      </c>
      <c r="Q810" s="398" t="e">
        <f>P810 / Y897*100</f>
        <v>#VALUE!</v>
      </c>
      <c r="R810" s="160" t="e">
        <f t="shared" si="329"/>
        <v>#VALUE!</v>
      </c>
      <c r="S810" s="398" t="e">
        <f t="shared" si="330"/>
        <v>#VALUE!</v>
      </c>
      <c r="T810" s="152">
        <f t="shared" si="331"/>
        <v>1</v>
      </c>
      <c r="U810" s="152">
        <v>1</v>
      </c>
      <c r="V810" s="152">
        <v>1</v>
      </c>
      <c r="W810" s="158" t="e">
        <f t="shared" si="332"/>
        <v>#VALUE!</v>
      </c>
      <c r="X810" s="158" t="e">
        <f t="shared" si="333"/>
        <v>#VALUE!</v>
      </c>
      <c r="Y810" s="161"/>
      <c r="Z810" s="162">
        <v>1</v>
      </c>
      <c r="AA810" s="162">
        <f t="shared" si="334"/>
        <v>0</v>
      </c>
      <c r="AB810" s="163">
        <f t="shared" si="335"/>
        <v>0</v>
      </c>
      <c r="AC810" s="164">
        <v>-568555</v>
      </c>
      <c r="AD810" s="165">
        <f>IF(D810 = D897,1,_xll.BDP(K810,$AD$12)*L810)</f>
        <v>1.0414000000000001</v>
      </c>
      <c r="AE810" s="400">
        <f>AA810*AC810*T810/AD810 / AF897</f>
        <v>0</v>
      </c>
      <c r="AF810" s="166"/>
      <c r="AG810" s="69"/>
      <c r="AH810" s="61"/>
    </row>
    <row r="811" spans="1:34" x14ac:dyDescent="0.2">
      <c r="B811" s="152">
        <v>20820</v>
      </c>
      <c r="C811" s="152" t="s">
        <v>30</v>
      </c>
      <c r="D811" s="152" t="str">
        <f>_xll.BDP(C811,$D$12)</f>
        <v>USD</v>
      </c>
      <c r="E811" s="152" t="s">
        <v>252</v>
      </c>
      <c r="F811" s="153">
        <f>_xll.BDP(C811,$F$12)</f>
        <v>6.7</v>
      </c>
      <c r="G811" s="153" t="str">
        <f>_xll.BDP(C811,$G$12)</f>
        <v>#N/A Requesting Data...</v>
      </c>
      <c r="H811" s="154" t="e">
        <f t="shared" ref="H811:H831" si="336">IF(OR(OR(G811="#N/A N/A",G811="#N/A Real Time"),OR(F811="#N/A N/A",F811="#N/A Real Time")),0,  G811 - F811)</f>
        <v>#VALUE!</v>
      </c>
      <c r="I811" s="155" t="e">
        <f t="shared" ref="I811:I831" si="337">IF(OR(F811=0,F811="#N/A N/A"),0,H811 / F811*100)</f>
        <v>#VALUE!</v>
      </c>
      <c r="J811" s="156">
        <v>0</v>
      </c>
      <c r="K811" s="152" t="str">
        <f>CONCATENATE(D897,D811, " Curncy")</f>
        <v>EURUSD Curncy</v>
      </c>
      <c r="L811" s="152">
        <f>IF(D811 = D897,1,_xll.BDP(K811,$L$12))</f>
        <v>1</v>
      </c>
      <c r="M811" s="394" t="e">
        <f>IF(D811 = D897,1,_xll.BDP(K811,$M$12)*L811)</f>
        <v>#VALUE!</v>
      </c>
      <c r="N811" s="157" t="e">
        <f t="shared" ref="N811:N831" si="338">H811*J811*T811/M811</f>
        <v>#VALUE!</v>
      </c>
      <c r="O811" s="396" t="e">
        <f>N811 / Y897</f>
        <v>#VALUE!</v>
      </c>
      <c r="P811" s="159">
        <f t="shared" ref="P811:P831" si="339">IF(OR(OR(J811=0,G811 = "#N/A N/A"),G811="#N/A Real Time"),0,G811*J811*T811/M811)</f>
        <v>0</v>
      </c>
      <c r="Q811" s="398">
        <f>P811 / Y897*100</f>
        <v>0</v>
      </c>
      <c r="R811" s="160">
        <f t="shared" ref="R811:R831" si="340">IF(Q811&lt;0,Q811,0)</f>
        <v>0</v>
      </c>
      <c r="S811" s="398">
        <f t="shared" ref="S811:S831" si="341">IF(Q811&gt;0,Q811,0)</f>
        <v>0</v>
      </c>
      <c r="T811" s="152">
        <f t="shared" ref="T811:T831" si="342">IF(EXACT(D811,UPPER(D811)),1,0.01)/V811</f>
        <v>1</v>
      </c>
      <c r="U811" s="152">
        <v>0</v>
      </c>
      <c r="V811" s="152">
        <v>1</v>
      </c>
      <c r="W811" s="158" t="e">
        <f t="shared" ref="W811:W831" si="343">IF(AND(Q811&lt;0,O811&gt;0),O811,0)</f>
        <v>#VALUE!</v>
      </c>
      <c r="X811" s="158" t="e">
        <f t="shared" ref="X811:X831" si="344">IF(AND(Q811&gt;0,O811&gt;0),O811,0)</f>
        <v>#VALUE!</v>
      </c>
      <c r="Y811" s="70"/>
      <c r="Z811" s="162">
        <f>_xll.BDH(C811,$Z$12,$D$1,$D$1)</f>
        <v>6.34</v>
      </c>
      <c r="AA811" s="162">
        <f t="shared" ref="AA811:AA831" si="345">IF(OR(OR(F811="#N/A N/A",F811="#N/A Real Time"),OR(Z811="#N/A N/A",Z811="#N/A Real Time")),0,  F811 - Z811)</f>
        <v>0.36000000000000032</v>
      </c>
      <c r="AB811" s="163">
        <f t="shared" ref="AB811:AB831" si="346">IF(OR(Z811=0,Z811="#N/A N/A"),0,AA811 / Z811*100)</f>
        <v>5.6782334384858091</v>
      </c>
      <c r="AC811" s="164">
        <v>0</v>
      </c>
      <c r="AD811" s="165">
        <f>IF(D811 = D897,1,_xll.BDP(K811,$AD$12)*L811)</f>
        <v>1.0414000000000001</v>
      </c>
      <c r="AE811" s="400">
        <f>AA811*AC811*T811/AD811 / AF897</f>
        <v>0</v>
      </c>
      <c r="AF811" s="73"/>
      <c r="AG811" s="69"/>
      <c r="AH811" s="61"/>
    </row>
    <row r="812" spans="1:34" x14ac:dyDescent="0.2">
      <c r="A812" s="152"/>
      <c r="B812" s="152">
        <v>29240</v>
      </c>
      <c r="C812" s="152" t="s">
        <v>1372</v>
      </c>
      <c r="D812" s="152" t="str">
        <f>_xll.BDP(C812,$D$12)</f>
        <v>USD</v>
      </c>
      <c r="E812" s="152" t="s">
        <v>1373</v>
      </c>
      <c r="F812" s="153">
        <f>_xll.BDP(C812,$F$12)</f>
        <v>85.17</v>
      </c>
      <c r="G812" s="153" t="str">
        <f>_xll.BDP(C812,$G$12)</f>
        <v>#N/A Requesting Data...</v>
      </c>
      <c r="H812" s="154" t="e">
        <f t="shared" si="336"/>
        <v>#VALUE!</v>
      </c>
      <c r="I812" s="155" t="e">
        <f t="shared" si="337"/>
        <v>#VALUE!</v>
      </c>
      <c r="J812" s="156">
        <v>-30621</v>
      </c>
      <c r="K812" s="152" t="str">
        <f>CONCATENATE(D897,D812, " Curncy")</f>
        <v>EURUSD Curncy</v>
      </c>
      <c r="L812" s="152">
        <f>IF(D812 = D897,1,_xll.BDP(K812,$L$12))</f>
        <v>1</v>
      </c>
      <c r="M812" s="394" t="e">
        <f>IF(D812 = D897,1,_xll.BDP(K812,$M$12)*L812)</f>
        <v>#VALUE!</v>
      </c>
      <c r="N812" s="157" t="e">
        <f t="shared" si="338"/>
        <v>#VALUE!</v>
      </c>
      <c r="O812" s="396" t="e">
        <f>N812 / Y897</f>
        <v>#VALUE!</v>
      </c>
      <c r="P812" s="159" t="e">
        <f t="shared" si="339"/>
        <v>#VALUE!</v>
      </c>
      <c r="Q812" s="398" t="e">
        <f>P812 / Y897*100</f>
        <v>#VALUE!</v>
      </c>
      <c r="R812" s="160" t="e">
        <f t="shared" si="340"/>
        <v>#VALUE!</v>
      </c>
      <c r="S812" s="398" t="e">
        <f t="shared" si="341"/>
        <v>#VALUE!</v>
      </c>
      <c r="T812" s="152">
        <f t="shared" si="342"/>
        <v>1</v>
      </c>
      <c r="U812" s="152">
        <v>0</v>
      </c>
      <c r="V812" s="152">
        <v>1</v>
      </c>
      <c r="W812" s="158" t="e">
        <f t="shared" si="343"/>
        <v>#VALUE!</v>
      </c>
      <c r="X812" s="158" t="e">
        <f t="shared" si="344"/>
        <v>#VALUE!</v>
      </c>
      <c r="Y812" s="161"/>
      <c r="Z812" s="162">
        <f>_xll.BDH(C812,$Z$12,$D$1,$D$1)</f>
        <v>83.81</v>
      </c>
      <c r="AA812" s="162">
        <f t="shared" si="345"/>
        <v>1.3599999999999994</v>
      </c>
      <c r="AB812" s="163">
        <f t="shared" si="346"/>
        <v>1.622718052738336</v>
      </c>
      <c r="AC812" s="164">
        <v>-30621</v>
      </c>
      <c r="AD812" s="165">
        <f>IF(D812 = D897,1,_xll.BDP(K812,$AD$12)*L812)</f>
        <v>1.0414000000000001</v>
      </c>
      <c r="AE812" s="400">
        <f>AA812*AC812*T812/AD812 / AF897</f>
        <v>-1.4904259125568805E-4</v>
      </c>
      <c r="AF812" s="166"/>
      <c r="AG812" s="69"/>
      <c r="AH812" s="61"/>
    </row>
    <row r="813" spans="1:34" x14ac:dyDescent="0.2">
      <c r="A813" s="110"/>
      <c r="B813" s="110">
        <v>29162</v>
      </c>
      <c r="C813" s="110" t="s">
        <v>1763</v>
      </c>
      <c r="D813" s="110" t="str">
        <f>_xll.BDP(C813,$D$12)</f>
        <v>USD</v>
      </c>
      <c r="E813" s="110" t="s">
        <v>1764</v>
      </c>
      <c r="F813" s="111">
        <f>_xll.BDP(C813,$F$12)</f>
        <v>21.34</v>
      </c>
      <c r="G813" s="111" t="str">
        <f>_xll.BDP(C813,$G$12)</f>
        <v>#N/A Requesting Data...</v>
      </c>
      <c r="H813" s="112" t="e">
        <f>IF(OR(OR(G813="#N/A N/A",G813="#N/A Real Time"),OR(F813="#N/A N/A",F813="#N/A Real Time")),0,  G813 - F813)</f>
        <v>#VALUE!</v>
      </c>
      <c r="I813" s="113" t="e">
        <f>IF(OR(F813=0,F813="#N/A N/A"),0,H813 / F813*100)</f>
        <v>#VALUE!</v>
      </c>
      <c r="J813" s="114">
        <v>-190200</v>
      </c>
      <c r="K813" s="110" t="str">
        <f>CONCATENATE(D897,D813, " Curncy")</f>
        <v>EURUSD Curncy</v>
      </c>
      <c r="L813" s="110">
        <f>IF(D813 = D897,1,_xll.BDP(K813,$L$12))</f>
        <v>1</v>
      </c>
      <c r="M813" s="372" t="e">
        <f>IF(D813 = D897,1,_xll.BDP(K813,$M$12)*L813)</f>
        <v>#VALUE!</v>
      </c>
      <c r="N813" s="116" t="e">
        <f>H813*J813*T813/M813</f>
        <v>#VALUE!</v>
      </c>
      <c r="O813" s="379" t="e">
        <f>N813 / Y897</f>
        <v>#VALUE!</v>
      </c>
      <c r="P813" s="286" t="e">
        <f>IF(OR(OR(J813=0,G813 = "#N/A N/A"),G813="#N/A Real Time"),0,G813*J813*T813/M813)</f>
        <v>#VALUE!</v>
      </c>
      <c r="Q813" s="384" t="e">
        <f>P813 / Y897*100</f>
        <v>#VALUE!</v>
      </c>
      <c r="R813" s="118" t="e">
        <f>IF(Q813&lt;0,Q813,0)</f>
        <v>#VALUE!</v>
      </c>
      <c r="S813" s="384" t="e">
        <f>IF(Q813&gt;0,Q813,0)</f>
        <v>#VALUE!</v>
      </c>
      <c r="T813" s="110">
        <f>IF(EXACT(D813,UPPER(D813)),1,0.01)/V813</f>
        <v>1</v>
      </c>
      <c r="U813" s="110">
        <v>0</v>
      </c>
      <c r="V813" s="110">
        <v>1</v>
      </c>
      <c r="W813" s="117" t="e">
        <f>IF(AND(Q813&lt;0,O813&gt;0),O813,0)</f>
        <v>#VALUE!</v>
      </c>
      <c r="X813" s="117" t="e">
        <f>IF(AND(Q813&gt;0,O813&gt;0),O813,0)</f>
        <v>#VALUE!</v>
      </c>
      <c r="Y813" s="110"/>
      <c r="Z813" s="119">
        <f>_xll.BDH(C813,$Z$12,$D$1,$D$1)</f>
        <v>20.46</v>
      </c>
      <c r="AA813" s="119">
        <f>IF(OR(OR(F813="#N/A N/A",F813="#N/A Real Time"),OR(Z813="#N/A N/A",Z813="#N/A Real Time")),0,  F813 - Z813)</f>
        <v>0.87999999999999901</v>
      </c>
      <c r="AB813" s="129">
        <f>IF(OR(Z813=0,Z813="#N/A N/A"),0,AA813 / Z813*100)</f>
        <v>4.3010752688171987</v>
      </c>
      <c r="AC813" s="121">
        <v>-190200</v>
      </c>
      <c r="AD813" s="122">
        <f>IF(D813 = D897,1,_xll.BDP(K813,$AD$12)*L813)</f>
        <v>1.0414000000000001</v>
      </c>
      <c r="AE813" s="389">
        <f>AA813*AC813*T813/AD813 / AF897</f>
        <v>-5.9902548505764075E-4</v>
      </c>
      <c r="AF813" s="123"/>
      <c r="AG813" s="69"/>
      <c r="AH813" s="61"/>
    </row>
    <row r="814" spans="1:34" s="107" customFormat="1" ht="12" customHeight="1" x14ac:dyDescent="0.2">
      <c r="A814"/>
      <c r="B814" s="152">
        <v>26267</v>
      </c>
      <c r="C814" s="152" t="s">
        <v>861</v>
      </c>
      <c r="D814" s="152" t="str">
        <f>_xll.BDP(C814,$D$12)</f>
        <v>USD</v>
      </c>
      <c r="E814" s="152" t="s">
        <v>927</v>
      </c>
      <c r="F814" s="153">
        <f>_xll.BDP(C814,$F$12)</f>
        <v>7.67</v>
      </c>
      <c r="G814" s="153" t="str">
        <f>_xll.BDP(C814,$G$12)</f>
        <v>#N/A Requesting Data...</v>
      </c>
      <c r="H814" s="154" t="e">
        <f t="shared" si="336"/>
        <v>#VALUE!</v>
      </c>
      <c r="I814" s="155" t="e">
        <f t="shared" si="337"/>
        <v>#VALUE!</v>
      </c>
      <c r="J814" s="156">
        <v>0</v>
      </c>
      <c r="K814" s="152" t="str">
        <f>CONCATENATE(D897,D814, " Curncy")</f>
        <v>EURUSD Curncy</v>
      </c>
      <c r="L814" s="152">
        <f>IF(D814 = D897,1,_xll.BDP(K814,$L$12))</f>
        <v>1</v>
      </c>
      <c r="M814" s="394" t="e">
        <f>IF(D814 = D897,1,_xll.BDP(K814,$M$12)*L814)</f>
        <v>#VALUE!</v>
      </c>
      <c r="N814" s="157" t="e">
        <f t="shared" si="338"/>
        <v>#VALUE!</v>
      </c>
      <c r="O814" s="396" t="e">
        <f>N814 / Y897</f>
        <v>#VALUE!</v>
      </c>
      <c r="P814" s="159">
        <f t="shared" si="339"/>
        <v>0</v>
      </c>
      <c r="Q814" s="398">
        <f>P814 / Y897*100</f>
        <v>0</v>
      </c>
      <c r="R814" s="160">
        <f t="shared" si="340"/>
        <v>0</v>
      </c>
      <c r="S814" s="398">
        <f t="shared" si="341"/>
        <v>0</v>
      </c>
      <c r="T814" s="152">
        <f t="shared" si="342"/>
        <v>1</v>
      </c>
      <c r="U814" s="152">
        <v>0</v>
      </c>
      <c r="V814" s="152">
        <v>1</v>
      </c>
      <c r="W814" s="158" t="e">
        <f t="shared" si="343"/>
        <v>#VALUE!</v>
      </c>
      <c r="X814" s="158" t="e">
        <f t="shared" si="344"/>
        <v>#VALUE!</v>
      </c>
      <c r="Y814" s="70"/>
      <c r="Z814" s="162" t="str">
        <f>_xll.BDH(C814,$Z$12,$D$1,$D$1)</f>
        <v>#N/A Requesting Data...</v>
      </c>
      <c r="AA814" s="162" t="e">
        <f t="shared" si="345"/>
        <v>#VALUE!</v>
      </c>
      <c r="AB814" s="163" t="e">
        <f t="shared" si="346"/>
        <v>#VALUE!</v>
      </c>
      <c r="AC814" s="164">
        <v>0</v>
      </c>
      <c r="AD814" s="165">
        <f>IF(D814 = D897,1,_xll.BDP(K814,$AD$12)*L814)</f>
        <v>1.0414000000000001</v>
      </c>
      <c r="AE814" s="400" t="e">
        <f>AA814*AC814*T814/AD814 / AF897</f>
        <v>#VALUE!</v>
      </c>
      <c r="AF814" s="73"/>
      <c r="AG814" s="69"/>
      <c r="AH814" s="61"/>
    </row>
    <row r="815" spans="1:34" x14ac:dyDescent="0.2">
      <c r="B815" s="152">
        <v>2974</v>
      </c>
      <c r="C815" s="152" t="s">
        <v>29</v>
      </c>
      <c r="D815" s="152" t="str">
        <f>_xll.BDP(C815,$D$12)</f>
        <v>USD</v>
      </c>
      <c r="E815" s="152" t="s">
        <v>223</v>
      </c>
      <c r="F815" s="153">
        <f>_xll.BDP(C815,$F$12)</f>
        <v>244.36</v>
      </c>
      <c r="G815" s="153" t="str">
        <f>_xll.BDP(C815,$G$12)</f>
        <v>#N/A Requesting Data...</v>
      </c>
      <c r="H815" s="154" t="e">
        <f t="shared" si="336"/>
        <v>#VALUE!</v>
      </c>
      <c r="I815" s="155" t="e">
        <f t="shared" si="337"/>
        <v>#VALUE!</v>
      </c>
      <c r="J815" s="156">
        <v>0</v>
      </c>
      <c r="K815" s="152" t="str">
        <f>CONCATENATE(D897,D815, " Curncy")</f>
        <v>EURUSD Curncy</v>
      </c>
      <c r="L815" s="152">
        <f>IF(D815 = D897,1,_xll.BDP(K815,$L$12))</f>
        <v>1</v>
      </c>
      <c r="M815" s="394" t="e">
        <f>IF(D815 = D897,1,_xll.BDP(K815,$M$12)*L815)</f>
        <v>#VALUE!</v>
      </c>
      <c r="N815" s="157" t="e">
        <f t="shared" si="338"/>
        <v>#VALUE!</v>
      </c>
      <c r="O815" s="396" t="e">
        <f>N815 / Y897</f>
        <v>#VALUE!</v>
      </c>
      <c r="P815" s="159">
        <f t="shared" si="339"/>
        <v>0</v>
      </c>
      <c r="Q815" s="398">
        <f>P815 / Y897*100</f>
        <v>0</v>
      </c>
      <c r="R815" s="160">
        <f t="shared" si="340"/>
        <v>0</v>
      </c>
      <c r="S815" s="398">
        <f t="shared" si="341"/>
        <v>0</v>
      </c>
      <c r="T815" s="152">
        <f t="shared" si="342"/>
        <v>1</v>
      </c>
      <c r="U815" s="152">
        <v>0</v>
      </c>
      <c r="V815" s="152">
        <v>1</v>
      </c>
      <c r="W815" s="158" t="e">
        <f t="shared" si="343"/>
        <v>#VALUE!</v>
      </c>
      <c r="X815" s="158" t="e">
        <f t="shared" si="344"/>
        <v>#VALUE!</v>
      </c>
      <c r="Y815" s="70"/>
      <c r="Z815" s="162" t="str">
        <f>_xll.BDH(C815,$Z$12,$D$1,$D$1)</f>
        <v>#N/A Requesting Data...</v>
      </c>
      <c r="AA815" s="162" t="e">
        <f t="shared" si="345"/>
        <v>#VALUE!</v>
      </c>
      <c r="AB815" s="163" t="e">
        <f t="shared" si="346"/>
        <v>#VALUE!</v>
      </c>
      <c r="AC815" s="164">
        <v>0</v>
      </c>
      <c r="AD815" s="165">
        <f>IF(D815 = D897,1,_xll.BDP(K815,$AD$12)*L815)</f>
        <v>1.0414000000000001</v>
      </c>
      <c r="AE815" s="400" t="e">
        <f>AA815*AC815*T815/AD815 / AF897</f>
        <v>#VALUE!</v>
      </c>
      <c r="AF815" s="73"/>
      <c r="AG815" s="69"/>
      <c r="AH815" s="61"/>
    </row>
    <row r="816" spans="1:34" x14ac:dyDescent="0.2">
      <c r="B816" s="152">
        <v>27557</v>
      </c>
      <c r="C816" s="152" t="s">
        <v>250</v>
      </c>
      <c r="D816" s="152" t="str">
        <f>_xll.BDP(C816,$D$12)</f>
        <v>USD</v>
      </c>
      <c r="E816" s="152" t="s">
        <v>251</v>
      </c>
      <c r="F816" s="153">
        <f>_xll.BDP(C816,$F$12)</f>
        <v>24.74</v>
      </c>
      <c r="G816" s="153" t="str">
        <f>_xll.BDP(C816,$G$12)</f>
        <v>#N/A Requesting Data...</v>
      </c>
      <c r="H816" s="154" t="e">
        <f t="shared" si="336"/>
        <v>#VALUE!</v>
      </c>
      <c r="I816" s="155" t="e">
        <f t="shared" si="337"/>
        <v>#VALUE!</v>
      </c>
      <c r="J816" s="156">
        <v>0</v>
      </c>
      <c r="K816" s="152" t="str">
        <f>CONCATENATE(D897,D816, " Curncy")</f>
        <v>EURUSD Curncy</v>
      </c>
      <c r="L816" s="152">
        <f>IF(D816 = D897,1,_xll.BDP(K816,$L$12))</f>
        <v>1</v>
      </c>
      <c r="M816" s="394" t="e">
        <f>IF(D816 = D897,1,_xll.BDP(K816,$M$12)*L816)</f>
        <v>#VALUE!</v>
      </c>
      <c r="N816" s="157" t="e">
        <f t="shared" si="338"/>
        <v>#VALUE!</v>
      </c>
      <c r="O816" s="396" t="e">
        <f>N816 / Y897</f>
        <v>#VALUE!</v>
      </c>
      <c r="P816" s="159">
        <f t="shared" si="339"/>
        <v>0</v>
      </c>
      <c r="Q816" s="398">
        <f>P816 / Y897*100</f>
        <v>0</v>
      </c>
      <c r="R816" s="160">
        <f t="shared" si="340"/>
        <v>0</v>
      </c>
      <c r="S816" s="398">
        <f t="shared" si="341"/>
        <v>0</v>
      </c>
      <c r="T816" s="152">
        <f t="shared" si="342"/>
        <v>1</v>
      </c>
      <c r="U816" s="152">
        <v>0</v>
      </c>
      <c r="V816" s="152">
        <v>1</v>
      </c>
      <c r="W816" s="158" t="e">
        <f t="shared" si="343"/>
        <v>#VALUE!</v>
      </c>
      <c r="X816" s="158" t="e">
        <f t="shared" si="344"/>
        <v>#VALUE!</v>
      </c>
      <c r="Y816" s="70"/>
      <c r="Z816" s="162" t="str">
        <f>_xll.BDH(C816,$Z$12,$D$1,$D$1)</f>
        <v>#N/A Requesting Data...</v>
      </c>
      <c r="AA816" s="162" t="e">
        <f t="shared" si="345"/>
        <v>#VALUE!</v>
      </c>
      <c r="AB816" s="163" t="e">
        <f t="shared" si="346"/>
        <v>#VALUE!</v>
      </c>
      <c r="AC816" s="164">
        <v>0</v>
      </c>
      <c r="AD816" s="165">
        <f>IF(D816 = D897,1,_xll.BDP(K816,$AD$12)*L816)</f>
        <v>1.0414000000000001</v>
      </c>
      <c r="AE816" s="400" t="e">
        <f>AA816*AC816*T816/AD816 / AF897</f>
        <v>#VALUE!</v>
      </c>
      <c r="AF816" s="73"/>
      <c r="AG816" s="69"/>
      <c r="AH816" s="61"/>
    </row>
    <row r="817" spans="1:34" x14ac:dyDescent="0.2">
      <c r="A817" s="152"/>
      <c r="B817" s="152">
        <v>28745</v>
      </c>
      <c r="C817" s="152" t="s">
        <v>1434</v>
      </c>
      <c r="D817" s="152" t="str">
        <f>_xll.BDP(C817,$D$12)</f>
        <v>USD</v>
      </c>
      <c r="E817" s="152" t="s">
        <v>1435</v>
      </c>
      <c r="F817" s="153">
        <f>_xll.BDP(C817,$F$12)</f>
        <v>31.29</v>
      </c>
      <c r="G817" s="153" t="str">
        <f>_xll.BDP(C817,$G$12)</f>
        <v>#N/A Requesting Data...</v>
      </c>
      <c r="H817" s="154" t="e">
        <f t="shared" si="336"/>
        <v>#VALUE!</v>
      </c>
      <c r="I817" s="155" t="e">
        <f t="shared" si="337"/>
        <v>#VALUE!</v>
      </c>
      <c r="J817" s="156">
        <v>0</v>
      </c>
      <c r="K817" s="152" t="str">
        <f>CONCATENATE(D897,D817, " Curncy")</f>
        <v>EURUSD Curncy</v>
      </c>
      <c r="L817" s="152">
        <f>IF(D817 = D897,1,_xll.BDP(K817,$L$12))</f>
        <v>1</v>
      </c>
      <c r="M817" s="394" t="e">
        <f>IF(D817 = D897,1,_xll.BDP(K817,$M$12)*L817)</f>
        <v>#VALUE!</v>
      </c>
      <c r="N817" s="157" t="e">
        <f t="shared" si="338"/>
        <v>#VALUE!</v>
      </c>
      <c r="O817" s="396" t="e">
        <f>N817 / Y897</f>
        <v>#VALUE!</v>
      </c>
      <c r="P817" s="159">
        <f t="shared" si="339"/>
        <v>0</v>
      </c>
      <c r="Q817" s="398">
        <f>P817 / Y897*100</f>
        <v>0</v>
      </c>
      <c r="R817" s="160">
        <f t="shared" si="340"/>
        <v>0</v>
      </c>
      <c r="S817" s="398">
        <f t="shared" si="341"/>
        <v>0</v>
      </c>
      <c r="T817" s="152">
        <f t="shared" si="342"/>
        <v>1</v>
      </c>
      <c r="U817" s="152">
        <v>0</v>
      </c>
      <c r="V817" s="152">
        <v>1</v>
      </c>
      <c r="W817" s="158" t="e">
        <f t="shared" si="343"/>
        <v>#VALUE!</v>
      </c>
      <c r="X817" s="158" t="e">
        <f t="shared" si="344"/>
        <v>#VALUE!</v>
      </c>
      <c r="Y817" s="161"/>
      <c r="Z817" s="162">
        <f>_xll.BDH(C817,$Z$12,$D$1,$D$1)</f>
        <v>30.68</v>
      </c>
      <c r="AA817" s="162">
        <f t="shared" si="345"/>
        <v>0.60999999999999943</v>
      </c>
      <c r="AB817" s="163">
        <f t="shared" si="346"/>
        <v>1.9882659713168171</v>
      </c>
      <c r="AC817" s="164">
        <v>0</v>
      </c>
      <c r="AD817" s="165">
        <f>IF(D817 = D897,1,_xll.BDP(K817,$AD$12)*L817)</f>
        <v>1.0414000000000001</v>
      </c>
      <c r="AE817" s="400">
        <f>AA817*AC817*T817/AD817 / AF897</f>
        <v>0</v>
      </c>
      <c r="AF817" s="166"/>
      <c r="AG817" s="69"/>
      <c r="AH817" s="61"/>
    </row>
    <row r="818" spans="1:34" x14ac:dyDescent="0.2">
      <c r="B818" s="152">
        <v>19944</v>
      </c>
      <c r="C818" s="152" t="s">
        <v>863</v>
      </c>
      <c r="D818" s="152" t="str">
        <f>_xll.BDP(C818,$D$12)</f>
        <v>USD</v>
      </c>
      <c r="E818" s="152" t="s">
        <v>929</v>
      </c>
      <c r="F818" s="153">
        <f>_xll.BDP(C818,$F$12)</f>
        <v>51.64</v>
      </c>
      <c r="G818" s="153" t="str">
        <f>_xll.BDP(C818,$G$12)</f>
        <v>#N/A Requesting Data...</v>
      </c>
      <c r="H818" s="154" t="e">
        <f t="shared" si="336"/>
        <v>#VALUE!</v>
      </c>
      <c r="I818" s="155" t="e">
        <f t="shared" si="337"/>
        <v>#VALUE!</v>
      </c>
      <c r="J818" s="156">
        <v>0</v>
      </c>
      <c r="K818" s="152" t="str">
        <f>CONCATENATE(D897,D818, " Curncy")</f>
        <v>EURUSD Curncy</v>
      </c>
      <c r="L818" s="152">
        <f>IF(D818 = D897,1,_xll.BDP(K818,$L$12))</f>
        <v>1</v>
      </c>
      <c r="M818" s="394" t="e">
        <f>IF(D818 = D897,1,_xll.BDP(K818,$M$12)*L818)</f>
        <v>#VALUE!</v>
      </c>
      <c r="N818" s="157" t="e">
        <f t="shared" si="338"/>
        <v>#VALUE!</v>
      </c>
      <c r="O818" s="396" t="e">
        <f>N818 / Y897</f>
        <v>#VALUE!</v>
      </c>
      <c r="P818" s="159">
        <f t="shared" si="339"/>
        <v>0</v>
      </c>
      <c r="Q818" s="398">
        <f>P818 / Y897*100</f>
        <v>0</v>
      </c>
      <c r="R818" s="160">
        <f t="shared" si="340"/>
        <v>0</v>
      </c>
      <c r="S818" s="398">
        <f t="shared" si="341"/>
        <v>0</v>
      </c>
      <c r="T818" s="152">
        <f t="shared" si="342"/>
        <v>1</v>
      </c>
      <c r="U818" s="152">
        <v>0</v>
      </c>
      <c r="V818" s="152">
        <v>1</v>
      </c>
      <c r="W818" s="158" t="e">
        <f t="shared" si="343"/>
        <v>#VALUE!</v>
      </c>
      <c r="X818" s="158" t="e">
        <f t="shared" si="344"/>
        <v>#VALUE!</v>
      </c>
      <c r="Y818" s="70"/>
      <c r="Z818" s="162">
        <f>_xll.BDH(C818,$Z$12,$D$1,$D$1)</f>
        <v>50.75</v>
      </c>
      <c r="AA818" s="162">
        <f t="shared" si="345"/>
        <v>0.89000000000000057</v>
      </c>
      <c r="AB818" s="163">
        <f t="shared" si="346"/>
        <v>1.7536945812807891</v>
      </c>
      <c r="AC818" s="164">
        <v>0</v>
      </c>
      <c r="AD818" s="165">
        <f>IF(D818 = D897,1,_xll.BDP(K818,$AD$12)*L818)</f>
        <v>1.0414000000000001</v>
      </c>
      <c r="AE818" s="400">
        <f>AA818*AC818*T818/AD818 / AF897</f>
        <v>0</v>
      </c>
      <c r="AF818" s="73"/>
      <c r="AG818" s="69"/>
      <c r="AH818" s="61"/>
    </row>
    <row r="819" spans="1:34" x14ac:dyDescent="0.2">
      <c r="A819" s="152"/>
      <c r="B819" s="152">
        <v>20116</v>
      </c>
      <c r="C819" s="152" t="s">
        <v>1706</v>
      </c>
      <c r="D819" s="152" t="str">
        <f>_xll.BDP(C819,$D$12)</f>
        <v>USD</v>
      </c>
      <c r="E819" s="152" t="s">
        <v>1707</v>
      </c>
      <c r="F819" s="153">
        <f>_xll.BDP(C819,$F$12)</f>
        <v>25.21</v>
      </c>
      <c r="G819" s="153" t="str">
        <f>_xll.BDP(C819,$G$12)</f>
        <v>#N/A Requesting Data...</v>
      </c>
      <c r="H819" s="154" t="e">
        <f>IF(OR(OR(G819="#N/A N/A",G819="#N/A Real Time"),OR(F819="#N/A N/A",F819="#N/A Real Time")),0,  G819 - F819)</f>
        <v>#VALUE!</v>
      </c>
      <c r="I819" s="155" t="e">
        <f>IF(OR(F819=0,F819="#N/A N/A"),0,H819 / F819*100)</f>
        <v>#VALUE!</v>
      </c>
      <c r="J819" s="156">
        <v>0</v>
      </c>
      <c r="K819" s="152" t="str">
        <f>CONCATENATE(D897,D819, " Curncy")</f>
        <v>EURUSD Curncy</v>
      </c>
      <c r="L819" s="152">
        <f>IF(D819 = D897,1,_xll.BDP(K819,$L$12))</f>
        <v>1</v>
      </c>
      <c r="M819" s="394" t="e">
        <f>IF(D819 = D897,1,_xll.BDP(K819,$M$12)*L819)</f>
        <v>#VALUE!</v>
      </c>
      <c r="N819" s="157" t="e">
        <f>H819*J819*T819/M819</f>
        <v>#VALUE!</v>
      </c>
      <c r="O819" s="396" t="e">
        <f>N819 / Y897</f>
        <v>#VALUE!</v>
      </c>
      <c r="P819" s="159">
        <f>IF(OR(OR(J819=0,G819 = "#N/A N/A"),G819="#N/A Real Time"),0,G819*J819*T819/M819)</f>
        <v>0</v>
      </c>
      <c r="Q819" s="398">
        <f>P819 / Y897*100</f>
        <v>0</v>
      </c>
      <c r="R819" s="160">
        <f>IF(Q819&lt;0,Q819,0)</f>
        <v>0</v>
      </c>
      <c r="S819" s="398">
        <f>IF(Q819&gt;0,Q819,0)</f>
        <v>0</v>
      </c>
      <c r="T819" s="152">
        <f>IF(EXACT(D819,UPPER(D819)),1,0.01)/V819</f>
        <v>1</v>
      </c>
      <c r="U819" s="152">
        <v>0</v>
      </c>
      <c r="V819" s="152">
        <v>1</v>
      </c>
      <c r="W819" s="158" t="e">
        <f>IF(AND(Q819&lt;0,O819&gt;0),O819,0)</f>
        <v>#VALUE!</v>
      </c>
      <c r="X819" s="158" t="e">
        <f>IF(AND(Q819&gt;0,O819&gt;0),O819,0)</f>
        <v>#VALUE!</v>
      </c>
      <c r="Y819" s="161"/>
      <c r="Z819" s="162" t="str">
        <f>_xll.BDH(C819,$Z$12,$D$1,$D$1)</f>
        <v>#N/A Requesting Data...</v>
      </c>
      <c r="AA819" s="162" t="e">
        <f>IF(OR(OR(F819="#N/A N/A",F819="#N/A Real Time"),OR(Z819="#N/A N/A",Z819="#N/A Real Time")),0,  F819 - Z819)</f>
        <v>#VALUE!</v>
      </c>
      <c r="AB819" s="163" t="e">
        <f>IF(OR(Z819=0,Z819="#N/A N/A"),0,AA819 / Z819*100)</f>
        <v>#VALUE!</v>
      </c>
      <c r="AC819" s="164">
        <v>0</v>
      </c>
      <c r="AD819" s="165">
        <f>IF(D819 = D897,1,_xll.BDP(K819,$AD$12)*L819)</f>
        <v>1.0414000000000001</v>
      </c>
      <c r="AE819" s="400" t="e">
        <f>AA819*AC819*T819/AD819 / AF897</f>
        <v>#VALUE!</v>
      </c>
      <c r="AF819" s="166"/>
      <c r="AG819" s="69"/>
      <c r="AH819" s="61"/>
    </row>
    <row r="820" spans="1:34" x14ac:dyDescent="0.2">
      <c r="B820" s="152">
        <v>25072</v>
      </c>
      <c r="C820" s="152" t="s">
        <v>28</v>
      </c>
      <c r="D820" s="152" t="str">
        <f>_xll.BDP(C820,$D$12)</f>
        <v>USD</v>
      </c>
      <c r="E820" s="152" t="s">
        <v>222</v>
      </c>
      <c r="F820" s="153">
        <f>_xll.BDP(C820,$F$12)</f>
        <v>28.15</v>
      </c>
      <c r="G820" s="153" t="str">
        <f>_xll.BDP(C820,$G$12)</f>
        <v>#N/A Requesting Data...</v>
      </c>
      <c r="H820" s="154" t="e">
        <f t="shared" si="336"/>
        <v>#VALUE!</v>
      </c>
      <c r="I820" s="155" t="e">
        <f t="shared" si="337"/>
        <v>#VALUE!</v>
      </c>
      <c r="J820" s="156">
        <v>0</v>
      </c>
      <c r="K820" s="152" t="str">
        <f>CONCATENATE(D897,D820, " Curncy")</f>
        <v>EURUSD Curncy</v>
      </c>
      <c r="L820" s="152">
        <f>IF(D820 = D897,1,_xll.BDP(K820,$L$12))</f>
        <v>1</v>
      </c>
      <c r="M820" s="394" t="e">
        <f>IF(D820 = D897,1,_xll.BDP(K820,$M$12)*L820)</f>
        <v>#VALUE!</v>
      </c>
      <c r="N820" s="157" t="e">
        <f t="shared" si="338"/>
        <v>#VALUE!</v>
      </c>
      <c r="O820" s="396" t="e">
        <f>N820 / Y897</f>
        <v>#VALUE!</v>
      </c>
      <c r="P820" s="159">
        <f t="shared" si="339"/>
        <v>0</v>
      </c>
      <c r="Q820" s="398">
        <f>P820 / Y897*100</f>
        <v>0</v>
      </c>
      <c r="R820" s="160">
        <f t="shared" si="340"/>
        <v>0</v>
      </c>
      <c r="S820" s="398">
        <f t="shared" si="341"/>
        <v>0</v>
      </c>
      <c r="T820" s="152">
        <f t="shared" si="342"/>
        <v>1</v>
      </c>
      <c r="U820" s="152">
        <v>0</v>
      </c>
      <c r="V820" s="152">
        <v>1</v>
      </c>
      <c r="W820" s="158" t="e">
        <f t="shared" si="343"/>
        <v>#VALUE!</v>
      </c>
      <c r="X820" s="158" t="e">
        <f t="shared" si="344"/>
        <v>#VALUE!</v>
      </c>
      <c r="Y820" s="70"/>
      <c r="Z820" s="162">
        <f>_xll.BDH(C820,$Z$12,$D$1,$D$1)</f>
        <v>30.63</v>
      </c>
      <c r="AA820" s="162">
        <f t="shared" si="345"/>
        <v>-2.4800000000000004</v>
      </c>
      <c r="AB820" s="163">
        <f t="shared" si="346"/>
        <v>-8.0966372837087839</v>
      </c>
      <c r="AC820" s="164">
        <v>0</v>
      </c>
      <c r="AD820" s="165">
        <f>IF(D820 = D897,1,_xll.BDP(K820,$AD$12)*L820)</f>
        <v>1.0414000000000001</v>
      </c>
      <c r="AE820" s="400">
        <f>AA820*AC820*T820/AD820 / AF897</f>
        <v>0</v>
      </c>
      <c r="AF820" s="73"/>
      <c r="AG820" s="69"/>
      <c r="AH820" s="61"/>
    </row>
    <row r="821" spans="1:34" x14ac:dyDescent="0.2">
      <c r="A821" s="110"/>
      <c r="B821" s="110">
        <v>22600</v>
      </c>
      <c r="C821" s="110" t="s">
        <v>1696</v>
      </c>
      <c r="D821" s="110" t="str">
        <f>_xll.BDP(C821,$D$12)</f>
        <v>USD</v>
      </c>
      <c r="E821" s="110" t="s">
        <v>1697</v>
      </c>
      <c r="F821" s="111">
        <f>_xll.BDP(C821,$F$12)</f>
        <v>199.18</v>
      </c>
      <c r="G821" s="111" t="str">
        <f>_xll.BDP(C821,$G$12)</f>
        <v>#N/A Requesting Data...</v>
      </c>
      <c r="H821" s="112" t="e">
        <f>IF(OR(OR(G821="#N/A N/A",G821="#N/A Real Time"),OR(F821="#N/A N/A",F821="#N/A Real Time")),0,  G821 - F821)</f>
        <v>#VALUE!</v>
      </c>
      <c r="I821" s="113" t="e">
        <f>IF(OR(F821=0,F821="#N/A N/A"),0,H821 / F821*100)</f>
        <v>#VALUE!</v>
      </c>
      <c r="J821" s="114">
        <v>0</v>
      </c>
      <c r="K821" s="110" t="str">
        <f>CONCATENATE(D897,D821, " Curncy")</f>
        <v>EURUSD Curncy</v>
      </c>
      <c r="L821" s="110">
        <f>IF(D821 = D897,1,_xll.BDP(K821,$L$12))</f>
        <v>1</v>
      </c>
      <c r="M821" s="372" t="e">
        <f>IF(D821 = D897,1,_xll.BDP(K821,$M$12)*L821)</f>
        <v>#VALUE!</v>
      </c>
      <c r="N821" s="116" t="e">
        <f>H821*J821*T821/M821</f>
        <v>#VALUE!</v>
      </c>
      <c r="O821" s="379" t="e">
        <f>N821 / Y897</f>
        <v>#VALUE!</v>
      </c>
      <c r="P821" s="286">
        <f>IF(OR(OR(J821=0,G821 = "#N/A N/A"),G821="#N/A Real Time"),0,G821*J821*T821/M821)</f>
        <v>0</v>
      </c>
      <c r="Q821" s="384">
        <f>P821 / Y897*100</f>
        <v>0</v>
      </c>
      <c r="R821" s="118">
        <f>IF(Q821&lt;0,Q821,0)</f>
        <v>0</v>
      </c>
      <c r="S821" s="384">
        <f>IF(Q821&gt;0,Q821,0)</f>
        <v>0</v>
      </c>
      <c r="T821" s="110">
        <f>IF(EXACT(D821,UPPER(D821)),1,0.01)/V821</f>
        <v>1</v>
      </c>
      <c r="U821" s="110">
        <v>0</v>
      </c>
      <c r="V821" s="110">
        <v>1</v>
      </c>
      <c r="W821" s="117" t="e">
        <f>IF(AND(Q821&lt;0,O821&gt;0),O821,0)</f>
        <v>#VALUE!</v>
      </c>
      <c r="X821" s="117" t="e">
        <f>IF(AND(Q821&gt;0,O821&gt;0),O821,0)</f>
        <v>#VALUE!</v>
      </c>
      <c r="Y821" s="110"/>
      <c r="Z821" s="119">
        <f>_xll.BDH(C821,$Z$12,$D$1,$D$1)</f>
        <v>196.89</v>
      </c>
      <c r="AA821" s="119">
        <f>IF(OR(OR(F821="#N/A N/A",F821="#N/A Real Time"),OR(Z821="#N/A N/A",Z821="#N/A Real Time")),0,  F821 - Z821)</f>
        <v>2.2900000000000205</v>
      </c>
      <c r="AB821" s="129">
        <f>IF(OR(Z821=0,Z821="#N/A N/A"),0,AA821 / Z821*100)</f>
        <v>1.1630859870994059</v>
      </c>
      <c r="AC821" s="121">
        <v>0</v>
      </c>
      <c r="AD821" s="122">
        <f>IF(D821 = D897,1,_xll.BDP(K821,$AD$12)*L821)</f>
        <v>1.0414000000000001</v>
      </c>
      <c r="AE821" s="389">
        <f>AA821*AC821*T821/AD821 / AF897</f>
        <v>0</v>
      </c>
      <c r="AF821" s="123"/>
      <c r="AG821" s="69"/>
      <c r="AH821" s="61"/>
    </row>
    <row r="822" spans="1:34" x14ac:dyDescent="0.2">
      <c r="A822" s="110"/>
      <c r="B822" s="152">
        <v>3400</v>
      </c>
      <c r="C822" s="152" t="s">
        <v>1324</v>
      </c>
      <c r="D822" s="152" t="str">
        <f>_xll.BDP(C822,$D$12)</f>
        <v>USD</v>
      </c>
      <c r="E822" s="152" t="s">
        <v>1325</v>
      </c>
      <c r="F822" s="153">
        <f>_xll.BDP(C822,$F$12)</f>
        <v>96.14</v>
      </c>
      <c r="G822" s="153" t="str">
        <f>_xll.BDP(C822,$G$12)</f>
        <v>#N/A Requesting Data...</v>
      </c>
      <c r="H822" s="154" t="e">
        <f t="shared" si="336"/>
        <v>#VALUE!</v>
      </c>
      <c r="I822" s="155" t="e">
        <f t="shared" si="337"/>
        <v>#VALUE!</v>
      </c>
      <c r="J822" s="156">
        <v>0</v>
      </c>
      <c r="K822" s="152" t="str">
        <f>CONCATENATE(D897,D822, " Curncy")</f>
        <v>EURUSD Curncy</v>
      </c>
      <c r="L822" s="152">
        <f>IF(D822 = D897,1,_xll.BDP(K822,$L$12))</f>
        <v>1</v>
      </c>
      <c r="M822" s="394" t="e">
        <f>IF(D822 = D897,1,_xll.BDP(K822,$M$12)*L822)</f>
        <v>#VALUE!</v>
      </c>
      <c r="N822" s="157" t="e">
        <f t="shared" si="338"/>
        <v>#VALUE!</v>
      </c>
      <c r="O822" s="396" t="e">
        <f>N822 / Y897</f>
        <v>#VALUE!</v>
      </c>
      <c r="P822" s="159">
        <f t="shared" si="339"/>
        <v>0</v>
      </c>
      <c r="Q822" s="398">
        <f>P822 / Y897*100</f>
        <v>0</v>
      </c>
      <c r="R822" s="160">
        <f t="shared" si="340"/>
        <v>0</v>
      </c>
      <c r="S822" s="398">
        <f t="shared" si="341"/>
        <v>0</v>
      </c>
      <c r="T822" s="152">
        <f t="shared" si="342"/>
        <v>1</v>
      </c>
      <c r="U822" s="152">
        <v>0</v>
      </c>
      <c r="V822" s="152">
        <v>1</v>
      </c>
      <c r="W822" s="158" t="e">
        <f t="shared" si="343"/>
        <v>#VALUE!</v>
      </c>
      <c r="X822" s="158" t="e">
        <f t="shared" si="344"/>
        <v>#VALUE!</v>
      </c>
      <c r="Y822" s="110"/>
      <c r="Z822" s="162" t="str">
        <f>_xll.BDH(C822,$Z$12,$D$1,$D$1)</f>
        <v>#N/A Requesting Data...</v>
      </c>
      <c r="AA822" s="162" t="e">
        <f t="shared" si="345"/>
        <v>#VALUE!</v>
      </c>
      <c r="AB822" s="163" t="e">
        <f t="shared" si="346"/>
        <v>#VALUE!</v>
      </c>
      <c r="AC822" s="164">
        <v>0</v>
      </c>
      <c r="AD822" s="165">
        <f>IF(D822 = D897,1,_xll.BDP(K822,$AD$12)*L822)</f>
        <v>1.0414000000000001</v>
      </c>
      <c r="AE822" s="400" t="e">
        <f>AA822*AC822*T822/AD822 / AF897</f>
        <v>#VALUE!</v>
      </c>
      <c r="AF822" s="123"/>
      <c r="AG822" s="69"/>
      <c r="AH822" s="61"/>
    </row>
    <row r="823" spans="1:34" s="107" customFormat="1" ht="12" customHeight="1" x14ac:dyDescent="0.2">
      <c r="A823" s="110"/>
      <c r="B823" s="152">
        <v>28929</v>
      </c>
      <c r="C823" s="152" t="s">
        <v>1342</v>
      </c>
      <c r="D823" s="152" t="str">
        <f>_xll.BDP(C823,$D$12)</f>
        <v>USD</v>
      </c>
      <c r="E823" s="152" t="s">
        <v>1314</v>
      </c>
      <c r="F823" s="153">
        <f>_xll.BDP(C823,$F$12)</f>
        <v>6.73</v>
      </c>
      <c r="G823" s="153" t="str">
        <f>_xll.BDP(C823,$G$12)</f>
        <v>#N/A Requesting Data...</v>
      </c>
      <c r="H823" s="154" t="e">
        <f t="shared" si="336"/>
        <v>#VALUE!</v>
      </c>
      <c r="I823" s="155" t="e">
        <f t="shared" si="337"/>
        <v>#VALUE!</v>
      </c>
      <c r="J823" s="156">
        <v>0</v>
      </c>
      <c r="K823" s="152" t="str">
        <f>CONCATENATE(D897,D823, " Curncy")</f>
        <v>EURUSD Curncy</v>
      </c>
      <c r="L823" s="152">
        <f>IF(D823 = D897,1,_xll.BDP(K823,$L$12))</f>
        <v>1</v>
      </c>
      <c r="M823" s="394" t="e">
        <f>IF(D823 = D897,1,_xll.BDP(K823,$M$12)*L823)</f>
        <v>#VALUE!</v>
      </c>
      <c r="N823" s="157" t="e">
        <f t="shared" si="338"/>
        <v>#VALUE!</v>
      </c>
      <c r="O823" s="396" t="e">
        <f>N823 / Y897</f>
        <v>#VALUE!</v>
      </c>
      <c r="P823" s="159">
        <f t="shared" si="339"/>
        <v>0</v>
      </c>
      <c r="Q823" s="398">
        <f>P823 / Y897*100</f>
        <v>0</v>
      </c>
      <c r="R823" s="160">
        <f t="shared" si="340"/>
        <v>0</v>
      </c>
      <c r="S823" s="398">
        <f t="shared" si="341"/>
        <v>0</v>
      </c>
      <c r="T823" s="152">
        <f t="shared" si="342"/>
        <v>1</v>
      </c>
      <c r="U823" s="152">
        <v>0</v>
      </c>
      <c r="V823" s="152">
        <v>1</v>
      </c>
      <c r="W823" s="158" t="e">
        <f t="shared" si="343"/>
        <v>#VALUE!</v>
      </c>
      <c r="X823" s="158" t="e">
        <f t="shared" si="344"/>
        <v>#VALUE!</v>
      </c>
      <c r="Y823" s="110"/>
      <c r="Z823" s="162" t="str">
        <f>_xll.BDH(C823,$Z$12,$D$1,$D$1)</f>
        <v>#N/A Requesting Data...</v>
      </c>
      <c r="AA823" s="162" t="e">
        <f t="shared" si="345"/>
        <v>#VALUE!</v>
      </c>
      <c r="AB823" s="163" t="e">
        <f t="shared" si="346"/>
        <v>#VALUE!</v>
      </c>
      <c r="AC823" s="164">
        <v>0</v>
      </c>
      <c r="AD823" s="165">
        <f>IF(D823 = D897,1,_xll.BDP(K823,$AD$12)*L823)</f>
        <v>1.0414000000000001</v>
      </c>
      <c r="AE823" s="400" t="e">
        <f>AA823*AC823*T823/AD823 / AF897</f>
        <v>#VALUE!</v>
      </c>
      <c r="AF823" s="123"/>
      <c r="AG823" s="69"/>
      <c r="AH823" s="61"/>
    </row>
    <row r="824" spans="1:34" x14ac:dyDescent="0.2">
      <c r="B824" s="152">
        <v>1958</v>
      </c>
      <c r="C824" s="152" t="s">
        <v>864</v>
      </c>
      <c r="D824" s="152" t="str">
        <f>_xll.BDP(C824,$D$12)</f>
        <v>USD</v>
      </c>
      <c r="E824" s="152" t="s">
        <v>930</v>
      </c>
      <c r="F824" s="153">
        <f>_xll.BDP(C824,$F$12)</f>
        <v>39.92</v>
      </c>
      <c r="G824" s="153" t="str">
        <f>_xll.BDP(C824,$G$12)</f>
        <v>#N/A Requesting Data...</v>
      </c>
      <c r="H824" s="154" t="e">
        <f t="shared" si="336"/>
        <v>#VALUE!</v>
      </c>
      <c r="I824" s="155" t="e">
        <f t="shared" si="337"/>
        <v>#VALUE!</v>
      </c>
      <c r="J824" s="156">
        <v>0</v>
      </c>
      <c r="K824" s="152" t="str">
        <f>CONCATENATE(D897,D824, " Curncy")</f>
        <v>EURUSD Curncy</v>
      </c>
      <c r="L824" s="152">
        <f>IF(D824 = D897,1,_xll.BDP(K824,$L$12))</f>
        <v>1</v>
      </c>
      <c r="M824" s="394" t="e">
        <f>IF(D824 = D897,1,_xll.BDP(K824,$M$12)*L824)</f>
        <v>#VALUE!</v>
      </c>
      <c r="N824" s="157" t="e">
        <f t="shared" si="338"/>
        <v>#VALUE!</v>
      </c>
      <c r="O824" s="396" t="e">
        <f>N824 / Y897</f>
        <v>#VALUE!</v>
      </c>
      <c r="P824" s="159">
        <f t="shared" si="339"/>
        <v>0</v>
      </c>
      <c r="Q824" s="398">
        <f>P824 / Y897*100</f>
        <v>0</v>
      </c>
      <c r="R824" s="160">
        <f t="shared" si="340"/>
        <v>0</v>
      </c>
      <c r="S824" s="398">
        <f t="shared" si="341"/>
        <v>0</v>
      </c>
      <c r="T824" s="152">
        <f t="shared" si="342"/>
        <v>1</v>
      </c>
      <c r="U824" s="152">
        <v>0</v>
      </c>
      <c r="V824" s="152">
        <v>1</v>
      </c>
      <c r="W824" s="158" t="e">
        <f t="shared" si="343"/>
        <v>#VALUE!</v>
      </c>
      <c r="X824" s="158" t="e">
        <f t="shared" si="344"/>
        <v>#VALUE!</v>
      </c>
      <c r="Y824" s="70"/>
      <c r="Z824" s="162" t="str">
        <f>_xll.BDH(C824,$Z$12,$D$1,$D$1)</f>
        <v>#N/A Requesting Data...</v>
      </c>
      <c r="AA824" s="162" t="e">
        <f t="shared" si="345"/>
        <v>#VALUE!</v>
      </c>
      <c r="AB824" s="163" t="e">
        <f t="shared" si="346"/>
        <v>#VALUE!</v>
      </c>
      <c r="AC824" s="164">
        <v>0</v>
      </c>
      <c r="AD824" s="165">
        <f>IF(D824 = D897,1,_xll.BDP(K824,$AD$12)*L824)</f>
        <v>1.0414000000000001</v>
      </c>
      <c r="AE824" s="400" t="e">
        <f>AA824*AC824*T824/AD824 / AF897</f>
        <v>#VALUE!</v>
      </c>
      <c r="AF824" s="73"/>
      <c r="AG824" s="69"/>
      <c r="AH824" s="61"/>
    </row>
    <row r="825" spans="1:34" s="107" customFormat="1" ht="12" customHeight="1" x14ac:dyDescent="0.2">
      <c r="A825"/>
      <c r="B825" s="152">
        <v>16329</v>
      </c>
      <c r="C825" s="152" t="s">
        <v>865</v>
      </c>
      <c r="D825" s="152" t="str">
        <f>_xll.BDP(C825,$D$12)</f>
        <v>USD</v>
      </c>
      <c r="E825" s="152" t="s">
        <v>931</v>
      </c>
      <c r="F825" s="153">
        <f>_xll.BDP(C825,$F$12)</f>
        <v>157.59</v>
      </c>
      <c r="G825" s="153" t="str">
        <f>_xll.BDP(C825,$G$12)</f>
        <v>#N/A Requesting Data...</v>
      </c>
      <c r="H825" s="154" t="e">
        <f t="shared" si="336"/>
        <v>#VALUE!</v>
      </c>
      <c r="I825" s="155" t="e">
        <f t="shared" si="337"/>
        <v>#VALUE!</v>
      </c>
      <c r="J825" s="156">
        <v>0</v>
      </c>
      <c r="K825" s="152" t="str">
        <f>CONCATENATE(D897,D825, " Curncy")</f>
        <v>EURUSD Curncy</v>
      </c>
      <c r="L825" s="152">
        <f>IF(D825 = D897,1,_xll.BDP(K825,$L$12))</f>
        <v>1</v>
      </c>
      <c r="M825" s="394" t="e">
        <f>IF(D825 = D897,1,_xll.BDP(K825,$M$12)*L825)</f>
        <v>#VALUE!</v>
      </c>
      <c r="N825" s="157" t="e">
        <f t="shared" si="338"/>
        <v>#VALUE!</v>
      </c>
      <c r="O825" s="396" t="e">
        <f>N825 / Y897</f>
        <v>#VALUE!</v>
      </c>
      <c r="P825" s="159">
        <f t="shared" si="339"/>
        <v>0</v>
      </c>
      <c r="Q825" s="398">
        <f>P825 / Y897*100</f>
        <v>0</v>
      </c>
      <c r="R825" s="160">
        <f t="shared" si="340"/>
        <v>0</v>
      </c>
      <c r="S825" s="398">
        <f t="shared" si="341"/>
        <v>0</v>
      </c>
      <c r="T825" s="152">
        <f t="shared" si="342"/>
        <v>1</v>
      </c>
      <c r="U825" s="152">
        <v>0</v>
      </c>
      <c r="V825" s="152">
        <v>1</v>
      </c>
      <c r="W825" s="158" t="e">
        <f t="shared" si="343"/>
        <v>#VALUE!</v>
      </c>
      <c r="X825" s="158" t="e">
        <f t="shared" si="344"/>
        <v>#VALUE!</v>
      </c>
      <c r="Y825" s="70"/>
      <c r="Z825" s="162">
        <f>_xll.BDH(C825,$Z$12,$D$1,$D$1)</f>
        <v>154.87</v>
      </c>
      <c r="AA825" s="162">
        <f t="shared" si="345"/>
        <v>2.7199999999999989</v>
      </c>
      <c r="AB825" s="163">
        <f t="shared" si="346"/>
        <v>1.7563117453347963</v>
      </c>
      <c r="AC825" s="164">
        <v>0</v>
      </c>
      <c r="AD825" s="165">
        <f>IF(D825 = D897,1,_xll.BDP(K825,$AD$12)*L825)</f>
        <v>1.0414000000000001</v>
      </c>
      <c r="AE825" s="400">
        <f>AA825*AC825*T825/AD825 / AF897</f>
        <v>0</v>
      </c>
      <c r="AF825" s="73"/>
      <c r="AG825" s="69"/>
      <c r="AH825" s="61"/>
    </row>
    <row r="826" spans="1:34" x14ac:dyDescent="0.2">
      <c r="A826" s="152"/>
      <c r="B826" s="152">
        <v>28079</v>
      </c>
      <c r="C826" s="152" t="s">
        <v>1367</v>
      </c>
      <c r="D826" s="152" t="str">
        <f>_xll.BDP(C826,$D$12)</f>
        <v>USD</v>
      </c>
      <c r="E826" s="152" t="s">
        <v>1368</v>
      </c>
      <c r="F826" s="153" t="str">
        <f>_xll.BDP(C826,$F$12)</f>
        <v>#N/A N/A</v>
      </c>
      <c r="G826" s="153" t="str">
        <f>_xll.BDP(C826,$G$12)</f>
        <v>#N/A Requesting Data...</v>
      </c>
      <c r="H826" s="154">
        <f t="shared" si="336"/>
        <v>0</v>
      </c>
      <c r="I826" s="155">
        <f t="shared" si="337"/>
        <v>0</v>
      </c>
      <c r="J826" s="156">
        <v>0</v>
      </c>
      <c r="K826" s="152" t="str">
        <f>CONCATENATE(D897,D826, " Curncy")</f>
        <v>EURUSD Curncy</v>
      </c>
      <c r="L826" s="152">
        <f>IF(D826 = D897,1,_xll.BDP(K826,$L$12))</f>
        <v>1</v>
      </c>
      <c r="M826" s="394" t="e">
        <f>IF(D826 = D897,1,_xll.BDP(K826,$M$12)*L826)</f>
        <v>#VALUE!</v>
      </c>
      <c r="N826" s="157" t="e">
        <f t="shared" si="338"/>
        <v>#VALUE!</v>
      </c>
      <c r="O826" s="396" t="e">
        <f>N826 / Y897</f>
        <v>#VALUE!</v>
      </c>
      <c r="P826" s="159">
        <f t="shared" si="339"/>
        <v>0</v>
      </c>
      <c r="Q826" s="398">
        <f>P826 / Y897*100</f>
        <v>0</v>
      </c>
      <c r="R826" s="160">
        <f t="shared" si="340"/>
        <v>0</v>
      </c>
      <c r="S826" s="398">
        <f t="shared" si="341"/>
        <v>0</v>
      </c>
      <c r="T826" s="152">
        <f t="shared" si="342"/>
        <v>1</v>
      </c>
      <c r="U826" s="152">
        <v>0</v>
      </c>
      <c r="V826" s="152">
        <v>1</v>
      </c>
      <c r="W826" s="158" t="e">
        <f t="shared" si="343"/>
        <v>#VALUE!</v>
      </c>
      <c r="X826" s="158" t="e">
        <f t="shared" si="344"/>
        <v>#VALUE!</v>
      </c>
      <c r="Y826" s="161"/>
      <c r="Z826" s="162">
        <f>_xll.BDH(C826,$Z$12,$D$1,$D$1)</f>
        <v>68.03</v>
      </c>
      <c r="AA826" s="162">
        <f t="shared" si="345"/>
        <v>0</v>
      </c>
      <c r="AB826" s="163">
        <f t="shared" si="346"/>
        <v>0</v>
      </c>
      <c r="AC826" s="164">
        <v>0</v>
      </c>
      <c r="AD826" s="165">
        <f>IF(D826 = D897,1,_xll.BDP(K826,$AD$12)*L826)</f>
        <v>1.0414000000000001</v>
      </c>
      <c r="AE826" s="400">
        <f>AA826*AC826*T826/AD826 / AF897</f>
        <v>0</v>
      </c>
      <c r="AF826" s="166"/>
      <c r="AG826" s="69"/>
      <c r="AH826" s="61"/>
    </row>
    <row r="827" spans="1:34" x14ac:dyDescent="0.2">
      <c r="A827" s="152"/>
      <c r="B827" s="152">
        <v>22601</v>
      </c>
      <c r="C827" s="152" t="s">
        <v>1355</v>
      </c>
      <c r="D827" s="152" t="str">
        <f>_xll.BDP(C827,$D$12)</f>
        <v>USD</v>
      </c>
      <c r="E827" s="152" t="s">
        <v>1356</v>
      </c>
      <c r="F827" s="153">
        <f>_xll.BDP(C827,$F$12)</f>
        <v>5.13</v>
      </c>
      <c r="G827" s="153" t="str">
        <f>_xll.BDP(C827,$G$12)</f>
        <v>#N/A Requesting Data...</v>
      </c>
      <c r="H827" s="154" t="e">
        <f t="shared" si="336"/>
        <v>#VALUE!</v>
      </c>
      <c r="I827" s="155" t="e">
        <f t="shared" si="337"/>
        <v>#VALUE!</v>
      </c>
      <c r="J827" s="156">
        <v>0</v>
      </c>
      <c r="K827" s="152" t="str">
        <f>CONCATENATE(D897,D827, " Curncy")</f>
        <v>EURUSD Curncy</v>
      </c>
      <c r="L827" s="152">
        <f>IF(D827 = D897,1,_xll.BDP(K827,$L$12))</f>
        <v>1</v>
      </c>
      <c r="M827" s="394" t="e">
        <f>IF(D827 = D897,1,_xll.BDP(K827,$M$12)*L827)</f>
        <v>#VALUE!</v>
      </c>
      <c r="N827" s="157" t="e">
        <f t="shared" si="338"/>
        <v>#VALUE!</v>
      </c>
      <c r="O827" s="396" t="e">
        <f>N827 / Y897</f>
        <v>#VALUE!</v>
      </c>
      <c r="P827" s="159">
        <f t="shared" si="339"/>
        <v>0</v>
      </c>
      <c r="Q827" s="398">
        <f>P827 / Y897*100</f>
        <v>0</v>
      </c>
      <c r="R827" s="160">
        <f t="shared" si="340"/>
        <v>0</v>
      </c>
      <c r="S827" s="398">
        <f t="shared" si="341"/>
        <v>0</v>
      </c>
      <c r="T827" s="152">
        <f t="shared" si="342"/>
        <v>1</v>
      </c>
      <c r="U827" s="152">
        <v>0</v>
      </c>
      <c r="V827" s="152">
        <v>1</v>
      </c>
      <c r="W827" s="158" t="e">
        <f t="shared" si="343"/>
        <v>#VALUE!</v>
      </c>
      <c r="X827" s="158" t="e">
        <f t="shared" si="344"/>
        <v>#VALUE!</v>
      </c>
      <c r="Y827" s="161"/>
      <c r="Z827" s="162">
        <f>_xll.BDH(C827,$Z$12,$D$1,$D$1)</f>
        <v>5.07</v>
      </c>
      <c r="AA827" s="162">
        <f t="shared" si="345"/>
        <v>5.9999999999999609E-2</v>
      </c>
      <c r="AB827" s="163">
        <f t="shared" si="346"/>
        <v>1.1834319526627142</v>
      </c>
      <c r="AC827" s="164">
        <v>0</v>
      </c>
      <c r="AD827" s="165">
        <f>IF(D827 = D897,1,_xll.BDP(K827,$AD$12)*L827)</f>
        <v>1.0414000000000001</v>
      </c>
      <c r="AE827" s="400">
        <f>AA827*AC827*T827/AD827 / AF897</f>
        <v>0</v>
      </c>
      <c r="AF827" s="166"/>
      <c r="AG827" s="69"/>
      <c r="AH827" s="61"/>
    </row>
    <row r="828" spans="1:34" x14ac:dyDescent="0.2">
      <c r="A828" s="152"/>
      <c r="B828" s="152">
        <v>18716</v>
      </c>
      <c r="C828" s="152" t="s">
        <v>1389</v>
      </c>
      <c r="D828" s="152" t="str">
        <f>_xll.BDP(C828,$D$12)</f>
        <v>USD</v>
      </c>
      <c r="E828" s="152" t="s">
        <v>1390</v>
      </c>
      <c r="F828" s="153">
        <f>_xll.BDP(C828,$F$12)</f>
        <v>142.35</v>
      </c>
      <c r="G828" s="153" t="str">
        <f>_xll.BDP(C828,$G$12)</f>
        <v>#N/A Requesting Data...</v>
      </c>
      <c r="H828" s="154" t="e">
        <f t="shared" si="336"/>
        <v>#VALUE!</v>
      </c>
      <c r="I828" s="155" t="e">
        <f t="shared" si="337"/>
        <v>#VALUE!</v>
      </c>
      <c r="J828" s="156">
        <v>-19216</v>
      </c>
      <c r="K828" s="152" t="str">
        <f>CONCATENATE(D897,D828, " Curncy")</f>
        <v>EURUSD Curncy</v>
      </c>
      <c r="L828" s="152">
        <f>IF(D828 = D897,1,_xll.BDP(K828,$L$12))</f>
        <v>1</v>
      </c>
      <c r="M828" s="394" t="e">
        <f>IF(D828 = D897,1,_xll.BDP(K828,$M$12)*L828)</f>
        <v>#VALUE!</v>
      </c>
      <c r="N828" s="157" t="e">
        <f t="shared" si="338"/>
        <v>#VALUE!</v>
      </c>
      <c r="O828" s="396" t="e">
        <f>N828 / Y897</f>
        <v>#VALUE!</v>
      </c>
      <c r="P828" s="159" t="e">
        <f t="shared" si="339"/>
        <v>#VALUE!</v>
      </c>
      <c r="Q828" s="398" t="e">
        <f>P828 / Y897*100</f>
        <v>#VALUE!</v>
      </c>
      <c r="R828" s="160" t="e">
        <f t="shared" si="340"/>
        <v>#VALUE!</v>
      </c>
      <c r="S828" s="398" t="e">
        <f t="shared" si="341"/>
        <v>#VALUE!</v>
      </c>
      <c r="T828" s="152">
        <f t="shared" si="342"/>
        <v>1</v>
      </c>
      <c r="U828" s="152">
        <v>0</v>
      </c>
      <c r="V828" s="152">
        <v>1</v>
      </c>
      <c r="W828" s="158" t="e">
        <f t="shared" si="343"/>
        <v>#VALUE!</v>
      </c>
      <c r="X828" s="158" t="e">
        <f t="shared" si="344"/>
        <v>#VALUE!</v>
      </c>
      <c r="Y828" s="161"/>
      <c r="Z828" s="162">
        <f>_xll.BDH(C828,$Z$12,$D$1,$D$1)</f>
        <v>139.58000000000001</v>
      </c>
      <c r="AA828" s="162">
        <f t="shared" si="345"/>
        <v>2.7699999999999818</v>
      </c>
      <c r="AB828" s="163">
        <f t="shared" si="346"/>
        <v>1.9845250035821618</v>
      </c>
      <c r="AC828" s="164">
        <v>-19216</v>
      </c>
      <c r="AD828" s="165">
        <f>IF(D828 = D897,1,_xll.BDP(K828,$AD$12)*L828)</f>
        <v>1.0414000000000001</v>
      </c>
      <c r="AE828" s="400">
        <f>AA828*AC828*T828/AD828 / AF897</f>
        <v>-1.9049995343898261E-4</v>
      </c>
      <c r="AF828" s="166"/>
      <c r="AG828" s="69"/>
      <c r="AH828" s="61"/>
    </row>
    <row r="829" spans="1:34" x14ac:dyDescent="0.2">
      <c r="B829" s="152">
        <v>2326</v>
      </c>
      <c r="C829" s="152" t="s">
        <v>866</v>
      </c>
      <c r="D829" s="152" t="str">
        <f>_xll.BDP(C829,$D$12)</f>
        <v>USD</v>
      </c>
      <c r="E829" s="152" t="s">
        <v>932</v>
      </c>
      <c r="F829" s="153">
        <f>_xll.BDP(C829,$F$12)</f>
        <v>58.18</v>
      </c>
      <c r="G829" s="153" t="str">
        <f>_xll.BDP(C829,$G$12)</f>
        <v>#N/A Requesting Data...</v>
      </c>
      <c r="H829" s="154" t="e">
        <f t="shared" si="336"/>
        <v>#VALUE!</v>
      </c>
      <c r="I829" s="155" t="e">
        <f t="shared" si="337"/>
        <v>#VALUE!</v>
      </c>
      <c r="J829" s="156">
        <v>0</v>
      </c>
      <c r="K829" s="152" t="str">
        <f>CONCATENATE(D897,D829, " Curncy")</f>
        <v>EURUSD Curncy</v>
      </c>
      <c r="L829" s="152">
        <f>IF(D829 = D897,1,_xll.BDP(K829,$L$12))</f>
        <v>1</v>
      </c>
      <c r="M829" s="394" t="e">
        <f>IF(D829 = D897,1,_xll.BDP(K829,$M$12)*L829)</f>
        <v>#VALUE!</v>
      </c>
      <c r="N829" s="157" t="e">
        <f t="shared" si="338"/>
        <v>#VALUE!</v>
      </c>
      <c r="O829" s="396" t="e">
        <f>N829 / Y897</f>
        <v>#VALUE!</v>
      </c>
      <c r="P829" s="159">
        <f t="shared" si="339"/>
        <v>0</v>
      </c>
      <c r="Q829" s="398">
        <f>P829 / Y897*100</f>
        <v>0</v>
      </c>
      <c r="R829" s="160">
        <f t="shared" si="340"/>
        <v>0</v>
      </c>
      <c r="S829" s="398">
        <f t="shared" si="341"/>
        <v>0</v>
      </c>
      <c r="T829" s="152">
        <f t="shared" si="342"/>
        <v>1</v>
      </c>
      <c r="U829" s="152">
        <v>0</v>
      </c>
      <c r="V829" s="152">
        <v>1</v>
      </c>
      <c r="W829" s="158" t="e">
        <f t="shared" si="343"/>
        <v>#VALUE!</v>
      </c>
      <c r="X829" s="158" t="e">
        <f t="shared" si="344"/>
        <v>#VALUE!</v>
      </c>
      <c r="Y829" s="70"/>
      <c r="Z829" s="162">
        <f>_xll.BDH(C829,$Z$12,$D$1,$D$1)</f>
        <v>56.98</v>
      </c>
      <c r="AA829" s="162">
        <f t="shared" si="345"/>
        <v>1.2000000000000028</v>
      </c>
      <c r="AB829" s="163">
        <f t="shared" si="346"/>
        <v>2.1060021060021112</v>
      </c>
      <c r="AC829" s="164">
        <v>0</v>
      </c>
      <c r="AD829" s="165">
        <f>IF(D829 = D897,1,_xll.BDP(K829,$AD$12)*L829)</f>
        <v>1.0414000000000001</v>
      </c>
      <c r="AE829" s="400">
        <f>AA829*AC829*T829/AD829 / AF897</f>
        <v>0</v>
      </c>
      <c r="AF829" s="73"/>
      <c r="AG829" s="69"/>
      <c r="AH829" s="61"/>
    </row>
    <row r="830" spans="1:34" x14ac:dyDescent="0.2">
      <c r="A830" s="152"/>
      <c r="B830" s="152">
        <v>26284</v>
      </c>
      <c r="C830" s="152" t="s">
        <v>27</v>
      </c>
      <c r="D830" s="152" t="str">
        <f>_xll.BDP(C830,$D$12)</f>
        <v>USD</v>
      </c>
      <c r="E830" s="152" t="s">
        <v>220</v>
      </c>
      <c r="F830" s="153">
        <f>_xll.BDP(C830,$F$12)</f>
        <v>48.15</v>
      </c>
      <c r="G830" s="153" t="str">
        <f>_xll.BDP(C830,$G$12)</f>
        <v>#N/A Requesting Data...</v>
      </c>
      <c r="H830" s="154" t="e">
        <f t="shared" si="336"/>
        <v>#VALUE!</v>
      </c>
      <c r="I830" s="155" t="e">
        <f t="shared" si="337"/>
        <v>#VALUE!</v>
      </c>
      <c r="J830" s="156">
        <v>0</v>
      </c>
      <c r="K830" s="152" t="str">
        <f>CONCATENATE(D897,D830, " Curncy")</f>
        <v>EURUSD Curncy</v>
      </c>
      <c r="L830" s="152">
        <f>IF(D830 = D897,1,_xll.BDP(K830,$L$12))</f>
        <v>1</v>
      </c>
      <c r="M830" s="394" t="e">
        <f>IF(D830 = D897,1,_xll.BDP(K830,$M$12)*L830)</f>
        <v>#VALUE!</v>
      </c>
      <c r="N830" s="157" t="e">
        <f t="shared" si="338"/>
        <v>#VALUE!</v>
      </c>
      <c r="O830" s="396" t="e">
        <f>N830 / Y897</f>
        <v>#VALUE!</v>
      </c>
      <c r="P830" s="159">
        <f t="shared" si="339"/>
        <v>0</v>
      </c>
      <c r="Q830" s="398">
        <f>P830 / Y897*100</f>
        <v>0</v>
      </c>
      <c r="R830" s="160">
        <f t="shared" si="340"/>
        <v>0</v>
      </c>
      <c r="S830" s="398">
        <f t="shared" si="341"/>
        <v>0</v>
      </c>
      <c r="T830" s="152">
        <f t="shared" si="342"/>
        <v>1</v>
      </c>
      <c r="U830" s="152">
        <v>0</v>
      </c>
      <c r="V830" s="152">
        <v>1</v>
      </c>
      <c r="W830" s="158" t="e">
        <f t="shared" si="343"/>
        <v>#VALUE!</v>
      </c>
      <c r="X830" s="158" t="e">
        <f t="shared" si="344"/>
        <v>#VALUE!</v>
      </c>
      <c r="Y830" s="161"/>
      <c r="Z830" s="162">
        <f>_xll.BDH(C830,$Z$12,$D$1,$D$1)</f>
        <v>48.16</v>
      </c>
      <c r="AA830" s="162">
        <f t="shared" si="345"/>
        <v>-9.9999999999980105E-3</v>
      </c>
      <c r="AB830" s="163">
        <f t="shared" si="346"/>
        <v>-2.0764119601324772E-2</v>
      </c>
      <c r="AC830" s="164">
        <v>0</v>
      </c>
      <c r="AD830" s="165">
        <f>IF(D830 = D897,1,_xll.BDP(K830,$AD$12)*L830)</f>
        <v>1.0414000000000001</v>
      </c>
      <c r="AE830" s="400">
        <f>AA830*AC830*T830/AD830 / AF897</f>
        <v>0</v>
      </c>
      <c r="AF830" s="166"/>
      <c r="AG830" s="69"/>
      <c r="AH830" s="61"/>
    </row>
    <row r="831" spans="1:34" x14ac:dyDescent="0.2">
      <c r="A831" s="152"/>
      <c r="B831" s="152">
        <v>30018</v>
      </c>
      <c r="C831" s="152" t="s">
        <v>1458</v>
      </c>
      <c r="D831" s="152" t="str">
        <f>_xll.BDP(C831,$D$12)</f>
        <v>USD</v>
      </c>
      <c r="E831" s="152" t="s">
        <v>1459</v>
      </c>
      <c r="F831" s="153">
        <f>_xll.BDP(C831,$F$12)</f>
        <v>110.97</v>
      </c>
      <c r="G831" s="153" t="str">
        <f>_xll.BDP(C831,$G$12)</f>
        <v>#N/A Requesting Data...</v>
      </c>
      <c r="H831" s="154" t="e">
        <f t="shared" si="336"/>
        <v>#VALUE!</v>
      </c>
      <c r="I831" s="155" t="e">
        <f t="shared" si="337"/>
        <v>#VALUE!</v>
      </c>
      <c r="J831" s="156">
        <v>0</v>
      </c>
      <c r="K831" s="152" t="str">
        <f>CONCATENATE(D897,D831, " Curncy")</f>
        <v>EURUSD Curncy</v>
      </c>
      <c r="L831" s="152">
        <f>IF(D831 = D897,1,_xll.BDP(K831,$L$12))</f>
        <v>1</v>
      </c>
      <c r="M831" s="394" t="e">
        <f>IF(D831 = D897,1,_xll.BDP(K831,$M$12)*L831)</f>
        <v>#VALUE!</v>
      </c>
      <c r="N831" s="157" t="e">
        <f t="shared" si="338"/>
        <v>#VALUE!</v>
      </c>
      <c r="O831" s="396" t="e">
        <f>N831 / Y897</f>
        <v>#VALUE!</v>
      </c>
      <c r="P831" s="159">
        <f t="shared" si="339"/>
        <v>0</v>
      </c>
      <c r="Q831" s="398">
        <f>P831 / Y897*100</f>
        <v>0</v>
      </c>
      <c r="R831" s="160">
        <f t="shared" si="340"/>
        <v>0</v>
      </c>
      <c r="S831" s="398">
        <f t="shared" si="341"/>
        <v>0</v>
      </c>
      <c r="T831" s="152">
        <f t="shared" si="342"/>
        <v>1</v>
      </c>
      <c r="U831" s="152">
        <v>0</v>
      </c>
      <c r="V831" s="152">
        <v>1</v>
      </c>
      <c r="W831" s="158" t="e">
        <f t="shared" si="343"/>
        <v>#VALUE!</v>
      </c>
      <c r="X831" s="158" t="e">
        <f t="shared" si="344"/>
        <v>#VALUE!</v>
      </c>
      <c r="Y831" s="161"/>
      <c r="Z831" s="162">
        <f>_xll.BDH(C831,$Z$12,$D$1,$D$1)</f>
        <v>107.97</v>
      </c>
      <c r="AA831" s="162">
        <f t="shared" si="345"/>
        <v>3</v>
      </c>
      <c r="AB831" s="163">
        <f t="shared" si="346"/>
        <v>2.7785495971103082</v>
      </c>
      <c r="AC831" s="164">
        <v>0</v>
      </c>
      <c r="AD831" s="165">
        <f>IF(D831 = D897,1,_xll.BDP(K831,$AD$12)*L831)</f>
        <v>1.0414000000000001</v>
      </c>
      <c r="AE831" s="400">
        <f>AA831*AC831*T831/AD831 / AF897</f>
        <v>0</v>
      </c>
      <c r="AF831" s="166"/>
      <c r="AG831" s="69"/>
      <c r="AH831" s="61"/>
    </row>
    <row r="832" spans="1:34" x14ac:dyDescent="0.2">
      <c r="A832" s="287" t="s">
        <v>1517</v>
      </c>
      <c r="B832" s="287"/>
      <c r="C832" s="287"/>
      <c r="D832" s="287"/>
      <c r="E832" s="287" t="s">
        <v>26</v>
      </c>
      <c r="F832" s="288"/>
      <c r="G832" s="288"/>
      <c r="H832" s="289"/>
      <c r="I832" s="290"/>
      <c r="J832" s="291"/>
      <c r="K832" s="287"/>
      <c r="L832" s="287"/>
      <c r="M832" s="374"/>
      <c r="N832" s="292" t="e">
        <f t="shared" ref="N832:S832" si="347" xml:space="preserve"> SUM(N641:N831)</f>
        <v>#VALUE!</v>
      </c>
      <c r="O832" s="380" t="e">
        <f t="shared" si="347"/>
        <v>#VALUE!</v>
      </c>
      <c r="P832" s="293" t="e">
        <f t="shared" si="347"/>
        <v>#VALUE!</v>
      </c>
      <c r="Q832" s="385" t="e">
        <f t="shared" si="347"/>
        <v>#VALUE!</v>
      </c>
      <c r="R832" s="356" t="e">
        <f t="shared" si="347"/>
        <v>#VALUE!</v>
      </c>
      <c r="S832" s="385" t="e">
        <f t="shared" si="347"/>
        <v>#VALUE!</v>
      </c>
      <c r="T832" s="287"/>
      <c r="U832" s="287"/>
      <c r="V832" s="287"/>
      <c r="W832" s="357" t="e">
        <f xml:space="preserve"> SUM(W641:W831)</f>
        <v>#VALUE!</v>
      </c>
      <c r="X832" s="357" t="e">
        <f xml:space="preserve"> SUM(X641:X831)</f>
        <v>#VALUE!</v>
      </c>
      <c r="Y832" s="287"/>
      <c r="Z832" s="294"/>
      <c r="AA832" s="294"/>
      <c r="AB832" s="295"/>
      <c r="AC832" s="296"/>
      <c r="AD832" s="297"/>
      <c r="AE832" s="390" t="e">
        <f xml:space="preserve"> SUM(AE641:AE831)</f>
        <v>#VALUE!</v>
      </c>
      <c r="AF832" s="370"/>
      <c r="AG832" s="69"/>
      <c r="AH832" s="61"/>
    </row>
    <row r="833" spans="1:34" x14ac:dyDescent="0.2">
      <c r="B833" s="31"/>
      <c r="C833" s="81"/>
      <c r="E833" s="11"/>
      <c r="F833" s="12"/>
      <c r="G833" s="12"/>
      <c r="H833" s="26"/>
      <c r="I833" s="16"/>
      <c r="J833" s="20"/>
      <c r="K833" s="33"/>
      <c r="L833" s="11"/>
      <c r="M833" s="410"/>
      <c r="N833" s="98"/>
      <c r="O833" s="418"/>
      <c r="P833" s="7"/>
      <c r="Q833" s="426"/>
      <c r="R833" s="35"/>
      <c r="S833" s="426"/>
      <c r="T833" s="23"/>
      <c r="W833" s="49"/>
      <c r="X833" s="49"/>
      <c r="Y833" s="70"/>
      <c r="Z833" s="67"/>
      <c r="AA833" s="63"/>
      <c r="AB833" s="60"/>
      <c r="AC833" s="55"/>
      <c r="AD833" s="57"/>
      <c r="AE833" s="437"/>
      <c r="AF833" s="71"/>
      <c r="AG833" s="69"/>
      <c r="AH833" s="61"/>
    </row>
    <row r="834" spans="1:34" x14ac:dyDescent="0.2">
      <c r="A834" s="276" t="s">
        <v>1518</v>
      </c>
      <c r="B834" s="276"/>
      <c r="C834" s="276"/>
      <c r="D834" s="276"/>
      <c r="E834" s="276" t="s">
        <v>208</v>
      </c>
      <c r="F834" s="277"/>
      <c r="G834" s="277"/>
      <c r="H834" s="278"/>
      <c r="I834" s="279"/>
      <c r="J834" s="280"/>
      <c r="K834" s="276"/>
      <c r="L834" s="276"/>
      <c r="M834" s="401"/>
      <c r="N834" s="282" t="e">
        <f t="shared" ref="N834:S834" si="348">N640+N333+N349+N411+N370+N832+N388+N144+N439+N194+N252+N48+N200+N28+N231+N73+N310+N355+N61+N364+N315+N32+N44+N83+N197+N219+N223+N359+N442</f>
        <v>#VALUE!</v>
      </c>
      <c r="O834" s="404" t="e">
        <f t="shared" si="348"/>
        <v>#VALUE!</v>
      </c>
      <c r="P834" s="283" t="e">
        <f t="shared" si="348"/>
        <v>#VALUE!</v>
      </c>
      <c r="Q834" s="407" t="e">
        <f t="shared" si="348"/>
        <v>#VALUE!</v>
      </c>
      <c r="R834" s="284" t="e">
        <f t="shared" si="348"/>
        <v>#VALUE!</v>
      </c>
      <c r="S834" s="407" t="e">
        <f t="shared" si="348"/>
        <v>#VALUE!</v>
      </c>
      <c r="T834" s="276"/>
      <c r="U834" s="276"/>
      <c r="V834" s="276"/>
      <c r="W834" s="285" t="e">
        <f>W640+W333+W349+W411+W370+W832+W388+W144+W439+W194+W252+W48+W200+W28+W231+W73+W310+W355+W61+W364+W315+W32+W44+W83+W197+W219+W223+W359+W442</f>
        <v>#VALUE!</v>
      </c>
      <c r="X834" s="285" t="e">
        <f>X640+X333+X349+X411+X370+X832+X388+X144+X439+X194+X252+X48+X200+X28+X231+X73+X310+X355+X61+X364+X315+X32+X44+X83+X197+X219+X223+X359+X442</f>
        <v>#VALUE!</v>
      </c>
      <c r="Y834" s="276"/>
      <c r="Z834" s="277"/>
      <c r="AA834" s="277"/>
      <c r="AB834" s="279"/>
      <c r="AC834" s="280"/>
      <c r="AD834" s="281"/>
      <c r="AE834" s="404" t="e">
        <f>AE640+AE333+AE349+AE411+AE370+AE832+AE388+AE144+AE439+AE194+AE252+AE48+AE200+AE28+AE231+AE73+AE310+AE355+AE61+AE364+AE315+AE32+AE44+AE83+AE197+AE219+AE223+AE359+AE442</f>
        <v>#VALUE!</v>
      </c>
      <c r="AF834" s="364"/>
      <c r="AG834" s="69"/>
      <c r="AH834" s="61"/>
    </row>
    <row r="835" spans="1:34" x14ac:dyDescent="0.2">
      <c r="D835" s="29"/>
      <c r="M835" s="410"/>
      <c r="N835" s="98"/>
      <c r="O835" s="418"/>
      <c r="Q835" s="426"/>
      <c r="R835" s="35"/>
      <c r="S835" s="426"/>
      <c r="T835" s="23"/>
      <c r="U835" s="1"/>
      <c r="V835" s="1"/>
      <c r="W835" s="49"/>
      <c r="X835" s="49"/>
      <c r="Y835" s="70"/>
      <c r="Z835" s="67"/>
      <c r="AA835" s="63"/>
      <c r="AB835" s="60"/>
      <c r="AE835" s="437"/>
      <c r="AG835" s="69"/>
      <c r="AH835" s="61"/>
    </row>
    <row r="836" spans="1:34" x14ac:dyDescent="0.2">
      <c r="A836" s="29"/>
      <c r="B836" s="152"/>
      <c r="C836" s="152" t="s">
        <v>1136</v>
      </c>
      <c r="D836" s="152" t="str">
        <f>_xll.BDP(C836,$D$12)</f>
        <v>GBP</v>
      </c>
      <c r="E836" s="152" t="str">
        <f>_xll.BDP(C836,$E$12)</f>
        <v>LONG GILT FUTURE  Sep22</v>
      </c>
      <c r="F836" s="153">
        <f>_xll.BDP(C836,$F$12)</f>
        <v>115.97</v>
      </c>
      <c r="G836" s="153" t="str">
        <f>_xll.BDP(C836,$G$12)</f>
        <v>#N/A Requesting Data...</v>
      </c>
      <c r="H836" s="154" t="e">
        <f t="shared" ref="H836:H867" si="349">IF(OR(OR(G836="#N/A N/A",G836="#N/A Real Time"),OR(F836="#N/A N/A",F836="#N/A Real Time")),0,  G836 - F836)</f>
        <v>#VALUE!</v>
      </c>
      <c r="I836" s="155" t="e">
        <f t="shared" ref="I836:I867" si="350">IF(OR(F836=0,F836="#N/A N/A"),0,H836 / F836*100)</f>
        <v>#VALUE!</v>
      </c>
      <c r="J836" s="156">
        <v>0</v>
      </c>
      <c r="K836" s="152" t="str">
        <f>CONCATENATE(D897,D836, " Curncy")</f>
        <v>EURGBP Curncy</v>
      </c>
      <c r="L836" s="152">
        <f>IF(D836 = D897,1,_xll.BDP(K836,$L$12))</f>
        <v>1</v>
      </c>
      <c r="M836" s="394" t="e">
        <f>IF(D836 = D897,1,_xll.BDP(K836,$M$12)*L836)</f>
        <v>#VALUE!</v>
      </c>
      <c r="N836" s="157" t="e">
        <f t="shared" ref="N836:N867" si="351">H836*J836*T836/M836</f>
        <v>#VALUE!</v>
      </c>
      <c r="O836" s="396" t="e">
        <f>N836 / Y897</f>
        <v>#VALUE!</v>
      </c>
      <c r="P836" s="159">
        <f t="shared" ref="P836:P867" si="352">IF(OR(OR(J836=0,G836 = "#N/A N/A"),G836="#N/A Real Time"),0,G836*J836*T836/M836)</f>
        <v>0</v>
      </c>
      <c r="Q836" s="398">
        <f>P836 / Y897*100</f>
        <v>0</v>
      </c>
      <c r="R836" s="160">
        <f t="shared" ref="R836:R867" si="353">IF(Q836&lt;0,Q836,0)</f>
        <v>0</v>
      </c>
      <c r="S836" s="398">
        <f t="shared" ref="S836:S867" si="354">IF(Q836&gt;0,Q836,0)</f>
        <v>0</v>
      </c>
      <c r="T836" s="152">
        <f t="shared" ref="T836:T867" si="355">IF(EXACT(D836,UPPER(D836)),1,0.01)/V836</f>
        <v>1</v>
      </c>
      <c r="U836" s="152">
        <v>3</v>
      </c>
      <c r="V836" s="152">
        <v>1</v>
      </c>
      <c r="W836" s="158" t="e">
        <f t="shared" ref="W836:W867" si="356">IF(AND(Q836&lt;0,O836&gt;0),O836,0)</f>
        <v>#VALUE!</v>
      </c>
      <c r="X836" s="158" t="e">
        <f t="shared" ref="X836:X867" si="357">IF(AND(Q836&gt;0,O836&gt;0),O836,0)</f>
        <v>#VALUE!</v>
      </c>
      <c r="Y836" s="70"/>
      <c r="Z836" s="162">
        <f>_xll.BDH(C836,$Z$12,$D$1,$D$1)</f>
        <v>113.98</v>
      </c>
      <c r="AA836" s="162">
        <f t="shared" ref="AA836:AA867" si="358">IF(OR(OR(F836="#N/A N/A",F836="#N/A Real Time"),OR(Z836="#N/A N/A",Z836="#N/A Real Time")),0,  F836 - Z836)</f>
        <v>1.9899999999999949</v>
      </c>
      <c r="AB836" s="163">
        <f t="shared" ref="AB836:AB867" si="359">IF(OR(Z836=0,Z836="#N/A N/A"),0,AA836 / Z836*100)</f>
        <v>1.7459203369012064</v>
      </c>
      <c r="AC836" s="164">
        <v>0</v>
      </c>
      <c r="AD836" s="165">
        <f>IF(D836 = D897,1,_xll.BDP(K836,$AD$12)*L836)</f>
        <v>0.86165000000000003</v>
      </c>
      <c r="AE836" s="400">
        <f>AA836*AC836*T836/AD836 / AF897</f>
        <v>0</v>
      </c>
      <c r="AG836" s="69"/>
      <c r="AH836" s="61"/>
    </row>
    <row r="837" spans="1:34" x14ac:dyDescent="0.2">
      <c r="B837" s="152"/>
      <c r="C837" s="152" t="s">
        <v>1137</v>
      </c>
      <c r="D837" s="152" t="str">
        <f>_xll.BDP(C837,$D$12)</f>
        <v>JPY</v>
      </c>
      <c r="E837" s="152" t="str">
        <f>_xll.BDP(C837,$E$12)</f>
        <v>JPN 10Y BOND(OSE) Sep22</v>
      </c>
      <c r="F837" s="153">
        <f>_xll.BDP(C837,$F$12)</f>
        <v>148.96</v>
      </c>
      <c r="G837" s="153" t="str">
        <f>_xll.BDP(C837,$G$12)</f>
        <v>#N/A Requesting Data...</v>
      </c>
      <c r="H837" s="154" t="e">
        <f t="shared" si="349"/>
        <v>#VALUE!</v>
      </c>
      <c r="I837" s="155" t="e">
        <f t="shared" si="350"/>
        <v>#VALUE!</v>
      </c>
      <c r="J837" s="156">
        <v>0</v>
      </c>
      <c r="K837" s="152" t="str">
        <f>CONCATENATE(D897,D837, " Curncy")</f>
        <v>EURJPY Curncy</v>
      </c>
      <c r="L837" s="152">
        <f>IF(D837 = D897,1,_xll.BDP(K837,$L$12))</f>
        <v>1</v>
      </c>
      <c r="M837" s="394" t="e">
        <f>IF(D837 = D897,1,_xll.BDP(K837,$M$12)*L837)</f>
        <v>#VALUE!</v>
      </c>
      <c r="N837" s="157" t="e">
        <f t="shared" si="351"/>
        <v>#VALUE!</v>
      </c>
      <c r="O837" s="396" t="e">
        <f>N837 / Y897</f>
        <v>#VALUE!</v>
      </c>
      <c r="P837" s="159">
        <f t="shared" si="352"/>
        <v>0</v>
      </c>
      <c r="Q837" s="398">
        <f>P837 / Y897*100</f>
        <v>0</v>
      </c>
      <c r="R837" s="160">
        <f t="shared" si="353"/>
        <v>0</v>
      </c>
      <c r="S837" s="398">
        <f t="shared" si="354"/>
        <v>0</v>
      </c>
      <c r="T837" s="152">
        <f t="shared" si="355"/>
        <v>1</v>
      </c>
      <c r="U837" s="152">
        <v>3</v>
      </c>
      <c r="V837" s="152">
        <v>1</v>
      </c>
      <c r="W837" s="158" t="e">
        <f t="shared" si="356"/>
        <v>#VALUE!</v>
      </c>
      <c r="X837" s="158" t="e">
        <f t="shared" si="357"/>
        <v>#VALUE!</v>
      </c>
      <c r="Y837" s="70"/>
      <c r="Z837" s="162">
        <f>_xll.BDH(C837,$Z$12,$D$1,$D$1)</f>
        <v>148.61000000000001</v>
      </c>
      <c r="AA837" s="162">
        <f t="shared" si="358"/>
        <v>0.34999999999999432</v>
      </c>
      <c r="AB837" s="163">
        <f t="shared" si="359"/>
        <v>0.2355157795572265</v>
      </c>
      <c r="AC837" s="164">
        <v>0</v>
      </c>
      <c r="AD837" s="165">
        <f>IF(D837 = D897,1,_xll.BDP(K837,$AD$12)*L837)</f>
        <v>140.99</v>
      </c>
      <c r="AE837" s="400">
        <f>AA837*AC837*T837/AD837 / AF897</f>
        <v>0</v>
      </c>
      <c r="AF837" s="71"/>
      <c r="AG837" s="69"/>
      <c r="AH837" s="61"/>
    </row>
    <row r="838" spans="1:34" x14ac:dyDescent="0.2">
      <c r="B838" s="152"/>
      <c r="C838" s="152" t="s">
        <v>1138</v>
      </c>
      <c r="D838" s="152" t="str">
        <f>_xll.BDP(C838,$D$12)</f>
        <v>EUR</v>
      </c>
      <c r="E838" s="152" t="str">
        <f>_xll.BDP(C838,$E$12)</f>
        <v>EURO-BUND FUTURE  Sep22</v>
      </c>
      <c r="F838" s="153">
        <f>_xll.BDP(C838,$F$12)</f>
        <v>150.85</v>
      </c>
      <c r="G838" s="153" t="str">
        <f>_xll.BDP(C838,$G$12)</f>
        <v>#N/A Requesting Data...</v>
      </c>
      <c r="H838" s="154" t="e">
        <f t="shared" si="349"/>
        <v>#VALUE!</v>
      </c>
      <c r="I838" s="155" t="e">
        <f t="shared" si="350"/>
        <v>#VALUE!</v>
      </c>
      <c r="J838" s="156">
        <v>0</v>
      </c>
      <c r="K838" s="152" t="str">
        <f>CONCATENATE(D897,D838, " Curncy")</f>
        <v>EUREUR Curncy</v>
      </c>
      <c r="L838" s="152">
        <f>IF(D838 = D897,1,_xll.BDP(K838,$L$12))</f>
        <v>1</v>
      </c>
      <c r="M838" s="394">
        <f>IF(D838 = D897,1,_xll.BDP(K838,$M$12)*L838)</f>
        <v>1</v>
      </c>
      <c r="N838" s="157" t="e">
        <f t="shared" si="351"/>
        <v>#VALUE!</v>
      </c>
      <c r="O838" s="396" t="e">
        <f>N838 / Y897</f>
        <v>#VALUE!</v>
      </c>
      <c r="P838" s="159">
        <f t="shared" si="352"/>
        <v>0</v>
      </c>
      <c r="Q838" s="398">
        <f>P838 / Y897*100</f>
        <v>0</v>
      </c>
      <c r="R838" s="160">
        <f t="shared" si="353"/>
        <v>0</v>
      </c>
      <c r="S838" s="398">
        <f t="shared" si="354"/>
        <v>0</v>
      </c>
      <c r="T838" s="152">
        <f t="shared" si="355"/>
        <v>1</v>
      </c>
      <c r="U838" s="152">
        <v>3</v>
      </c>
      <c r="V838" s="152">
        <v>1</v>
      </c>
      <c r="W838" s="158" t="e">
        <f t="shared" si="356"/>
        <v>#VALUE!</v>
      </c>
      <c r="X838" s="158" t="e">
        <f t="shared" si="357"/>
        <v>#VALUE!</v>
      </c>
      <c r="Y838" s="70"/>
      <c r="Z838" s="162">
        <f>_xll.BDH(C838,$Z$12,$D$1,$D$1)</f>
        <v>148.78</v>
      </c>
      <c r="AA838" s="162">
        <f t="shared" si="358"/>
        <v>2.0699999999999932</v>
      </c>
      <c r="AB838" s="163">
        <f t="shared" si="359"/>
        <v>1.3913160371017566</v>
      </c>
      <c r="AC838" s="164">
        <v>0</v>
      </c>
      <c r="AD838" s="165">
        <f>IF(D838 = D897,1,_xll.BDP(K838,$AD$12)*L838)</f>
        <v>1</v>
      </c>
      <c r="AE838" s="400">
        <f>AA838*AC838*T838/AD838 / AF897</f>
        <v>0</v>
      </c>
      <c r="AF838" s="71"/>
      <c r="AG838" s="69"/>
      <c r="AH838" s="61"/>
    </row>
    <row r="839" spans="1:34" x14ac:dyDescent="0.2">
      <c r="B839" s="152"/>
      <c r="C839" s="152" t="s">
        <v>1139</v>
      </c>
      <c r="D839" s="152" t="str">
        <f>_xll.BDP(C839,$D$12)</f>
        <v>EUR</v>
      </c>
      <c r="E839" s="152" t="str">
        <f>_xll.BDP(C839,$E$12)</f>
        <v>Euro-BTP Future   Sep22</v>
      </c>
      <c r="F839" s="153">
        <f>_xll.BDP(C839,$F$12)</f>
        <v>125.60000000000001</v>
      </c>
      <c r="G839" s="153" t="str">
        <f>_xll.BDP(C839,$G$12)</f>
        <v>#N/A Requesting Data...</v>
      </c>
      <c r="H839" s="154" t="e">
        <f t="shared" si="349"/>
        <v>#VALUE!</v>
      </c>
      <c r="I839" s="155" t="e">
        <f t="shared" si="350"/>
        <v>#VALUE!</v>
      </c>
      <c r="J839" s="156">
        <v>0</v>
      </c>
      <c r="K839" s="152" t="str">
        <f>CONCATENATE(D897,D839, " Curncy")</f>
        <v>EUREUR Curncy</v>
      </c>
      <c r="L839" s="152">
        <f>IF(D839 = D897,1,_xll.BDP(K839,$L$12))</f>
        <v>1</v>
      </c>
      <c r="M839" s="394">
        <f>IF(D839 = D897,1,_xll.BDP(K839,$M$12)*L839)</f>
        <v>1</v>
      </c>
      <c r="N839" s="157" t="e">
        <f t="shared" si="351"/>
        <v>#VALUE!</v>
      </c>
      <c r="O839" s="396" t="e">
        <f>N839 / Y897</f>
        <v>#VALUE!</v>
      </c>
      <c r="P839" s="159">
        <f t="shared" si="352"/>
        <v>0</v>
      </c>
      <c r="Q839" s="398">
        <f>P839 / Y897*100</f>
        <v>0</v>
      </c>
      <c r="R839" s="160">
        <f t="shared" si="353"/>
        <v>0</v>
      </c>
      <c r="S839" s="398">
        <f t="shared" si="354"/>
        <v>0</v>
      </c>
      <c r="T839" s="152">
        <f t="shared" si="355"/>
        <v>1</v>
      </c>
      <c r="U839" s="152">
        <v>3</v>
      </c>
      <c r="V839" s="152">
        <v>1</v>
      </c>
      <c r="W839" s="158" t="e">
        <f t="shared" si="356"/>
        <v>#VALUE!</v>
      </c>
      <c r="X839" s="158" t="e">
        <f t="shared" si="357"/>
        <v>#VALUE!</v>
      </c>
      <c r="Y839" s="70"/>
      <c r="Z839" s="162" t="str">
        <f>_xll.BDH(C839,$Z$12,$D$1,$D$1)</f>
        <v>#N/A Requesting Data...</v>
      </c>
      <c r="AA839" s="162" t="e">
        <f t="shared" si="358"/>
        <v>#VALUE!</v>
      </c>
      <c r="AB839" s="163" t="e">
        <f t="shared" si="359"/>
        <v>#VALUE!</v>
      </c>
      <c r="AC839" s="164">
        <v>0</v>
      </c>
      <c r="AD839" s="165">
        <f>IF(D839 = D897,1,_xll.BDP(K839,$AD$12)*L839)</f>
        <v>1</v>
      </c>
      <c r="AE839" s="400" t="e">
        <f>AA839*AC839*T839/AD839 / AF897</f>
        <v>#VALUE!</v>
      </c>
      <c r="AF839" s="71"/>
      <c r="AG839" s="69"/>
      <c r="AH839" s="61"/>
    </row>
    <row r="840" spans="1:34" x14ac:dyDescent="0.2">
      <c r="B840" s="152"/>
      <c r="C840" s="152" t="s">
        <v>1140</v>
      </c>
      <c r="D840" s="152" t="str">
        <f>_xll.BDP(C840,$D$12)</f>
        <v>USD</v>
      </c>
      <c r="E840" s="152" t="str">
        <f>_xll.BDP(C840,$E$12)</f>
        <v>US 10YR NOTE (CBT)Sep22</v>
      </c>
      <c r="F840" s="153">
        <f>_xll.BDP(C840,$F$12)</f>
        <v>119.265625</v>
      </c>
      <c r="G840" s="153" t="str">
        <f>_xll.BDP(C840,$G$12)</f>
        <v>#N/A Requesting Data...</v>
      </c>
      <c r="H840" s="154" t="e">
        <f t="shared" si="349"/>
        <v>#VALUE!</v>
      </c>
      <c r="I840" s="155" t="e">
        <f t="shared" si="350"/>
        <v>#VALUE!</v>
      </c>
      <c r="J840" s="156">
        <v>0</v>
      </c>
      <c r="K840" s="152" t="str">
        <f>CONCATENATE(D897,D840, " Curncy")</f>
        <v>EURUSD Curncy</v>
      </c>
      <c r="L840" s="152">
        <f>IF(D840 = D897,1,_xll.BDP(K840,$L$12))</f>
        <v>1</v>
      </c>
      <c r="M840" s="394" t="e">
        <f>IF(D840 = D897,1,_xll.BDP(K840,$M$12)*L840)</f>
        <v>#VALUE!</v>
      </c>
      <c r="N840" s="157" t="e">
        <f t="shared" si="351"/>
        <v>#VALUE!</v>
      </c>
      <c r="O840" s="396" t="e">
        <f>N840 / Y897</f>
        <v>#VALUE!</v>
      </c>
      <c r="P840" s="159">
        <f t="shared" si="352"/>
        <v>0</v>
      </c>
      <c r="Q840" s="398">
        <f>P840 / Y897*100</f>
        <v>0</v>
      </c>
      <c r="R840" s="160">
        <f t="shared" si="353"/>
        <v>0</v>
      </c>
      <c r="S840" s="398">
        <f t="shared" si="354"/>
        <v>0</v>
      </c>
      <c r="T840" s="152">
        <f t="shared" si="355"/>
        <v>1</v>
      </c>
      <c r="U840" s="152">
        <v>3</v>
      </c>
      <c r="V840" s="152">
        <v>1</v>
      </c>
      <c r="W840" s="158" t="e">
        <f t="shared" si="356"/>
        <v>#VALUE!</v>
      </c>
      <c r="X840" s="158" t="e">
        <f t="shared" si="357"/>
        <v>#VALUE!</v>
      </c>
      <c r="Y840" s="70"/>
      <c r="Z840" s="162" t="str">
        <f>_xll.BDH(C840,$Z$12,$D$1,$D$1)</f>
        <v>#N/A Requesting Data...</v>
      </c>
      <c r="AA840" s="162" t="e">
        <f t="shared" si="358"/>
        <v>#VALUE!</v>
      </c>
      <c r="AB840" s="163" t="e">
        <f t="shared" si="359"/>
        <v>#VALUE!</v>
      </c>
      <c r="AC840" s="164">
        <v>0</v>
      </c>
      <c r="AD840" s="165">
        <f>IF(D840 = D897,1,_xll.BDP(K840,$AD$12)*L840)</f>
        <v>1.0414000000000001</v>
      </c>
      <c r="AE840" s="400" t="e">
        <f>AA840*AC840*T840/AD840 / AF897</f>
        <v>#VALUE!</v>
      </c>
      <c r="AF840" s="71"/>
      <c r="AG840" s="69"/>
      <c r="AH840" s="61"/>
    </row>
    <row r="841" spans="1:34" x14ac:dyDescent="0.2">
      <c r="B841" s="152"/>
      <c r="C841" s="152" t="s">
        <v>1141</v>
      </c>
      <c r="D841" s="152" t="str">
        <f>_xll.BDP(C841,$D$12)</f>
        <v>EUR</v>
      </c>
      <c r="E841" s="152" t="str">
        <f>_xll.BDP(C841,$E$12)</f>
        <v>Short Euro-BTP Fu Sep22</v>
      </c>
      <c r="F841" s="153">
        <f>_xll.BDP(C841,$F$12)</f>
        <v>109.52</v>
      </c>
      <c r="G841" s="153" t="str">
        <f>_xll.BDP(C841,$G$12)</f>
        <v>#N/A Requesting Data...</v>
      </c>
      <c r="H841" s="154" t="e">
        <f t="shared" si="349"/>
        <v>#VALUE!</v>
      </c>
      <c r="I841" s="155" t="e">
        <f t="shared" si="350"/>
        <v>#VALUE!</v>
      </c>
      <c r="J841" s="156">
        <v>0</v>
      </c>
      <c r="K841" s="152" t="str">
        <f>CONCATENATE(D897,D841, " Curncy")</f>
        <v>EUREUR Curncy</v>
      </c>
      <c r="L841" s="152">
        <f>IF(D841 = D897,1,_xll.BDP(K841,$L$12))</f>
        <v>1</v>
      </c>
      <c r="M841" s="394">
        <f>IF(D841 = D897,1,_xll.BDP(K841,$M$12)*L841)</f>
        <v>1</v>
      </c>
      <c r="N841" s="157" t="e">
        <f t="shared" si="351"/>
        <v>#VALUE!</v>
      </c>
      <c r="O841" s="396" t="e">
        <f>N841 / Y897</f>
        <v>#VALUE!</v>
      </c>
      <c r="P841" s="159">
        <f t="shared" si="352"/>
        <v>0</v>
      </c>
      <c r="Q841" s="398">
        <f>P841 / Y897*100</f>
        <v>0</v>
      </c>
      <c r="R841" s="160">
        <f t="shared" si="353"/>
        <v>0</v>
      </c>
      <c r="S841" s="398">
        <f t="shared" si="354"/>
        <v>0</v>
      </c>
      <c r="T841" s="152">
        <f t="shared" si="355"/>
        <v>1</v>
      </c>
      <c r="U841" s="152">
        <v>3</v>
      </c>
      <c r="V841" s="152">
        <v>1</v>
      </c>
      <c r="W841" s="158" t="e">
        <f t="shared" si="356"/>
        <v>#VALUE!</v>
      </c>
      <c r="X841" s="158" t="e">
        <f t="shared" si="357"/>
        <v>#VALUE!</v>
      </c>
      <c r="Y841" s="70"/>
      <c r="Z841" s="162">
        <f>_xll.BDH(C841,$Z$12,$D$1,$D$1)</f>
        <v>108.89</v>
      </c>
      <c r="AA841" s="162">
        <f t="shared" si="358"/>
        <v>0.62999999999999545</v>
      </c>
      <c r="AB841" s="163">
        <f t="shared" si="359"/>
        <v>0.57856552484157908</v>
      </c>
      <c r="AC841" s="164">
        <v>0</v>
      </c>
      <c r="AD841" s="165">
        <f>IF(D841 = D897,1,_xll.BDP(K841,$AD$12)*L841)</f>
        <v>1</v>
      </c>
      <c r="AE841" s="400">
        <f>AA841*AC841*T841/AD841 / AF897</f>
        <v>0</v>
      </c>
      <c r="AF841" s="71"/>
      <c r="AG841" s="69"/>
      <c r="AH841" s="61"/>
    </row>
    <row r="842" spans="1:34" x14ac:dyDescent="0.2">
      <c r="B842" s="152"/>
      <c r="C842" s="152" t="s">
        <v>1142</v>
      </c>
      <c r="D842" s="152" t="str">
        <f>_xll.BDP(C842,$D$12)</f>
        <v>USD</v>
      </c>
      <c r="E842" s="152" t="str">
        <f>_xll.BDP(C842,$E$12)</f>
        <v>US LONG BOND(CBT) Sep22</v>
      </c>
      <c r="F842" s="153">
        <f>_xll.BDP(C842,$F$12)</f>
        <v>139.34375</v>
      </c>
      <c r="G842" s="153" t="str">
        <f>_xll.BDP(C842,$G$12)</f>
        <v>#N/A Requesting Data...</v>
      </c>
      <c r="H842" s="154" t="e">
        <f t="shared" si="349"/>
        <v>#VALUE!</v>
      </c>
      <c r="I842" s="155" t="e">
        <f t="shared" si="350"/>
        <v>#VALUE!</v>
      </c>
      <c r="J842" s="156">
        <v>0</v>
      </c>
      <c r="K842" s="152" t="str">
        <f>CONCATENATE(D897,D842, " Curncy")</f>
        <v>EURUSD Curncy</v>
      </c>
      <c r="L842" s="152">
        <f>IF(D842 = D897,1,_xll.BDP(K842,$L$12))</f>
        <v>1</v>
      </c>
      <c r="M842" s="394" t="e">
        <f>IF(D842 = D897,1,_xll.BDP(K842,$M$12)*L842)</f>
        <v>#VALUE!</v>
      </c>
      <c r="N842" s="157" t="e">
        <f t="shared" si="351"/>
        <v>#VALUE!</v>
      </c>
      <c r="O842" s="396" t="e">
        <f>N842 / Y897</f>
        <v>#VALUE!</v>
      </c>
      <c r="P842" s="159">
        <f t="shared" si="352"/>
        <v>0</v>
      </c>
      <c r="Q842" s="398">
        <f>P842 / Y897*100</f>
        <v>0</v>
      </c>
      <c r="R842" s="160">
        <f t="shared" si="353"/>
        <v>0</v>
      </c>
      <c r="S842" s="398">
        <f t="shared" si="354"/>
        <v>0</v>
      </c>
      <c r="T842" s="152">
        <f t="shared" si="355"/>
        <v>1</v>
      </c>
      <c r="U842" s="152">
        <v>3</v>
      </c>
      <c r="V842" s="152">
        <v>1</v>
      </c>
      <c r="W842" s="158" t="e">
        <f t="shared" si="356"/>
        <v>#VALUE!</v>
      </c>
      <c r="X842" s="158" t="e">
        <f t="shared" si="357"/>
        <v>#VALUE!</v>
      </c>
      <c r="Y842" s="70"/>
      <c r="Z842" s="162">
        <f>_xll.BDH(C842,$Z$12,$D$1,$D$1)</f>
        <v>138.625</v>
      </c>
      <c r="AA842" s="162">
        <f t="shared" si="358"/>
        <v>0.71875</v>
      </c>
      <c r="AB842" s="163">
        <f t="shared" si="359"/>
        <v>0.51848512173128936</v>
      </c>
      <c r="AC842" s="164">
        <v>0</v>
      </c>
      <c r="AD842" s="165">
        <f>IF(D842 = D897,1,_xll.BDP(K842,$AD$12)*L842)</f>
        <v>1.0414000000000001</v>
      </c>
      <c r="AE842" s="400">
        <f>AA842*AC842*T842/AD842 / AF897</f>
        <v>0</v>
      </c>
      <c r="AF842" s="71"/>
      <c r="AG842" s="69"/>
      <c r="AH842" s="61"/>
    </row>
    <row r="843" spans="1:34" x14ac:dyDescent="0.2">
      <c r="B843" s="152"/>
      <c r="C843" s="152" t="s">
        <v>1143</v>
      </c>
      <c r="D843" s="152" t="str">
        <f>_xll.BDP(C843,$D$12)</f>
        <v>USD</v>
      </c>
      <c r="E843" s="152" t="str">
        <f>_xll.BDP(C843,$E$12)</f>
        <v>GOLD 100 OZ FUTR  Aug22</v>
      </c>
      <c r="F843" s="153">
        <f>_xll.BDP(C843,$F$12)</f>
        <v>1801.5</v>
      </c>
      <c r="G843" s="153" t="str">
        <f>_xll.BDP(C843,$G$12)</f>
        <v>#N/A Requesting Data...</v>
      </c>
      <c r="H843" s="154" t="e">
        <f t="shared" si="349"/>
        <v>#VALUE!</v>
      </c>
      <c r="I843" s="155" t="e">
        <f t="shared" si="350"/>
        <v>#VALUE!</v>
      </c>
      <c r="J843" s="156">
        <v>0</v>
      </c>
      <c r="K843" s="152" t="str">
        <f>CONCATENATE(D897,D843, " Curncy")</f>
        <v>EURUSD Curncy</v>
      </c>
      <c r="L843" s="152">
        <f>IF(D843 = D897,1,_xll.BDP(K843,$L$12))</f>
        <v>1</v>
      </c>
      <c r="M843" s="394" t="e">
        <f>IF(D843 = D897,1,_xll.BDP(K843,$M$12)*L843)</f>
        <v>#VALUE!</v>
      </c>
      <c r="N843" s="157" t="e">
        <f t="shared" si="351"/>
        <v>#VALUE!</v>
      </c>
      <c r="O843" s="396" t="e">
        <f>N843 / Y897</f>
        <v>#VALUE!</v>
      </c>
      <c r="P843" s="159">
        <f t="shared" si="352"/>
        <v>0</v>
      </c>
      <c r="Q843" s="398">
        <f>P843 / Y897*100</f>
        <v>0</v>
      </c>
      <c r="R843" s="160">
        <f t="shared" si="353"/>
        <v>0</v>
      </c>
      <c r="S843" s="398">
        <f t="shared" si="354"/>
        <v>0</v>
      </c>
      <c r="T843" s="152">
        <f t="shared" si="355"/>
        <v>1</v>
      </c>
      <c r="U843" s="152">
        <v>3</v>
      </c>
      <c r="V843" s="152">
        <v>1</v>
      </c>
      <c r="W843" s="158" t="e">
        <f t="shared" si="356"/>
        <v>#VALUE!</v>
      </c>
      <c r="X843" s="158" t="e">
        <f t="shared" si="357"/>
        <v>#VALUE!</v>
      </c>
      <c r="Y843" s="70"/>
      <c r="Z843" s="162" t="str">
        <f>_xll.BDH(C843,$Z$12,$D$1,$D$1)</f>
        <v>#N/A Requesting Data...</v>
      </c>
      <c r="AA843" s="162" t="e">
        <f t="shared" si="358"/>
        <v>#VALUE!</v>
      </c>
      <c r="AB843" s="163" t="e">
        <f t="shared" si="359"/>
        <v>#VALUE!</v>
      </c>
      <c r="AC843" s="164">
        <v>0</v>
      </c>
      <c r="AD843" s="165">
        <f>IF(D843 = D897,1,_xll.BDP(K843,$AD$12)*L843)</f>
        <v>1.0414000000000001</v>
      </c>
      <c r="AE843" s="400" t="e">
        <f>AA843*AC843*T843/AD843 / AF897</f>
        <v>#VALUE!</v>
      </c>
      <c r="AF843" s="71"/>
      <c r="AG843" s="69"/>
      <c r="AH843" s="61"/>
    </row>
    <row r="844" spans="1:34" x14ac:dyDescent="0.2">
      <c r="B844" s="152"/>
      <c r="C844" s="152" t="s">
        <v>1144</v>
      </c>
      <c r="D844" s="152" t="str">
        <f>_xll.BDP(C844,$D$12)</f>
        <v>USD</v>
      </c>
      <c r="E844" s="152" t="str">
        <f>_xll.BDP(C844,$E$12)</f>
        <v>SILVER FUTURE     Sep22</v>
      </c>
      <c r="F844" s="153">
        <f>_xll.BDP(C844,$F$12)</f>
        <v>19.667000000000002</v>
      </c>
      <c r="G844" s="153" t="str">
        <f>_xll.BDP(C844,$G$12)</f>
        <v>#N/A Requesting Data...</v>
      </c>
      <c r="H844" s="154" t="e">
        <f t="shared" si="349"/>
        <v>#VALUE!</v>
      </c>
      <c r="I844" s="155" t="e">
        <f t="shared" si="350"/>
        <v>#VALUE!</v>
      </c>
      <c r="J844" s="156">
        <v>0</v>
      </c>
      <c r="K844" s="152" t="str">
        <f>CONCATENATE(D897,D844, " Curncy")</f>
        <v>EURUSD Curncy</v>
      </c>
      <c r="L844" s="152">
        <f>IF(D844 = D897,1,_xll.BDP(K844,$L$12))</f>
        <v>1</v>
      </c>
      <c r="M844" s="394" t="e">
        <f>IF(D844 = D897,1,_xll.BDP(K844,$M$12)*L844)</f>
        <v>#VALUE!</v>
      </c>
      <c r="N844" s="157" t="e">
        <f t="shared" si="351"/>
        <v>#VALUE!</v>
      </c>
      <c r="O844" s="396" t="e">
        <f>N844 / Y897</f>
        <v>#VALUE!</v>
      </c>
      <c r="P844" s="159">
        <f t="shared" si="352"/>
        <v>0</v>
      </c>
      <c r="Q844" s="398">
        <f>P844 / Y897*100</f>
        <v>0</v>
      </c>
      <c r="R844" s="160">
        <f t="shared" si="353"/>
        <v>0</v>
      </c>
      <c r="S844" s="398">
        <f t="shared" si="354"/>
        <v>0</v>
      </c>
      <c r="T844" s="152">
        <f t="shared" si="355"/>
        <v>1</v>
      </c>
      <c r="U844" s="152">
        <v>3</v>
      </c>
      <c r="V844" s="152">
        <v>1</v>
      </c>
      <c r="W844" s="158" t="e">
        <f t="shared" si="356"/>
        <v>#VALUE!</v>
      </c>
      <c r="X844" s="158" t="e">
        <f t="shared" si="357"/>
        <v>#VALUE!</v>
      </c>
      <c r="Y844" s="70"/>
      <c r="Z844" s="162" t="str">
        <f>_xll.BDH(C844,$Z$12,$D$1,$D$1)</f>
        <v>#N/A Requesting Data...</v>
      </c>
      <c r="AA844" s="162" t="e">
        <f t="shared" si="358"/>
        <v>#VALUE!</v>
      </c>
      <c r="AB844" s="163" t="e">
        <f t="shared" si="359"/>
        <v>#VALUE!</v>
      </c>
      <c r="AC844" s="164">
        <v>0</v>
      </c>
      <c r="AD844" s="165">
        <f>IF(D844 = D897,1,_xll.BDP(K844,$AD$12)*L844)</f>
        <v>1.0414000000000001</v>
      </c>
      <c r="AE844" s="400" t="e">
        <f>AA844*AC844*T844/AD844 / AF897</f>
        <v>#VALUE!</v>
      </c>
      <c r="AF844" s="71"/>
      <c r="AG844" s="69"/>
      <c r="AH844" s="61"/>
    </row>
    <row r="845" spans="1:34" x14ac:dyDescent="0.2">
      <c r="B845" s="152"/>
      <c r="C845" s="152" t="s">
        <v>1145</v>
      </c>
      <c r="D845" s="152" t="str">
        <f>_xll.BDP(C845,$D$12)</f>
        <v>USD</v>
      </c>
      <c r="E845" s="152" t="str">
        <f>_xll.BDP(C845,$E$12)</f>
        <v>PLATINUM FUTURE   Oct22</v>
      </c>
      <c r="F845" s="153">
        <f>_xll.BDP(C845,$F$12)</f>
        <v>871.30000000000007</v>
      </c>
      <c r="G845" s="153" t="str">
        <f>_xll.BDP(C845,$G$12)</f>
        <v>#N/A Requesting Data...</v>
      </c>
      <c r="H845" s="154" t="e">
        <f t="shared" si="349"/>
        <v>#VALUE!</v>
      </c>
      <c r="I845" s="155" t="e">
        <f t="shared" si="350"/>
        <v>#VALUE!</v>
      </c>
      <c r="J845" s="156">
        <v>0</v>
      </c>
      <c r="K845" s="152" t="str">
        <f>CONCATENATE(D897,D845, " Curncy")</f>
        <v>EURUSD Curncy</v>
      </c>
      <c r="L845" s="152">
        <f>IF(D845 = D897,1,_xll.BDP(K845,$L$12))</f>
        <v>1</v>
      </c>
      <c r="M845" s="394" t="e">
        <f>IF(D845 = D897,1,_xll.BDP(K845,$M$12)*L845)</f>
        <v>#VALUE!</v>
      </c>
      <c r="N845" s="157" t="e">
        <f t="shared" si="351"/>
        <v>#VALUE!</v>
      </c>
      <c r="O845" s="396" t="e">
        <f>N845 / Y897</f>
        <v>#VALUE!</v>
      </c>
      <c r="P845" s="159">
        <f t="shared" si="352"/>
        <v>0</v>
      </c>
      <c r="Q845" s="398">
        <f>P845 / Y897*100</f>
        <v>0</v>
      </c>
      <c r="R845" s="160">
        <f t="shared" si="353"/>
        <v>0</v>
      </c>
      <c r="S845" s="398">
        <f t="shared" si="354"/>
        <v>0</v>
      </c>
      <c r="T845" s="152">
        <f t="shared" si="355"/>
        <v>1</v>
      </c>
      <c r="U845" s="152">
        <v>3</v>
      </c>
      <c r="V845" s="152">
        <v>1</v>
      </c>
      <c r="W845" s="158" t="e">
        <f t="shared" si="356"/>
        <v>#VALUE!</v>
      </c>
      <c r="X845" s="158" t="e">
        <f t="shared" si="357"/>
        <v>#VALUE!</v>
      </c>
      <c r="Y845" s="70"/>
      <c r="Z845" s="162" t="str">
        <f>_xll.BDH(C845,$Z$12,$D$1,$D$1)</f>
        <v>#N/A Requesting Data...</v>
      </c>
      <c r="AA845" s="162" t="e">
        <f t="shared" si="358"/>
        <v>#VALUE!</v>
      </c>
      <c r="AB845" s="163" t="e">
        <f t="shared" si="359"/>
        <v>#VALUE!</v>
      </c>
      <c r="AC845" s="164">
        <v>0</v>
      </c>
      <c r="AD845" s="165">
        <f>IF(D845 = D897,1,_xll.BDP(K845,$AD$12)*L845)</f>
        <v>1.0414000000000001</v>
      </c>
      <c r="AE845" s="400" t="e">
        <f>AA845*AC845*T845/AD845 / AF897</f>
        <v>#VALUE!</v>
      </c>
      <c r="AF845" s="71"/>
      <c r="AG845" s="69"/>
      <c r="AH845" s="61"/>
    </row>
    <row r="846" spans="1:34" x14ac:dyDescent="0.2">
      <c r="B846" s="152"/>
      <c r="C846" s="152" t="s">
        <v>1146</v>
      </c>
      <c r="D846" s="152" t="str">
        <f>_xll.BDP(C846,$D$12)</f>
        <v>USD</v>
      </c>
      <c r="E846" s="152" t="str">
        <f>_xll.BDP(C846,$E$12)</f>
        <v>WHEAT FUTURE(CBT) Sep22</v>
      </c>
      <c r="F846" s="153">
        <f>_xll.BDP(C846,$F$12)</f>
        <v>846</v>
      </c>
      <c r="G846" s="153" t="str">
        <f>_xll.BDP(C846,$G$12)</f>
        <v>#N/A Requesting Data...</v>
      </c>
      <c r="H846" s="154" t="e">
        <f t="shared" si="349"/>
        <v>#VALUE!</v>
      </c>
      <c r="I846" s="155" t="e">
        <f t="shared" si="350"/>
        <v>#VALUE!</v>
      </c>
      <c r="J846" s="156">
        <v>0</v>
      </c>
      <c r="K846" s="152" t="str">
        <f>CONCATENATE(D897,D846, " Curncy")</f>
        <v>EURUSD Curncy</v>
      </c>
      <c r="L846" s="152">
        <f>IF(D846 = D897,1,_xll.BDP(K846,$L$12))</f>
        <v>1</v>
      </c>
      <c r="M846" s="394" t="e">
        <f>IF(D846 = D897,1,_xll.BDP(K846,$M$12)*L846)</f>
        <v>#VALUE!</v>
      </c>
      <c r="N846" s="157" t="e">
        <f t="shared" si="351"/>
        <v>#VALUE!</v>
      </c>
      <c r="O846" s="396" t="e">
        <f>N846 / Y897</f>
        <v>#VALUE!</v>
      </c>
      <c r="P846" s="159">
        <f t="shared" si="352"/>
        <v>0</v>
      </c>
      <c r="Q846" s="398">
        <f>P846 / Y897*100</f>
        <v>0</v>
      </c>
      <c r="R846" s="160">
        <f t="shared" si="353"/>
        <v>0</v>
      </c>
      <c r="S846" s="398">
        <f t="shared" si="354"/>
        <v>0</v>
      </c>
      <c r="T846" s="152">
        <f t="shared" si="355"/>
        <v>1</v>
      </c>
      <c r="U846" s="152">
        <v>3</v>
      </c>
      <c r="V846" s="152">
        <v>1</v>
      </c>
      <c r="W846" s="158" t="e">
        <f t="shared" si="356"/>
        <v>#VALUE!</v>
      </c>
      <c r="X846" s="158" t="e">
        <f t="shared" si="357"/>
        <v>#VALUE!</v>
      </c>
      <c r="Y846" s="70"/>
      <c r="Z846" s="162" t="str">
        <f>_xll.BDH(C846,$Z$12,$D$1,$D$1)</f>
        <v>#N/A Requesting Data...</v>
      </c>
      <c r="AA846" s="162" t="e">
        <f t="shared" si="358"/>
        <v>#VALUE!</v>
      </c>
      <c r="AB846" s="163" t="e">
        <f t="shared" si="359"/>
        <v>#VALUE!</v>
      </c>
      <c r="AC846" s="164">
        <v>0</v>
      </c>
      <c r="AD846" s="165">
        <f>IF(D846 = D897,1,_xll.BDP(K846,$AD$12)*L846)</f>
        <v>1.0414000000000001</v>
      </c>
      <c r="AE846" s="400" t="e">
        <f>AA846*AC846*T846/AD846 / AF897</f>
        <v>#VALUE!</v>
      </c>
      <c r="AF846" s="71"/>
      <c r="AG846" s="69"/>
      <c r="AH846" s="61"/>
    </row>
    <row r="847" spans="1:34" x14ac:dyDescent="0.2">
      <c r="B847" s="152"/>
      <c r="C847" s="152" t="s">
        <v>1147</v>
      </c>
      <c r="D847" s="152" t="str">
        <f>_xll.BDP(C847,$D$12)</f>
        <v>USD</v>
      </c>
      <c r="E847" s="152" t="str">
        <f>_xll.BDP(C847,$E$12)</f>
        <v>WTI CRUDE FUTURE  Aug22</v>
      </c>
      <c r="F847" s="153">
        <f>_xll.BDP(C847,$F$12)</f>
        <v>108.43</v>
      </c>
      <c r="G847" s="153" t="str">
        <f>_xll.BDP(C847,$G$12)</f>
        <v>#N/A Requesting Data...</v>
      </c>
      <c r="H847" s="154" t="e">
        <f t="shared" si="349"/>
        <v>#VALUE!</v>
      </c>
      <c r="I847" s="155" t="e">
        <f t="shared" si="350"/>
        <v>#VALUE!</v>
      </c>
      <c r="J847" s="156">
        <v>0</v>
      </c>
      <c r="K847" s="152" t="str">
        <f>CONCATENATE(D897,D847, " Curncy")</f>
        <v>EURUSD Curncy</v>
      </c>
      <c r="L847" s="152">
        <f>IF(D847 = D897,1,_xll.BDP(K847,$L$12))</f>
        <v>1</v>
      </c>
      <c r="M847" s="394" t="e">
        <f>IF(D847 = D897,1,_xll.BDP(K847,$M$12)*L847)</f>
        <v>#VALUE!</v>
      </c>
      <c r="N847" s="157" t="e">
        <f t="shared" si="351"/>
        <v>#VALUE!</v>
      </c>
      <c r="O847" s="396" t="e">
        <f>N847 / Y897</f>
        <v>#VALUE!</v>
      </c>
      <c r="P847" s="159">
        <f t="shared" si="352"/>
        <v>0</v>
      </c>
      <c r="Q847" s="398">
        <f>P847 / Y897*100</f>
        <v>0</v>
      </c>
      <c r="R847" s="160">
        <f t="shared" si="353"/>
        <v>0</v>
      </c>
      <c r="S847" s="398">
        <f t="shared" si="354"/>
        <v>0</v>
      </c>
      <c r="T847" s="152">
        <f t="shared" si="355"/>
        <v>1</v>
      </c>
      <c r="U847" s="152">
        <v>3</v>
      </c>
      <c r="V847" s="152">
        <v>1</v>
      </c>
      <c r="W847" s="158" t="e">
        <f t="shared" si="356"/>
        <v>#VALUE!</v>
      </c>
      <c r="X847" s="158" t="e">
        <f t="shared" si="357"/>
        <v>#VALUE!</v>
      </c>
      <c r="Y847" s="70"/>
      <c r="Z847" s="162" t="str">
        <f>_xll.BDH(C847,$Z$12,$D$1,$D$1)</f>
        <v>#N/A Requesting Data...</v>
      </c>
      <c r="AA847" s="162" t="e">
        <f t="shared" si="358"/>
        <v>#VALUE!</v>
      </c>
      <c r="AB847" s="163" t="e">
        <f t="shared" si="359"/>
        <v>#VALUE!</v>
      </c>
      <c r="AC847" s="164">
        <v>0</v>
      </c>
      <c r="AD847" s="165">
        <f>IF(D847 = D897,1,_xll.BDP(K847,$AD$12)*L847)</f>
        <v>1.0414000000000001</v>
      </c>
      <c r="AE847" s="400" t="e">
        <f>AA847*AC847*T847/AD847 / AF897</f>
        <v>#VALUE!</v>
      </c>
      <c r="AF847" s="71"/>
      <c r="AG847" s="69"/>
      <c r="AH847" s="61"/>
    </row>
    <row r="848" spans="1:34" x14ac:dyDescent="0.2">
      <c r="B848" s="152"/>
      <c r="C848" s="152" t="s">
        <v>1148</v>
      </c>
      <c r="D848" s="152" t="str">
        <f>_xll.BDP(C848,$D$12)</f>
        <v>USD</v>
      </c>
      <c r="E848" s="152" t="str">
        <f>_xll.BDP(C848,$E$12)</f>
        <v>SUGAR #11 (WORLD) Oct22</v>
      </c>
      <c r="F848" s="153">
        <f>_xll.BDP(C848,$F$12)</f>
        <v>18.07</v>
      </c>
      <c r="G848" s="153" t="str">
        <f>_xll.BDP(C848,$G$12)</f>
        <v>#N/A Requesting Data...</v>
      </c>
      <c r="H848" s="154" t="e">
        <f t="shared" si="349"/>
        <v>#VALUE!</v>
      </c>
      <c r="I848" s="155" t="e">
        <f t="shared" si="350"/>
        <v>#VALUE!</v>
      </c>
      <c r="J848" s="156">
        <v>0</v>
      </c>
      <c r="K848" s="152" t="str">
        <f>CONCATENATE(D897,D848, " Curncy")</f>
        <v>EURUSD Curncy</v>
      </c>
      <c r="L848" s="152">
        <f>IF(D848 = D897,1,_xll.BDP(K848,$L$12))</f>
        <v>1</v>
      </c>
      <c r="M848" s="394" t="e">
        <f>IF(D848 = D897,1,_xll.BDP(K848,$M$12)*L848)</f>
        <v>#VALUE!</v>
      </c>
      <c r="N848" s="157" t="e">
        <f t="shared" si="351"/>
        <v>#VALUE!</v>
      </c>
      <c r="O848" s="396" t="e">
        <f>N848 / Y897</f>
        <v>#VALUE!</v>
      </c>
      <c r="P848" s="159">
        <f t="shared" si="352"/>
        <v>0</v>
      </c>
      <c r="Q848" s="398">
        <f>P848 / Y897*100</f>
        <v>0</v>
      </c>
      <c r="R848" s="160">
        <f t="shared" si="353"/>
        <v>0</v>
      </c>
      <c r="S848" s="398">
        <f t="shared" si="354"/>
        <v>0</v>
      </c>
      <c r="T848" s="152">
        <f t="shared" si="355"/>
        <v>1</v>
      </c>
      <c r="U848" s="152">
        <v>3</v>
      </c>
      <c r="V848" s="152">
        <v>1</v>
      </c>
      <c r="W848" s="158" t="e">
        <f t="shared" si="356"/>
        <v>#VALUE!</v>
      </c>
      <c r="X848" s="158" t="e">
        <f t="shared" si="357"/>
        <v>#VALUE!</v>
      </c>
      <c r="Y848" s="70"/>
      <c r="Z848" s="162">
        <f>_xll.BDH(C848,$Z$12,$D$1,$D$1)</f>
        <v>18.5</v>
      </c>
      <c r="AA848" s="162">
        <f t="shared" si="358"/>
        <v>-0.42999999999999972</v>
      </c>
      <c r="AB848" s="163">
        <f t="shared" si="359"/>
        <v>-2.3243243243243228</v>
      </c>
      <c r="AC848" s="164">
        <v>0</v>
      </c>
      <c r="AD848" s="165">
        <f>IF(D848 = D897,1,_xll.BDP(K848,$AD$12)*L848)</f>
        <v>1.0414000000000001</v>
      </c>
      <c r="AE848" s="400">
        <f>AA848*AC848*T848/AD848 / AF897</f>
        <v>0</v>
      </c>
      <c r="AF848" s="71"/>
      <c r="AG848" s="69"/>
      <c r="AH848" s="61"/>
    </row>
    <row r="849" spans="1:34" x14ac:dyDescent="0.2">
      <c r="B849" s="152">
        <v>12276</v>
      </c>
      <c r="C849" s="152" t="s">
        <v>510</v>
      </c>
      <c r="D849" s="152" t="str">
        <f>_xll.BDP(C849,$D$12)</f>
        <v>USD</v>
      </c>
      <c r="E849" s="152" t="str">
        <f>_xll.BDP(C849,$E$12)</f>
        <v>MSCI EM</v>
      </c>
      <c r="F849" s="153">
        <f>_xll.BDP(C849,$F$12)</f>
        <v>992.83600000000001</v>
      </c>
      <c r="G849" s="153" t="str">
        <f>_xll.BDP(C849,$G$12)</f>
        <v>#N/A Requesting Data...</v>
      </c>
      <c r="H849" s="154" t="e">
        <f t="shared" si="349"/>
        <v>#VALUE!</v>
      </c>
      <c r="I849" s="155" t="e">
        <f t="shared" si="350"/>
        <v>#VALUE!</v>
      </c>
      <c r="J849" s="156">
        <v>0</v>
      </c>
      <c r="K849" s="152" t="str">
        <f>CONCATENATE(D897,D849, " Curncy")</f>
        <v>EURUSD Curncy</v>
      </c>
      <c r="L849" s="152">
        <f>IF(D849 = D897,1,_xll.BDP(K849,$L$12))</f>
        <v>1</v>
      </c>
      <c r="M849" s="394" t="e">
        <f>IF(D849 = D897,1,_xll.BDP(K849,$M$12)*L849)</f>
        <v>#VALUE!</v>
      </c>
      <c r="N849" s="157" t="e">
        <f t="shared" si="351"/>
        <v>#VALUE!</v>
      </c>
      <c r="O849" s="396" t="e">
        <f>N849 / Y897</f>
        <v>#VALUE!</v>
      </c>
      <c r="P849" s="159">
        <f t="shared" si="352"/>
        <v>0</v>
      </c>
      <c r="Q849" s="398">
        <f>P849 / Y897*100</f>
        <v>0</v>
      </c>
      <c r="R849" s="160">
        <f t="shared" si="353"/>
        <v>0</v>
      </c>
      <c r="S849" s="398">
        <f t="shared" si="354"/>
        <v>0</v>
      </c>
      <c r="T849" s="152">
        <f t="shared" si="355"/>
        <v>1</v>
      </c>
      <c r="U849" s="152">
        <v>3</v>
      </c>
      <c r="V849" s="152">
        <v>1</v>
      </c>
      <c r="W849" s="158" t="e">
        <f t="shared" si="356"/>
        <v>#VALUE!</v>
      </c>
      <c r="X849" s="158" t="e">
        <f t="shared" si="357"/>
        <v>#VALUE!</v>
      </c>
      <c r="Y849" s="70"/>
      <c r="Z849" s="162">
        <f>_xll.BDH(C849,$Z$12,$D$1,$D$1)</f>
        <v>1000.67</v>
      </c>
      <c r="AA849" s="162">
        <f t="shared" si="358"/>
        <v>-7.8339999999999463</v>
      </c>
      <c r="AB849" s="163">
        <f t="shared" si="359"/>
        <v>-0.78287547343279473</v>
      </c>
      <c r="AC849" s="164">
        <v>0</v>
      </c>
      <c r="AD849" s="165">
        <f>IF(D849 = D897,1,_xll.BDP(K849,$AD$12)*L849)</f>
        <v>1.0414000000000001</v>
      </c>
      <c r="AE849" s="400">
        <f>AA849*AC849*T849/AD849 / AF897</f>
        <v>0</v>
      </c>
      <c r="AF849" s="73"/>
      <c r="AG849" s="69"/>
      <c r="AH849" s="61"/>
    </row>
    <row r="850" spans="1:34" x14ac:dyDescent="0.2">
      <c r="B850" s="152">
        <v>957</v>
      </c>
      <c r="C850" s="152" t="s">
        <v>836</v>
      </c>
      <c r="D850" s="152" t="str">
        <f>_xll.BDP(C850,$D$12)</f>
        <v>USD</v>
      </c>
      <c r="E850" s="152" t="str">
        <f>_xll.BDP(C850,$E$12)</f>
        <v>ISHARES MSCI EMERGING MARKET</v>
      </c>
      <c r="F850" s="153">
        <f>_xll.BDP(C850,$F$12)</f>
        <v>39.85</v>
      </c>
      <c r="G850" s="153" t="str">
        <f>_xll.BDP(C850,$G$12)</f>
        <v>#N/A Requesting Data...</v>
      </c>
      <c r="H850" s="154" t="e">
        <f t="shared" si="349"/>
        <v>#VALUE!</v>
      </c>
      <c r="I850" s="155" t="e">
        <f t="shared" si="350"/>
        <v>#VALUE!</v>
      </c>
      <c r="J850" s="156">
        <v>0</v>
      </c>
      <c r="K850" s="152" t="str">
        <f>CONCATENATE(D897,D850, " Curncy")</f>
        <v>EURUSD Curncy</v>
      </c>
      <c r="L850" s="152">
        <f>IF(D850 = D897,1,_xll.BDP(K850,$L$12))</f>
        <v>1</v>
      </c>
      <c r="M850" s="394" t="e">
        <f>IF(D850 = D897,1,_xll.BDP(K850,$M$12)*L850)</f>
        <v>#VALUE!</v>
      </c>
      <c r="N850" s="157" t="e">
        <f t="shared" si="351"/>
        <v>#VALUE!</v>
      </c>
      <c r="O850" s="396" t="e">
        <f>N850 / Y897</f>
        <v>#VALUE!</v>
      </c>
      <c r="P850" s="159">
        <f t="shared" si="352"/>
        <v>0</v>
      </c>
      <c r="Q850" s="398">
        <f>P850 / Y897*100</f>
        <v>0</v>
      </c>
      <c r="R850" s="160">
        <f t="shared" si="353"/>
        <v>0</v>
      </c>
      <c r="S850" s="398">
        <f t="shared" si="354"/>
        <v>0</v>
      </c>
      <c r="T850" s="152">
        <f t="shared" si="355"/>
        <v>1</v>
      </c>
      <c r="U850" s="152">
        <v>3</v>
      </c>
      <c r="V850" s="152">
        <v>1</v>
      </c>
      <c r="W850" s="158" t="e">
        <f t="shared" si="356"/>
        <v>#VALUE!</v>
      </c>
      <c r="X850" s="158" t="e">
        <f t="shared" si="357"/>
        <v>#VALUE!</v>
      </c>
      <c r="Y850" s="70"/>
      <c r="Z850" s="162">
        <f>_xll.BDH(C850,$Z$12,$D$1,$D$1)</f>
        <v>40.1</v>
      </c>
      <c r="AA850" s="162">
        <f t="shared" si="358"/>
        <v>-0.25</v>
      </c>
      <c r="AB850" s="163">
        <f t="shared" si="359"/>
        <v>-0.6234413965087281</v>
      </c>
      <c r="AC850" s="164">
        <v>0</v>
      </c>
      <c r="AD850" s="165">
        <f>IF(D850 = D897,1,_xll.BDP(K850,$AD$12)*L850)</f>
        <v>1.0414000000000001</v>
      </c>
      <c r="AE850" s="400">
        <f>AA850*AC850*T850/AD850 / AF897</f>
        <v>0</v>
      </c>
      <c r="AF850" s="73"/>
      <c r="AG850" s="69"/>
      <c r="AH850" s="61"/>
    </row>
    <row r="851" spans="1:34" x14ac:dyDescent="0.2">
      <c r="A851" s="110"/>
      <c r="B851" s="110">
        <v>33814</v>
      </c>
      <c r="C851" s="110" t="s">
        <v>1773</v>
      </c>
      <c r="D851" s="110" t="str">
        <f>_xll.BDP(C851,$D$12)</f>
        <v>USD</v>
      </c>
      <c r="E851" s="110" t="s">
        <v>1774</v>
      </c>
      <c r="F851" s="111">
        <f>_xll.BDP(C851,$F$12)</f>
        <v>1801.5</v>
      </c>
      <c r="G851" s="111" t="str">
        <f>_xll.BDP(C851,$G$12)</f>
        <v>#N/A Requesting Data...</v>
      </c>
      <c r="H851" s="112" t="e">
        <f>IF(OR(OR(G851="#N/A N/A",G851="#N/A Real Time"),OR(F851="#N/A N/A",F851="#N/A Real Time")),0,  G851 - F851)</f>
        <v>#VALUE!</v>
      </c>
      <c r="I851" s="113" t="e">
        <f>IF(OR(F851=0,F851="#N/A N/A"),0,H851 / F851*100)</f>
        <v>#VALUE!</v>
      </c>
      <c r="J851" s="114">
        <v>168</v>
      </c>
      <c r="K851" s="110" t="str">
        <f>CONCATENATE(D897,D851, " Curncy")</f>
        <v>EURUSD Curncy</v>
      </c>
      <c r="L851" s="110">
        <f>IF(D851 = D897,1,_xll.BDP(K851,$L$12))</f>
        <v>1</v>
      </c>
      <c r="M851" s="372" t="e">
        <f>IF(D851 = D897,1,_xll.BDP(K851,$M$12)*L851)</f>
        <v>#VALUE!</v>
      </c>
      <c r="N851" s="116" t="e">
        <f>H851*J851*T851/M851</f>
        <v>#VALUE!</v>
      </c>
      <c r="O851" s="379" t="e">
        <f>N851 / Y897</f>
        <v>#VALUE!</v>
      </c>
      <c r="P851" s="286" t="e">
        <f>IF(OR(OR(J851=0,G851 = "#N/A N/A"),G851="#N/A Real Time"),0,G851*J851*T851/M851)</f>
        <v>#VALUE!</v>
      </c>
      <c r="Q851" s="384" t="e">
        <f>P851 / Y897*100</f>
        <v>#VALUE!</v>
      </c>
      <c r="R851" s="118" t="e">
        <f>IF(Q851&lt;0,Q851,0)</f>
        <v>#VALUE!</v>
      </c>
      <c r="S851" s="384" t="e">
        <f>IF(Q851&gt;0,Q851,0)</f>
        <v>#VALUE!</v>
      </c>
      <c r="T851" s="110">
        <f>IF(EXACT(D851,UPPER(D851)),1,0.01)/V851</f>
        <v>100</v>
      </c>
      <c r="U851" s="110">
        <v>4</v>
      </c>
      <c r="V851" s="110">
        <v>0.01</v>
      </c>
      <c r="W851" s="117" t="e">
        <f>IF(AND(Q851&lt;0,O851&gt;0),O851,0)</f>
        <v>#VALUE!</v>
      </c>
      <c r="X851" s="117" t="e">
        <f>IF(AND(Q851&gt;0,O851&gt;0),O851,0)</f>
        <v>#VALUE!</v>
      </c>
      <c r="Y851" s="110"/>
      <c r="Z851" s="119" t="str">
        <f>_xll.BDH(C851,$Z$12,$D$1,$D$1)</f>
        <v>#N/A Requesting Data...</v>
      </c>
      <c r="AA851" s="119" t="e">
        <f>IF(OR(OR(F851="#N/A N/A",F851="#N/A Real Time"),OR(Z851="#N/A N/A",Z851="#N/A Real Time")),0,  F851 - Z851)</f>
        <v>#VALUE!</v>
      </c>
      <c r="AB851" s="129" t="e">
        <f>IF(OR(Z851=0,Z851="#N/A N/A"),0,AA851 / Z851*100)</f>
        <v>#VALUE!</v>
      </c>
      <c r="AC851" s="121">
        <v>168</v>
      </c>
      <c r="AD851" s="122">
        <f>IF(D851 = D897,1,_xll.BDP(K851,$AD$12)*L851)</f>
        <v>1.0414000000000001</v>
      </c>
      <c r="AE851" s="389" t="e">
        <f>AA851*AC851*T851/AD851 / AF897</f>
        <v>#VALUE!</v>
      </c>
      <c r="AF851" s="123"/>
      <c r="AG851" s="69"/>
      <c r="AH851" s="61"/>
    </row>
    <row r="852" spans="1:34" s="107" customFormat="1" ht="12" customHeight="1" x14ac:dyDescent="0.2">
      <c r="A852" s="110"/>
      <c r="B852" s="110">
        <v>33836</v>
      </c>
      <c r="C852" s="110"/>
      <c r="D852" s="110" t="s">
        <v>1170</v>
      </c>
      <c r="E852" s="110" t="s">
        <v>1775</v>
      </c>
      <c r="F852" s="111">
        <v>0</v>
      </c>
      <c r="G852" s="111">
        <v>0</v>
      </c>
      <c r="H852" s="112">
        <f>IF(OR(OR(G852="#N/A N/A",G852="#N/A Real Time"),OR(F852="#N/A N/A",F852="#N/A Real Time")),0,  G852 - F852)</f>
        <v>0</v>
      </c>
      <c r="I852" s="113">
        <f>IF(OR(F852=0,F852="#N/A N/A"),0,H852 / F852*100)</f>
        <v>0</v>
      </c>
      <c r="J852" s="114">
        <v>29960000</v>
      </c>
      <c r="K852" s="110" t="str">
        <f>CONCATENATE(D897,D852, " Curncy")</f>
        <v>EURGBp Curncy</v>
      </c>
      <c r="L852" s="110">
        <f>IF(D852 = D897,1,_xll.BDP(K852,$L$12))</f>
        <v>1</v>
      </c>
      <c r="M852" s="372" t="e">
        <f>IF(D852 = D897,1,_xll.BDP(K852,$M$12)*L852)</f>
        <v>#VALUE!</v>
      </c>
      <c r="N852" s="116" t="e">
        <f>H852*J852*T852/M852</f>
        <v>#VALUE!</v>
      </c>
      <c r="O852" s="379" t="e">
        <f>N852 / Y897</f>
        <v>#VALUE!</v>
      </c>
      <c r="P852" s="286" t="e">
        <f>IF(OR(OR(J852=0,G852 = "#N/A N/A"),G852="#N/A Real Time"),0,G852*J852*T852/M852)</f>
        <v>#VALUE!</v>
      </c>
      <c r="Q852" s="384" t="e">
        <f>P852 / Y897*100</f>
        <v>#VALUE!</v>
      </c>
      <c r="R852" s="118" t="e">
        <f>IF(Q852&lt;0,Q852,0)</f>
        <v>#VALUE!</v>
      </c>
      <c r="S852" s="384" t="e">
        <f>IF(Q852&gt;0,Q852,0)</f>
        <v>#VALUE!</v>
      </c>
      <c r="T852" s="110">
        <f>IF(EXACT(D852,UPPER(D852)),1,0.01)/V852</f>
        <v>0.01</v>
      </c>
      <c r="U852" s="110">
        <v>1</v>
      </c>
      <c r="V852" s="110">
        <v>1</v>
      </c>
      <c r="W852" s="117" t="e">
        <f>IF(AND(Q852&lt;0,O852&gt;0),O852,0)</f>
        <v>#VALUE!</v>
      </c>
      <c r="X852" s="117" t="e">
        <f>IF(AND(Q852&gt;0,O852&gt;0),O852,0)</f>
        <v>#VALUE!</v>
      </c>
      <c r="Y852" s="110"/>
      <c r="Z852" s="119">
        <v>0</v>
      </c>
      <c r="AA852" s="119">
        <f>IF(OR(OR(F852="#N/A N/A",F852="#N/A Real Time"),OR(Z852="#N/A N/A",Z852="#N/A Real Time")),0,  F852 - Z852)</f>
        <v>0</v>
      </c>
      <c r="AB852" s="129">
        <f>IF(OR(Z852=0,Z852="#N/A N/A"),0,AA852 / Z852*100)</f>
        <v>0</v>
      </c>
      <c r="AC852" s="121">
        <v>29960000</v>
      </c>
      <c r="AD852" s="122">
        <f>IF(D852 = D897,1,_xll.BDP(K852,$AD$12)*L852)</f>
        <v>0.86165000000000003</v>
      </c>
      <c r="AE852" s="389">
        <f>AA852*AC852*T852/AD852 / AF897</f>
        <v>0</v>
      </c>
      <c r="AF852" s="123"/>
      <c r="AG852" s="69"/>
      <c r="AH852" s="61"/>
    </row>
    <row r="853" spans="1:34" x14ac:dyDescent="0.2">
      <c r="A853" s="110"/>
      <c r="B853" s="110">
        <v>33789</v>
      </c>
      <c r="C853" s="110"/>
      <c r="D853" s="110" t="s">
        <v>1170</v>
      </c>
      <c r="E853" s="110" t="s">
        <v>1765</v>
      </c>
      <c r="F853" s="111">
        <v>0</v>
      </c>
      <c r="G853" s="111">
        <v>0</v>
      </c>
      <c r="H853" s="112">
        <f t="shared" ref="H853" si="360">IF(OR(OR(G853="#N/A N/A",G853="#N/A Real Time"),OR(F853="#N/A N/A",F853="#N/A Real Time")),0,  G853 - F853)</f>
        <v>0</v>
      </c>
      <c r="I853" s="113">
        <f t="shared" ref="I853" si="361">IF(OR(F853=0,F853="#N/A N/A"),0,H853 / F853*100)</f>
        <v>0</v>
      </c>
      <c r="J853" s="114">
        <v>31090212</v>
      </c>
      <c r="K853" s="110" t="str">
        <f>CONCATENATE(D897,D853, " Curncy")</f>
        <v>EURGBp Curncy</v>
      </c>
      <c r="L853" s="110">
        <f>IF(D853 = D897,1,_xll.BDP(K853,$L$12))</f>
        <v>1</v>
      </c>
      <c r="M853" s="372" t="e">
        <f>IF(D853 = D897,1,_xll.BDP(K853,$M$12)*L853)</f>
        <v>#VALUE!</v>
      </c>
      <c r="N853" s="116" t="e">
        <f t="shared" ref="N853" si="362">H853*J853*T853/M853</f>
        <v>#VALUE!</v>
      </c>
      <c r="O853" s="379" t="e">
        <f>N853 / Y897</f>
        <v>#VALUE!</v>
      </c>
      <c r="P853" s="286" t="e">
        <f t="shared" ref="P853" si="363">IF(OR(OR(J853=0,G853 = "#N/A N/A"),G853="#N/A Real Time"),0,G853*J853*T853/M853)</f>
        <v>#VALUE!</v>
      </c>
      <c r="Q853" s="384" t="e">
        <f>P853 / Y897*100</f>
        <v>#VALUE!</v>
      </c>
      <c r="R853" s="118" t="e">
        <f t="shared" ref="R853" si="364">IF(Q853&lt;0,Q853,0)</f>
        <v>#VALUE!</v>
      </c>
      <c r="S853" s="384" t="e">
        <f t="shared" ref="S853" si="365">IF(Q853&gt;0,Q853,0)</f>
        <v>#VALUE!</v>
      </c>
      <c r="T853" s="110">
        <f t="shared" ref="T853" si="366">IF(EXACT(D853,UPPER(D853)),1,0.01)/V853</f>
        <v>0.01</v>
      </c>
      <c r="U853" s="110">
        <v>1</v>
      </c>
      <c r="V853" s="110">
        <v>1</v>
      </c>
      <c r="W853" s="117" t="e">
        <f t="shared" ref="W853" si="367">IF(AND(Q853&lt;0,O853&gt;0),O853,0)</f>
        <v>#VALUE!</v>
      </c>
      <c r="X853" s="117" t="e">
        <f t="shared" ref="X853" si="368">IF(AND(Q853&gt;0,O853&gt;0),O853,0)</f>
        <v>#VALUE!</v>
      </c>
      <c r="Y853" s="110"/>
      <c r="Z853" s="119">
        <v>0</v>
      </c>
      <c r="AA853" s="119">
        <f t="shared" ref="AA853" si="369">IF(OR(OR(F853="#N/A N/A",F853="#N/A Real Time"),OR(Z853="#N/A N/A",Z853="#N/A Real Time")),0,  F853 - Z853)</f>
        <v>0</v>
      </c>
      <c r="AB853" s="129">
        <f t="shared" ref="AB853" si="370">IF(OR(Z853=0,Z853="#N/A N/A"),0,AA853 / Z853*100)</f>
        <v>0</v>
      </c>
      <c r="AC853" s="121">
        <v>31090212</v>
      </c>
      <c r="AD853" s="122">
        <f>IF(D853 = D897,1,_xll.BDP(K853,$AD$12)*L853)</f>
        <v>0.86165000000000003</v>
      </c>
      <c r="AE853" s="389">
        <f>AA853*AC853*T853/AD853 / AF897</f>
        <v>0</v>
      </c>
      <c r="AF853" s="123"/>
      <c r="AG853" s="69"/>
      <c r="AH853" s="61"/>
    </row>
    <row r="854" spans="1:34" s="107" customFormat="1" ht="12" customHeight="1" x14ac:dyDescent="0.2">
      <c r="A854" s="110"/>
      <c r="B854" s="110">
        <v>33914</v>
      </c>
      <c r="C854" s="110"/>
      <c r="D854" s="110" t="s">
        <v>1170</v>
      </c>
      <c r="E854" s="110" t="s">
        <v>1782</v>
      </c>
      <c r="F854" s="111">
        <v>0</v>
      </c>
      <c r="G854" s="111">
        <v>0</v>
      </c>
      <c r="H854" s="112">
        <f t="shared" ref="H854:H858" si="371">IF(OR(OR(G854="#N/A N/A",G854="#N/A Real Time"),OR(F854="#N/A N/A",F854="#N/A Real Time")),0,  G854 - F854)</f>
        <v>0</v>
      </c>
      <c r="I854" s="113">
        <f t="shared" ref="I854:I858" si="372">IF(OR(F854=0,F854="#N/A N/A"),0,H854 / F854*100)</f>
        <v>0</v>
      </c>
      <c r="J854" s="114">
        <v>37045106</v>
      </c>
      <c r="K854" s="110" t="str">
        <f>CONCATENATE(D897,D854, " Curncy")</f>
        <v>EURGBp Curncy</v>
      </c>
      <c r="L854" s="110">
        <f>IF(D854 = D897,1,_xll.BDP(K854,$L$12))</f>
        <v>1</v>
      </c>
      <c r="M854" s="372" t="e">
        <f>IF(D854 = D897,1,_xll.BDP(K854,$M$12)*L854)</f>
        <v>#VALUE!</v>
      </c>
      <c r="N854" s="116" t="e">
        <f t="shared" ref="N854:N858" si="373">H854*J854*T854/M854</f>
        <v>#VALUE!</v>
      </c>
      <c r="O854" s="379" t="e">
        <f>N854 / Y897</f>
        <v>#VALUE!</v>
      </c>
      <c r="P854" s="286" t="e">
        <f t="shared" ref="P854:P858" si="374">IF(OR(OR(J854=0,G854 = "#N/A N/A"),G854="#N/A Real Time"),0,G854*J854*T854/M854)</f>
        <v>#VALUE!</v>
      </c>
      <c r="Q854" s="384" t="e">
        <f>P854 / Y897*100</f>
        <v>#VALUE!</v>
      </c>
      <c r="R854" s="118" t="e">
        <f t="shared" ref="R854:R858" si="375">IF(Q854&lt;0,Q854,0)</f>
        <v>#VALUE!</v>
      </c>
      <c r="S854" s="384" t="e">
        <f t="shared" ref="S854:S858" si="376">IF(Q854&gt;0,Q854,0)</f>
        <v>#VALUE!</v>
      </c>
      <c r="T854" s="110">
        <f t="shared" ref="T854:T858" si="377">IF(EXACT(D854,UPPER(D854)),1,0.01)/V854</f>
        <v>0.01</v>
      </c>
      <c r="U854" s="110">
        <v>1</v>
      </c>
      <c r="V854" s="110">
        <v>1</v>
      </c>
      <c r="W854" s="117" t="e">
        <f t="shared" ref="W854:W858" si="378">IF(AND(Q854&lt;0,O854&gt;0),O854,0)</f>
        <v>#VALUE!</v>
      </c>
      <c r="X854" s="117" t="e">
        <f t="shared" ref="X854:X858" si="379">IF(AND(Q854&gt;0,O854&gt;0),O854,0)</f>
        <v>#VALUE!</v>
      </c>
      <c r="Y854" s="110"/>
      <c r="Z854" s="119">
        <v>0</v>
      </c>
      <c r="AA854" s="119">
        <f t="shared" ref="AA854:AA858" si="380">IF(OR(OR(F854="#N/A N/A",F854="#N/A Real Time"),OR(Z854="#N/A N/A",Z854="#N/A Real Time")),0,  F854 - Z854)</f>
        <v>0</v>
      </c>
      <c r="AB854" s="129">
        <f t="shared" ref="AB854:AB858" si="381">IF(OR(Z854=0,Z854="#N/A N/A"),0,AA854 / Z854*100)</f>
        <v>0</v>
      </c>
      <c r="AC854" s="121">
        <v>37045106</v>
      </c>
      <c r="AD854" s="122">
        <f>IF(D854 = D897,1,_xll.BDP(K854,$AD$12)*L854)</f>
        <v>0.86165000000000003</v>
      </c>
      <c r="AE854" s="389">
        <f>AA854*AC854*T854/AD854 / AF897</f>
        <v>0</v>
      </c>
      <c r="AF854" s="123"/>
      <c r="AG854" s="69"/>
      <c r="AH854" s="61"/>
    </row>
    <row r="855" spans="1:34" s="107" customFormat="1" ht="12" customHeight="1" x14ac:dyDescent="0.2">
      <c r="A855" s="110"/>
      <c r="B855" s="110">
        <v>33903</v>
      </c>
      <c r="C855" s="110"/>
      <c r="D855" s="110" t="s">
        <v>1170</v>
      </c>
      <c r="E855" s="110" t="s">
        <v>1778</v>
      </c>
      <c r="F855" s="111">
        <v>0</v>
      </c>
      <c r="G855" s="111">
        <v>0</v>
      </c>
      <c r="H855" s="112">
        <f t="shared" si="371"/>
        <v>0</v>
      </c>
      <c r="I855" s="113">
        <f t="shared" si="372"/>
        <v>0</v>
      </c>
      <c r="J855" s="114">
        <v>35500000</v>
      </c>
      <c r="K855" s="110" t="str">
        <f>CONCATENATE(D897,D855, " Curncy")</f>
        <v>EURGBp Curncy</v>
      </c>
      <c r="L855" s="110">
        <f>IF(D855 = D897,1,_xll.BDP(K855,$L$12))</f>
        <v>1</v>
      </c>
      <c r="M855" s="372" t="e">
        <f>IF(D855 = D897,1,_xll.BDP(K855,$M$12)*L855)</f>
        <v>#VALUE!</v>
      </c>
      <c r="N855" s="116" t="e">
        <f t="shared" si="373"/>
        <v>#VALUE!</v>
      </c>
      <c r="O855" s="379" t="e">
        <f>N855 / Y897</f>
        <v>#VALUE!</v>
      </c>
      <c r="P855" s="286" t="e">
        <f t="shared" si="374"/>
        <v>#VALUE!</v>
      </c>
      <c r="Q855" s="384" t="e">
        <f>P855 / Y897*100</f>
        <v>#VALUE!</v>
      </c>
      <c r="R855" s="118" t="e">
        <f t="shared" si="375"/>
        <v>#VALUE!</v>
      </c>
      <c r="S855" s="384" t="e">
        <f t="shared" si="376"/>
        <v>#VALUE!</v>
      </c>
      <c r="T855" s="110">
        <f t="shared" si="377"/>
        <v>0.01</v>
      </c>
      <c r="U855" s="110">
        <v>1</v>
      </c>
      <c r="V855" s="110">
        <v>1</v>
      </c>
      <c r="W855" s="117" t="e">
        <f t="shared" si="378"/>
        <v>#VALUE!</v>
      </c>
      <c r="X855" s="117" t="e">
        <f t="shared" si="379"/>
        <v>#VALUE!</v>
      </c>
      <c r="Y855" s="110"/>
      <c r="Z855" s="119">
        <v>0</v>
      </c>
      <c r="AA855" s="119">
        <f t="shared" si="380"/>
        <v>0</v>
      </c>
      <c r="AB855" s="129">
        <f t="shared" si="381"/>
        <v>0</v>
      </c>
      <c r="AC855" s="121">
        <v>35500000</v>
      </c>
      <c r="AD855" s="122">
        <f>IF(D855 = D897,1,_xll.BDP(K855,$AD$12)*L855)</f>
        <v>0.86165000000000003</v>
      </c>
      <c r="AE855" s="389">
        <f>AA855*AC855*T855/AD855 / AF897</f>
        <v>0</v>
      </c>
      <c r="AF855" s="123"/>
      <c r="AG855" s="69"/>
      <c r="AH855" s="61"/>
    </row>
    <row r="856" spans="1:34" s="107" customFormat="1" ht="12" customHeight="1" x14ac:dyDescent="0.2">
      <c r="A856" s="110"/>
      <c r="B856" s="110">
        <v>33889</v>
      </c>
      <c r="C856" s="110"/>
      <c r="D856" s="110" t="s">
        <v>1170</v>
      </c>
      <c r="E856" s="110" t="s">
        <v>1779</v>
      </c>
      <c r="F856" s="111">
        <v>0</v>
      </c>
      <c r="G856" s="111">
        <v>0</v>
      </c>
      <c r="H856" s="112">
        <f t="shared" si="371"/>
        <v>0</v>
      </c>
      <c r="I856" s="113">
        <f t="shared" si="372"/>
        <v>0</v>
      </c>
      <c r="J856" s="114">
        <v>82159751</v>
      </c>
      <c r="K856" s="110" t="str">
        <f>CONCATENATE(D897,D856, " Curncy")</f>
        <v>EURGBp Curncy</v>
      </c>
      <c r="L856" s="110">
        <f>IF(D856 = D897,1,_xll.BDP(K856,$L$12))</f>
        <v>1</v>
      </c>
      <c r="M856" s="372" t="e">
        <f>IF(D856 = D897,1,_xll.BDP(K856,$M$12)*L856)</f>
        <v>#VALUE!</v>
      </c>
      <c r="N856" s="116" t="e">
        <f t="shared" si="373"/>
        <v>#VALUE!</v>
      </c>
      <c r="O856" s="379" t="e">
        <f>N856 / Y897</f>
        <v>#VALUE!</v>
      </c>
      <c r="P856" s="286" t="e">
        <f t="shared" si="374"/>
        <v>#VALUE!</v>
      </c>
      <c r="Q856" s="384" t="e">
        <f>P856 / Y897*100</f>
        <v>#VALUE!</v>
      </c>
      <c r="R856" s="118" t="e">
        <f t="shared" si="375"/>
        <v>#VALUE!</v>
      </c>
      <c r="S856" s="384" t="e">
        <f t="shared" si="376"/>
        <v>#VALUE!</v>
      </c>
      <c r="T856" s="110">
        <f t="shared" si="377"/>
        <v>0.01</v>
      </c>
      <c r="U856" s="110">
        <v>1</v>
      </c>
      <c r="V856" s="110">
        <v>1</v>
      </c>
      <c r="W856" s="117" t="e">
        <f t="shared" si="378"/>
        <v>#VALUE!</v>
      </c>
      <c r="X856" s="117" t="e">
        <f t="shared" si="379"/>
        <v>#VALUE!</v>
      </c>
      <c r="Y856" s="110"/>
      <c r="Z856" s="119">
        <v>0</v>
      </c>
      <c r="AA856" s="119">
        <f t="shared" si="380"/>
        <v>0</v>
      </c>
      <c r="AB856" s="129">
        <f t="shared" si="381"/>
        <v>0</v>
      </c>
      <c r="AC856" s="121">
        <v>82159751</v>
      </c>
      <c r="AD856" s="122">
        <f>IF(D856 = D897,1,_xll.BDP(K856,$AD$12)*L856)</f>
        <v>0.86165000000000003</v>
      </c>
      <c r="AE856" s="389">
        <f>AA856*AC856*T856/AD856 / AF897</f>
        <v>0</v>
      </c>
      <c r="AF856" s="123"/>
      <c r="AG856" s="69"/>
      <c r="AH856" s="61"/>
    </row>
    <row r="857" spans="1:34" x14ac:dyDescent="0.2">
      <c r="A857" s="110"/>
      <c r="B857" s="110">
        <v>33938</v>
      </c>
      <c r="C857" s="110"/>
      <c r="D857" s="110" t="s">
        <v>1170</v>
      </c>
      <c r="E857" s="110" t="s">
        <v>1786</v>
      </c>
      <c r="F857" s="111">
        <v>0</v>
      </c>
      <c r="G857" s="111">
        <v>0</v>
      </c>
      <c r="H857" s="112">
        <f t="shared" si="371"/>
        <v>0</v>
      </c>
      <c r="I857" s="113">
        <f t="shared" si="372"/>
        <v>0</v>
      </c>
      <c r="J857" s="114">
        <v>28000000</v>
      </c>
      <c r="K857" s="110" t="str">
        <f>CONCATENATE(D897,D857, " Curncy")</f>
        <v>EURGBp Curncy</v>
      </c>
      <c r="L857" s="110">
        <f>IF(D857 = D897,1,_xll.BDP(K857,$L$12))</f>
        <v>1</v>
      </c>
      <c r="M857" s="372" t="e">
        <f>IF(D857 = D897,1,_xll.BDP(K857,$M$12)*L857)</f>
        <v>#VALUE!</v>
      </c>
      <c r="N857" s="116" t="e">
        <f t="shared" si="373"/>
        <v>#VALUE!</v>
      </c>
      <c r="O857" s="379" t="e">
        <f>N857 / Y897</f>
        <v>#VALUE!</v>
      </c>
      <c r="P857" s="286" t="e">
        <f t="shared" si="374"/>
        <v>#VALUE!</v>
      </c>
      <c r="Q857" s="384" t="e">
        <f>P857 / Y897*100</f>
        <v>#VALUE!</v>
      </c>
      <c r="R857" s="118" t="e">
        <f t="shared" si="375"/>
        <v>#VALUE!</v>
      </c>
      <c r="S857" s="384" t="e">
        <f t="shared" si="376"/>
        <v>#VALUE!</v>
      </c>
      <c r="T857" s="110">
        <f t="shared" si="377"/>
        <v>0.01</v>
      </c>
      <c r="U857" s="110">
        <v>1</v>
      </c>
      <c r="V857" s="110">
        <v>1</v>
      </c>
      <c r="W857" s="117" t="e">
        <f t="shared" si="378"/>
        <v>#VALUE!</v>
      </c>
      <c r="X857" s="117" t="e">
        <f t="shared" si="379"/>
        <v>#VALUE!</v>
      </c>
      <c r="Y857" s="110"/>
      <c r="Z857" s="119">
        <v>0</v>
      </c>
      <c r="AA857" s="119">
        <f t="shared" si="380"/>
        <v>0</v>
      </c>
      <c r="AB857" s="129">
        <f t="shared" si="381"/>
        <v>0</v>
      </c>
      <c r="AC857" s="121">
        <v>28000000</v>
      </c>
      <c r="AD857" s="122">
        <f>IF(D857 = D897,1,_xll.BDP(K857,$AD$12)*L857)</f>
        <v>0.86165000000000003</v>
      </c>
      <c r="AE857" s="389">
        <f>AA857*AC857*T857/AD857 / AF897</f>
        <v>0</v>
      </c>
      <c r="AF857" s="123"/>
      <c r="AG857" s="69"/>
      <c r="AH857" s="61"/>
    </row>
    <row r="858" spans="1:34" s="107" customFormat="1" ht="12" customHeight="1" x14ac:dyDescent="0.2">
      <c r="A858" s="110"/>
      <c r="B858" s="110">
        <v>33902</v>
      </c>
      <c r="C858" s="110"/>
      <c r="D858" s="110" t="s">
        <v>1170</v>
      </c>
      <c r="E858" s="110" t="s">
        <v>1780</v>
      </c>
      <c r="F858" s="111">
        <v>0</v>
      </c>
      <c r="G858" s="111">
        <v>0</v>
      </c>
      <c r="H858" s="112">
        <f t="shared" si="371"/>
        <v>0</v>
      </c>
      <c r="I858" s="113">
        <f t="shared" si="372"/>
        <v>0</v>
      </c>
      <c r="J858" s="114">
        <v>13000000</v>
      </c>
      <c r="K858" s="110" t="str">
        <f>CONCATENATE(D897,D858, " Curncy")</f>
        <v>EURGBp Curncy</v>
      </c>
      <c r="L858" s="110">
        <f>IF(D858 = D897,1,_xll.BDP(K858,$L$12))</f>
        <v>1</v>
      </c>
      <c r="M858" s="372" t="e">
        <f>IF(D858 = D897,1,_xll.BDP(K858,$M$12)*L858)</f>
        <v>#VALUE!</v>
      </c>
      <c r="N858" s="116" t="e">
        <f t="shared" si="373"/>
        <v>#VALUE!</v>
      </c>
      <c r="O858" s="379" t="e">
        <f>N858 / Y897</f>
        <v>#VALUE!</v>
      </c>
      <c r="P858" s="286" t="e">
        <f t="shared" si="374"/>
        <v>#VALUE!</v>
      </c>
      <c r="Q858" s="384" t="e">
        <f>P858 / Y897*100</f>
        <v>#VALUE!</v>
      </c>
      <c r="R858" s="118" t="e">
        <f t="shared" si="375"/>
        <v>#VALUE!</v>
      </c>
      <c r="S858" s="384" t="e">
        <f t="shared" si="376"/>
        <v>#VALUE!</v>
      </c>
      <c r="T858" s="110">
        <f t="shared" si="377"/>
        <v>0.01</v>
      </c>
      <c r="U858" s="110">
        <v>1</v>
      </c>
      <c r="V858" s="110">
        <v>1</v>
      </c>
      <c r="W858" s="117" t="e">
        <f t="shared" si="378"/>
        <v>#VALUE!</v>
      </c>
      <c r="X858" s="117" t="e">
        <f t="shared" si="379"/>
        <v>#VALUE!</v>
      </c>
      <c r="Y858" s="110"/>
      <c r="Z858" s="119">
        <v>0</v>
      </c>
      <c r="AA858" s="119">
        <f t="shared" si="380"/>
        <v>0</v>
      </c>
      <c r="AB858" s="129">
        <f t="shared" si="381"/>
        <v>0</v>
      </c>
      <c r="AC858" s="121">
        <v>13000000</v>
      </c>
      <c r="AD858" s="122">
        <f>IF(D858 = D897,1,_xll.BDP(K858,$AD$12)*L858)</f>
        <v>0.86165000000000003</v>
      </c>
      <c r="AE858" s="389">
        <f>AA858*AC858*T858/AD858 / AF897</f>
        <v>0</v>
      </c>
      <c r="AF858" s="123"/>
      <c r="AG858" s="69"/>
      <c r="AH858" s="61"/>
    </row>
    <row r="859" spans="1:34" s="107" customFormat="1" ht="12" customHeight="1" x14ac:dyDescent="0.2">
      <c r="A859" s="110"/>
      <c r="B859" s="110">
        <v>33839</v>
      </c>
      <c r="C859" s="110"/>
      <c r="D859" s="110" t="s">
        <v>1170</v>
      </c>
      <c r="E859" s="110" t="s">
        <v>1776</v>
      </c>
      <c r="F859" s="111">
        <v>0</v>
      </c>
      <c r="G859" s="111">
        <v>0</v>
      </c>
      <c r="H859" s="112">
        <f t="shared" ref="H859:H860" si="382">IF(OR(OR(G859="#N/A N/A",G859="#N/A Real Time"),OR(F859="#N/A N/A",F859="#N/A Real Time")),0,  G859 - F859)</f>
        <v>0</v>
      </c>
      <c r="I859" s="113">
        <f t="shared" ref="I859:I860" si="383">IF(OR(F859=0,F859="#N/A N/A"),0,H859 / F859*100)</f>
        <v>0</v>
      </c>
      <c r="J859" s="114">
        <v>13750000</v>
      </c>
      <c r="K859" s="110" t="str">
        <f>CONCATENATE(D897,D859, " Curncy")</f>
        <v>EURGBp Curncy</v>
      </c>
      <c r="L859" s="110">
        <f>IF(D859 = D897,1,_xll.BDP(K859,$L$12))</f>
        <v>1</v>
      </c>
      <c r="M859" s="372" t="e">
        <f>IF(D859 = D897,1,_xll.BDP(K859,$M$12)*L859)</f>
        <v>#VALUE!</v>
      </c>
      <c r="N859" s="116" t="e">
        <f t="shared" ref="N859:N860" si="384">H859*J859*T859/M859</f>
        <v>#VALUE!</v>
      </c>
      <c r="O859" s="379" t="e">
        <f>N859 / Y897</f>
        <v>#VALUE!</v>
      </c>
      <c r="P859" s="286" t="e">
        <f t="shared" ref="P859:P860" si="385">IF(OR(OR(J859=0,G859 = "#N/A N/A"),G859="#N/A Real Time"),0,G859*J859*T859/M859)</f>
        <v>#VALUE!</v>
      </c>
      <c r="Q859" s="384" t="e">
        <f>P859 / Y897*100</f>
        <v>#VALUE!</v>
      </c>
      <c r="R859" s="118" t="e">
        <f t="shared" ref="R859:R860" si="386">IF(Q859&lt;0,Q859,0)</f>
        <v>#VALUE!</v>
      </c>
      <c r="S859" s="384" t="e">
        <f t="shared" ref="S859:S860" si="387">IF(Q859&gt;0,Q859,0)</f>
        <v>#VALUE!</v>
      </c>
      <c r="T859" s="110">
        <f t="shared" ref="T859:T860" si="388">IF(EXACT(D859,UPPER(D859)),1,0.01)/V859</f>
        <v>0.01</v>
      </c>
      <c r="U859" s="110">
        <v>1</v>
      </c>
      <c r="V859" s="110">
        <v>1</v>
      </c>
      <c r="W859" s="117" t="e">
        <f t="shared" ref="W859:W860" si="389">IF(AND(Q859&lt;0,O859&gt;0),O859,0)</f>
        <v>#VALUE!</v>
      </c>
      <c r="X859" s="117" t="e">
        <f t="shared" ref="X859:X860" si="390">IF(AND(Q859&gt;0,O859&gt;0),O859,0)</f>
        <v>#VALUE!</v>
      </c>
      <c r="Y859" s="110"/>
      <c r="Z859" s="119">
        <v>0</v>
      </c>
      <c r="AA859" s="119">
        <f t="shared" ref="AA859:AA860" si="391">IF(OR(OR(F859="#N/A N/A",F859="#N/A Real Time"),OR(Z859="#N/A N/A",Z859="#N/A Real Time")),0,  F859 - Z859)</f>
        <v>0</v>
      </c>
      <c r="AB859" s="129">
        <f t="shared" ref="AB859:AB860" si="392">IF(OR(Z859=0,Z859="#N/A N/A"),0,AA859 / Z859*100)</f>
        <v>0</v>
      </c>
      <c r="AC859" s="121">
        <v>13750000</v>
      </c>
      <c r="AD859" s="122">
        <f>IF(D859 = D897,1,_xll.BDP(K859,$AD$12)*L859)</f>
        <v>0.86165000000000003</v>
      </c>
      <c r="AE859" s="389">
        <f>AA859*AC859*T859/AD859 / AF897</f>
        <v>0</v>
      </c>
      <c r="AF859" s="123"/>
      <c r="AG859" s="69"/>
      <c r="AH859" s="61"/>
    </row>
    <row r="860" spans="1:34" x14ac:dyDescent="0.2">
      <c r="A860" s="110"/>
      <c r="B860" s="110">
        <v>33787</v>
      </c>
      <c r="C860" s="110"/>
      <c r="D860" s="110" t="s">
        <v>1170</v>
      </c>
      <c r="E860" s="110" t="s">
        <v>1766</v>
      </c>
      <c r="F860" s="111">
        <v>0</v>
      </c>
      <c r="G860" s="111">
        <v>0</v>
      </c>
      <c r="H860" s="112">
        <f t="shared" si="382"/>
        <v>0</v>
      </c>
      <c r="I860" s="113">
        <f t="shared" si="383"/>
        <v>0</v>
      </c>
      <c r="J860" s="114">
        <v>20987000</v>
      </c>
      <c r="K860" s="110" t="str">
        <f>CONCATENATE(D897,D860, " Curncy")</f>
        <v>EURGBp Curncy</v>
      </c>
      <c r="L860" s="110">
        <f>IF(D860 = D897,1,_xll.BDP(K860,$L$12))</f>
        <v>1</v>
      </c>
      <c r="M860" s="372" t="e">
        <f>IF(D860 = D897,1,_xll.BDP(K860,$M$12)*L860)</f>
        <v>#VALUE!</v>
      </c>
      <c r="N860" s="116" t="e">
        <f t="shared" si="384"/>
        <v>#VALUE!</v>
      </c>
      <c r="O860" s="379" t="e">
        <f>N860 / Y897</f>
        <v>#VALUE!</v>
      </c>
      <c r="P860" s="286" t="e">
        <f t="shared" si="385"/>
        <v>#VALUE!</v>
      </c>
      <c r="Q860" s="384" t="e">
        <f>P860 / Y897*100</f>
        <v>#VALUE!</v>
      </c>
      <c r="R860" s="118" t="e">
        <f t="shared" si="386"/>
        <v>#VALUE!</v>
      </c>
      <c r="S860" s="384" t="e">
        <f t="shared" si="387"/>
        <v>#VALUE!</v>
      </c>
      <c r="T860" s="110">
        <f t="shared" si="388"/>
        <v>0.01</v>
      </c>
      <c r="U860" s="110">
        <v>1</v>
      </c>
      <c r="V860" s="110">
        <v>1</v>
      </c>
      <c r="W860" s="117" t="e">
        <f t="shared" si="389"/>
        <v>#VALUE!</v>
      </c>
      <c r="X860" s="117" t="e">
        <f t="shared" si="390"/>
        <v>#VALUE!</v>
      </c>
      <c r="Y860" s="110"/>
      <c r="Z860" s="119">
        <v>0</v>
      </c>
      <c r="AA860" s="119">
        <f t="shared" si="391"/>
        <v>0</v>
      </c>
      <c r="AB860" s="129">
        <f t="shared" si="392"/>
        <v>0</v>
      </c>
      <c r="AC860" s="121">
        <v>20987000</v>
      </c>
      <c r="AD860" s="122">
        <f>IF(D860 = D897,1,_xll.BDP(K860,$AD$12)*L860)</f>
        <v>0.86165000000000003</v>
      </c>
      <c r="AE860" s="389">
        <f>AA860*AC860*T860/AD860 / AF897</f>
        <v>0</v>
      </c>
      <c r="AF860" s="123"/>
      <c r="AG860" s="69"/>
      <c r="AH860" s="61"/>
    </row>
    <row r="861" spans="1:34" s="107" customFormat="1" ht="12" customHeight="1" x14ac:dyDescent="0.2">
      <c r="A861" s="110"/>
      <c r="B861" s="110">
        <v>33890</v>
      </c>
      <c r="C861" s="110"/>
      <c r="D861" s="110" t="s">
        <v>1170</v>
      </c>
      <c r="E861" s="110" t="s">
        <v>1781</v>
      </c>
      <c r="F861" s="111">
        <v>0</v>
      </c>
      <c r="G861" s="111">
        <v>0</v>
      </c>
      <c r="H861" s="112">
        <f>IF(OR(OR(G861="#N/A N/A",G861="#N/A Real Time"),OR(F861="#N/A N/A",F861="#N/A Real Time")),0,  G861 - F861)</f>
        <v>0</v>
      </c>
      <c r="I861" s="113">
        <f>IF(OR(F861=0,F861="#N/A N/A"),0,H861 / F861*100)</f>
        <v>0</v>
      </c>
      <c r="J861" s="114">
        <v>56430497</v>
      </c>
      <c r="K861" s="110" t="str">
        <f>CONCATENATE(D897,D861, " Curncy")</f>
        <v>EURGBp Curncy</v>
      </c>
      <c r="L861" s="110">
        <f>IF(D861 = D897,1,_xll.BDP(K861,$L$12))</f>
        <v>1</v>
      </c>
      <c r="M861" s="372" t="e">
        <f>IF(D861 = D897,1,_xll.BDP(K861,$M$12)*L861)</f>
        <v>#VALUE!</v>
      </c>
      <c r="N861" s="116" t="e">
        <f>H861*J861*T861/M861</f>
        <v>#VALUE!</v>
      </c>
      <c r="O861" s="379" t="e">
        <f>N861 / Y897</f>
        <v>#VALUE!</v>
      </c>
      <c r="P861" s="286" t="e">
        <f>IF(OR(OR(J861=0,G861 = "#N/A N/A"),G861="#N/A Real Time"),0,G861*J861*T861/M861)</f>
        <v>#VALUE!</v>
      </c>
      <c r="Q861" s="384" t="e">
        <f>P861 / Y897*100</f>
        <v>#VALUE!</v>
      </c>
      <c r="R861" s="118" t="e">
        <f>IF(Q861&lt;0,Q861,0)</f>
        <v>#VALUE!</v>
      </c>
      <c r="S861" s="384" t="e">
        <f>IF(Q861&gt;0,Q861,0)</f>
        <v>#VALUE!</v>
      </c>
      <c r="T861" s="110">
        <f>IF(EXACT(D861,UPPER(D861)),1,0.01)/V861</f>
        <v>0.01</v>
      </c>
      <c r="U861" s="110">
        <v>1</v>
      </c>
      <c r="V861" s="110">
        <v>1</v>
      </c>
      <c r="W861" s="117" t="e">
        <f>IF(AND(Q861&lt;0,O861&gt;0),O861,0)</f>
        <v>#VALUE!</v>
      </c>
      <c r="X861" s="117" t="e">
        <f>IF(AND(Q861&gt;0,O861&gt;0),O861,0)</f>
        <v>#VALUE!</v>
      </c>
      <c r="Y861" s="110"/>
      <c r="Z861" s="119">
        <v>0</v>
      </c>
      <c r="AA861" s="119">
        <f>IF(OR(OR(F861="#N/A N/A",F861="#N/A Real Time"),OR(Z861="#N/A N/A",Z861="#N/A Real Time")),0,  F861 - Z861)</f>
        <v>0</v>
      </c>
      <c r="AB861" s="129">
        <f>IF(OR(Z861=0,Z861="#N/A N/A"),0,AA861 / Z861*100)</f>
        <v>0</v>
      </c>
      <c r="AC861" s="121">
        <v>56430497</v>
      </c>
      <c r="AD861" s="122">
        <f>IF(D861 = D897,1,_xll.BDP(K861,$AD$12)*L861)</f>
        <v>0.86165000000000003</v>
      </c>
      <c r="AE861" s="389">
        <f>AA861*AC861*T861/AD861 / AF897</f>
        <v>0</v>
      </c>
      <c r="AF861" s="123"/>
      <c r="AG861" s="69"/>
      <c r="AH861" s="61"/>
    </row>
    <row r="862" spans="1:34" s="107" customFormat="1" ht="12" customHeight="1" x14ac:dyDescent="0.2">
      <c r="A862" s="110"/>
      <c r="B862" s="110">
        <v>33915</v>
      </c>
      <c r="C862" s="110"/>
      <c r="D862" s="110" t="s">
        <v>1170</v>
      </c>
      <c r="E862" s="110" t="s">
        <v>1783</v>
      </c>
      <c r="F862" s="111">
        <v>0</v>
      </c>
      <c r="G862" s="111">
        <v>0</v>
      </c>
      <c r="H862" s="112">
        <f>IF(OR(OR(G862="#N/A N/A",G862="#N/A Real Time"),OR(F862="#N/A N/A",F862="#N/A Real Time")),0,  G862 - F862)</f>
        <v>0</v>
      </c>
      <c r="I862" s="113">
        <f>IF(OR(F862=0,F862="#N/A N/A"),0,H862 / F862*100)</f>
        <v>0</v>
      </c>
      <c r="J862" s="114">
        <v>10493500</v>
      </c>
      <c r="K862" s="110" t="str">
        <f>CONCATENATE(D897,D862, " Curncy")</f>
        <v>EURGBp Curncy</v>
      </c>
      <c r="L862" s="110">
        <f>IF(D862 = D897,1,_xll.BDP(K862,$L$12))</f>
        <v>1</v>
      </c>
      <c r="M862" s="372" t="e">
        <f>IF(D862 = D897,1,_xll.BDP(K862,$M$12)*L862)</f>
        <v>#VALUE!</v>
      </c>
      <c r="N862" s="116" t="e">
        <f>H862*J862*T862/M862</f>
        <v>#VALUE!</v>
      </c>
      <c r="O862" s="379" t="e">
        <f>N862 / Y897</f>
        <v>#VALUE!</v>
      </c>
      <c r="P862" s="286" t="e">
        <f>IF(OR(OR(J862=0,G862 = "#N/A N/A"),G862="#N/A Real Time"),0,G862*J862*T862/M862)</f>
        <v>#VALUE!</v>
      </c>
      <c r="Q862" s="384" t="e">
        <f>P862 / Y897*100</f>
        <v>#VALUE!</v>
      </c>
      <c r="R862" s="118" t="e">
        <f>IF(Q862&lt;0,Q862,0)</f>
        <v>#VALUE!</v>
      </c>
      <c r="S862" s="384" t="e">
        <f>IF(Q862&gt;0,Q862,0)</f>
        <v>#VALUE!</v>
      </c>
      <c r="T862" s="110">
        <f>IF(EXACT(D862,UPPER(D862)),1,0.01)/V862</f>
        <v>0.01</v>
      </c>
      <c r="U862" s="110">
        <v>1</v>
      </c>
      <c r="V862" s="110">
        <v>1</v>
      </c>
      <c r="W862" s="117" t="e">
        <f>IF(AND(Q862&lt;0,O862&gt;0),O862,0)</f>
        <v>#VALUE!</v>
      </c>
      <c r="X862" s="117" t="e">
        <f>IF(AND(Q862&gt;0,O862&gt;0),O862,0)</f>
        <v>#VALUE!</v>
      </c>
      <c r="Y862" s="110"/>
      <c r="Z862" s="119">
        <v>0</v>
      </c>
      <c r="AA862" s="119">
        <f>IF(OR(OR(F862="#N/A N/A",F862="#N/A Real Time"),OR(Z862="#N/A N/A",Z862="#N/A Real Time")),0,  F862 - Z862)</f>
        <v>0</v>
      </c>
      <c r="AB862" s="129">
        <f>IF(OR(Z862=0,Z862="#N/A N/A"),0,AA862 / Z862*100)</f>
        <v>0</v>
      </c>
      <c r="AC862" s="121">
        <v>10493500</v>
      </c>
      <c r="AD862" s="122">
        <f>IF(D862 = D897,1,_xll.BDP(K862,$AD$12)*L862)</f>
        <v>0.86165000000000003</v>
      </c>
      <c r="AE862" s="389">
        <f>AA862*AC862*T862/AD862 / AF897</f>
        <v>0</v>
      </c>
      <c r="AF862" s="123"/>
      <c r="AG862" s="69"/>
      <c r="AH862" s="61"/>
    </row>
    <row r="863" spans="1:34" s="107" customFormat="1" ht="12" customHeight="1" x14ac:dyDescent="0.2">
      <c r="A863" s="110"/>
      <c r="B863" s="110">
        <v>33937</v>
      </c>
      <c r="C863" s="110"/>
      <c r="D863" s="110" t="s">
        <v>1170</v>
      </c>
      <c r="E863" s="110" t="s">
        <v>1787</v>
      </c>
      <c r="F863" s="111">
        <v>0</v>
      </c>
      <c r="G863" s="111">
        <v>0</v>
      </c>
      <c r="H863" s="112">
        <f>IF(OR(OR(G863="#N/A N/A",G863="#N/A Real Time"),OR(F863="#N/A N/A",F863="#N/A Real Time")),0,  G863 - F863)</f>
        <v>0</v>
      </c>
      <c r="I863" s="113">
        <f>IF(OR(F863=0,F863="#N/A N/A"),0,H863 / F863*100)</f>
        <v>0</v>
      </c>
      <c r="J863" s="114">
        <v>13000000</v>
      </c>
      <c r="K863" s="110" t="str">
        <f>CONCATENATE(D897,D863, " Curncy")</f>
        <v>EURGBp Curncy</v>
      </c>
      <c r="L863" s="110">
        <f>IF(D863 = D897,1,_xll.BDP(K863,$L$12))</f>
        <v>1</v>
      </c>
      <c r="M863" s="372" t="e">
        <f>IF(D863 = D897,1,_xll.BDP(K863,$M$12)*L863)</f>
        <v>#VALUE!</v>
      </c>
      <c r="N863" s="116" t="e">
        <f>H863*J863*T863/M863</f>
        <v>#VALUE!</v>
      </c>
      <c r="O863" s="379" t="e">
        <f>N863 / Y897</f>
        <v>#VALUE!</v>
      </c>
      <c r="P863" s="286" t="e">
        <f>IF(OR(OR(J863=0,G863 = "#N/A N/A"),G863="#N/A Real Time"),0,G863*J863*T863/M863)</f>
        <v>#VALUE!</v>
      </c>
      <c r="Q863" s="384" t="e">
        <f>P863 / Y897*100</f>
        <v>#VALUE!</v>
      </c>
      <c r="R863" s="118" t="e">
        <f>IF(Q863&lt;0,Q863,0)</f>
        <v>#VALUE!</v>
      </c>
      <c r="S863" s="384" t="e">
        <f>IF(Q863&gt;0,Q863,0)</f>
        <v>#VALUE!</v>
      </c>
      <c r="T863" s="110">
        <f>IF(EXACT(D863,UPPER(D863)),1,0.01)/V863</f>
        <v>0.01</v>
      </c>
      <c r="U863" s="110">
        <v>1</v>
      </c>
      <c r="V863" s="110">
        <v>1</v>
      </c>
      <c r="W863" s="117" t="e">
        <f>IF(AND(Q863&lt;0,O863&gt;0),O863,0)</f>
        <v>#VALUE!</v>
      </c>
      <c r="X863" s="117" t="e">
        <f>IF(AND(Q863&gt;0,O863&gt;0),O863,0)</f>
        <v>#VALUE!</v>
      </c>
      <c r="Y863" s="110"/>
      <c r="Z863" s="119">
        <v>0</v>
      </c>
      <c r="AA863" s="119">
        <f>IF(OR(OR(F863="#N/A N/A",F863="#N/A Real Time"),OR(Z863="#N/A N/A",Z863="#N/A Real Time")),0,  F863 - Z863)</f>
        <v>0</v>
      </c>
      <c r="AB863" s="129">
        <f>IF(OR(Z863=0,Z863="#N/A N/A"),0,AA863 / Z863*100)</f>
        <v>0</v>
      </c>
      <c r="AC863" s="121">
        <v>13000000</v>
      </c>
      <c r="AD863" s="122">
        <f>IF(D863 = D897,1,_xll.BDP(K863,$AD$12)*L863)</f>
        <v>0.86165000000000003</v>
      </c>
      <c r="AE863" s="389">
        <f>AA863*AC863*T863/AD863 / AF897</f>
        <v>0</v>
      </c>
      <c r="AF863" s="123"/>
      <c r="AG863" s="69"/>
      <c r="AH863" s="61"/>
    </row>
    <row r="864" spans="1:34" s="107" customFormat="1" ht="12" customHeight="1" x14ac:dyDescent="0.2">
      <c r="A864" s="110"/>
      <c r="B864" s="110">
        <v>33936</v>
      </c>
      <c r="C864" s="110"/>
      <c r="D864" s="110" t="s">
        <v>1170</v>
      </c>
      <c r="E864" s="110" t="s">
        <v>1788</v>
      </c>
      <c r="F864" s="111">
        <v>0</v>
      </c>
      <c r="G864" s="111">
        <v>0</v>
      </c>
      <c r="H864" s="112">
        <f>IF(OR(OR(G864="#N/A N/A",G864="#N/A Real Time"),OR(F864="#N/A N/A",F864="#N/A Real Time")),0,  G864 - F864)</f>
        <v>0</v>
      </c>
      <c r="I864" s="113">
        <f>IF(OR(F864=0,F864="#N/A N/A"),0,H864 / F864*100)</f>
        <v>0</v>
      </c>
      <c r="J864" s="114">
        <v>12000000</v>
      </c>
      <c r="K864" s="110" t="str">
        <f>CONCATENATE(D897,D864, " Curncy")</f>
        <v>EURGBp Curncy</v>
      </c>
      <c r="L864" s="110">
        <f>IF(D864 = D897,1,_xll.BDP(K864,$L$12))</f>
        <v>1</v>
      </c>
      <c r="M864" s="372" t="e">
        <f>IF(D864 = D897,1,_xll.BDP(K864,$M$12)*L864)</f>
        <v>#VALUE!</v>
      </c>
      <c r="N864" s="116" t="e">
        <f>H864*J864*T864/M864</f>
        <v>#VALUE!</v>
      </c>
      <c r="O864" s="379" t="e">
        <f>N864 / Y897</f>
        <v>#VALUE!</v>
      </c>
      <c r="P864" s="286" t="e">
        <f>IF(OR(OR(J864=0,G864 = "#N/A N/A"),G864="#N/A Real Time"),0,G864*J864*T864/M864)</f>
        <v>#VALUE!</v>
      </c>
      <c r="Q864" s="384" t="e">
        <f>P864 / Y897*100</f>
        <v>#VALUE!</v>
      </c>
      <c r="R864" s="118" t="e">
        <f>IF(Q864&lt;0,Q864,0)</f>
        <v>#VALUE!</v>
      </c>
      <c r="S864" s="384" t="e">
        <f>IF(Q864&gt;0,Q864,0)</f>
        <v>#VALUE!</v>
      </c>
      <c r="T864" s="110">
        <f>IF(EXACT(D864,UPPER(D864)),1,0.01)/V864</f>
        <v>0.01</v>
      </c>
      <c r="U864" s="110">
        <v>1</v>
      </c>
      <c r="V864" s="110">
        <v>1</v>
      </c>
      <c r="W864" s="117" t="e">
        <f>IF(AND(Q864&lt;0,O864&gt;0),O864,0)</f>
        <v>#VALUE!</v>
      </c>
      <c r="X864" s="117" t="e">
        <f>IF(AND(Q864&gt;0,O864&gt;0),O864,0)</f>
        <v>#VALUE!</v>
      </c>
      <c r="Y864" s="110"/>
      <c r="Z864" s="119">
        <v>0</v>
      </c>
      <c r="AA864" s="119">
        <f>IF(OR(OR(F864="#N/A N/A",F864="#N/A Real Time"),OR(Z864="#N/A N/A",Z864="#N/A Real Time")),0,  F864 - Z864)</f>
        <v>0</v>
      </c>
      <c r="AB864" s="129">
        <f>IF(OR(Z864=0,Z864="#N/A N/A"),0,AA864 / Z864*100)</f>
        <v>0</v>
      </c>
      <c r="AC864" s="121">
        <v>12000000</v>
      </c>
      <c r="AD864" s="122">
        <f>IF(D864 = D897,1,_xll.BDP(K864,$AD$12)*L864)</f>
        <v>0.86165000000000003</v>
      </c>
      <c r="AE864" s="389">
        <f>AA864*AC864*T864/AD864 / AF897</f>
        <v>0</v>
      </c>
      <c r="AF864" s="123"/>
      <c r="AG864" s="69"/>
      <c r="AH864" s="61"/>
    </row>
    <row r="865" spans="1:34" s="107" customFormat="1" ht="12" customHeight="1" x14ac:dyDescent="0.2">
      <c r="A865" s="152"/>
      <c r="B865" s="152">
        <v>31784</v>
      </c>
      <c r="C865" s="152" t="s">
        <v>1483</v>
      </c>
      <c r="D865" s="152" t="str">
        <f>_xll.BDP(C865,$D$12)</f>
        <v>GBP</v>
      </c>
      <c r="E865" s="152" t="s">
        <v>1484</v>
      </c>
      <c r="F865" s="153">
        <f>_xll.BDP(C865,$F$12)</f>
        <v>53.6</v>
      </c>
      <c r="G865" s="153" t="str">
        <f>_xll.BDP(C865,$G$12)</f>
        <v>#N/A Requesting Data...</v>
      </c>
      <c r="H865" s="154" t="e">
        <f t="shared" si="349"/>
        <v>#VALUE!</v>
      </c>
      <c r="I865" s="155" t="e">
        <f t="shared" si="350"/>
        <v>#VALUE!</v>
      </c>
      <c r="J865" s="156">
        <v>-243755069</v>
      </c>
      <c r="K865" s="152" t="str">
        <f>CONCATENATE(D897,D865, " Curncy")</f>
        <v>EURGBP Curncy</v>
      </c>
      <c r="L865" s="152">
        <f>IF(D865 = D897,1,_xll.BDP(K865,$L$12))</f>
        <v>1</v>
      </c>
      <c r="M865" s="394" t="e">
        <f>IF(D865 = D897,1,_xll.BDP(K865,$M$12)*L865)</f>
        <v>#VALUE!</v>
      </c>
      <c r="N865" s="157" t="e">
        <f t="shared" si="351"/>
        <v>#VALUE!</v>
      </c>
      <c r="O865" s="396" t="e">
        <f>N865 / Y897</f>
        <v>#VALUE!</v>
      </c>
      <c r="P865" s="159" t="e">
        <f t="shared" si="352"/>
        <v>#VALUE!</v>
      </c>
      <c r="Q865" s="398" t="e">
        <f>P865 / Y897*100</f>
        <v>#VALUE!</v>
      </c>
      <c r="R865" s="160" t="e">
        <f t="shared" si="353"/>
        <v>#VALUE!</v>
      </c>
      <c r="S865" s="398" t="e">
        <f t="shared" si="354"/>
        <v>#VALUE!</v>
      </c>
      <c r="T865" s="152">
        <f t="shared" si="355"/>
        <v>0.01</v>
      </c>
      <c r="U865" s="152">
        <v>4</v>
      </c>
      <c r="V865" s="152">
        <v>100</v>
      </c>
      <c r="W865" s="158" t="e">
        <f t="shared" si="356"/>
        <v>#VALUE!</v>
      </c>
      <c r="X865" s="158" t="e">
        <f t="shared" si="357"/>
        <v>#VALUE!</v>
      </c>
      <c r="Y865" s="152"/>
      <c r="Z865" s="162" t="str">
        <f>_xll.BDH(C865,$Z$12,$D$1,$D$1)</f>
        <v>#N/A N/A</v>
      </c>
      <c r="AA865" s="162">
        <f t="shared" si="358"/>
        <v>0</v>
      </c>
      <c r="AB865" s="163">
        <f t="shared" si="359"/>
        <v>0</v>
      </c>
      <c r="AC865" s="164">
        <v>-243755069</v>
      </c>
      <c r="AD865" s="165">
        <f>IF(D865 = D897,1,_xll.BDP(K865,$AD$12)*L865)</f>
        <v>0.86165000000000003</v>
      </c>
      <c r="AE865" s="400">
        <f>AA865*AC865*T865/AD865 / AF897</f>
        <v>0</v>
      </c>
      <c r="AF865" s="167"/>
      <c r="AG865" s="69"/>
      <c r="AH865" s="61"/>
    </row>
    <row r="866" spans="1:34" s="107" customFormat="1" ht="12" customHeight="1" x14ac:dyDescent="0.2">
      <c r="A866" s="110"/>
      <c r="B866" s="110">
        <v>33487</v>
      </c>
      <c r="C866" s="110" t="s">
        <v>1700</v>
      </c>
      <c r="D866" s="110" t="str">
        <f>_xll.BDP(C866,$D$12)</f>
        <v>GBP</v>
      </c>
      <c r="E866" s="110" t="s">
        <v>1701</v>
      </c>
      <c r="F866" s="111">
        <f>_xll.BDP(C866,$F$12)</f>
        <v>99.207999999999998</v>
      </c>
      <c r="G866" s="111" t="str">
        <f>_xll.BDP(C866,$G$12)</f>
        <v>#N/A Requesting Data...</v>
      </c>
      <c r="H866" s="112" t="e">
        <f>IF(OR(OR(G866="#N/A N/A",G866="#N/A Real Time"),OR(F866="#N/A N/A",F866="#N/A Real Time")),0,  G866 - F866)</f>
        <v>#VALUE!</v>
      </c>
      <c r="I866" s="113" t="e">
        <f>IF(OR(F866=0,F866="#N/A N/A"),0,H866 / F866*100)</f>
        <v>#VALUE!</v>
      </c>
      <c r="J866" s="114">
        <v>9506000</v>
      </c>
      <c r="K866" s="110" t="str">
        <f>CONCATENATE(D897,D866, " Curncy")</f>
        <v>EURGBP Curncy</v>
      </c>
      <c r="L866" s="110">
        <f>IF(D866 = D897,1,_xll.BDP(K866,$L$12))</f>
        <v>1</v>
      </c>
      <c r="M866" s="372" t="e">
        <f>IF(D866 = D897,1,_xll.BDP(K866,$M$12)*L866)</f>
        <v>#VALUE!</v>
      </c>
      <c r="N866" s="116" t="e">
        <f>H866*J866*T866/M866</f>
        <v>#VALUE!</v>
      </c>
      <c r="O866" s="379" t="e">
        <f>N866 / Y897</f>
        <v>#VALUE!</v>
      </c>
      <c r="P866" s="286" t="e">
        <f>IF(OR(OR(J866=0,G866 = "#N/A N/A"),G866="#N/A Real Time"),0,G866*J866*T866/M866)</f>
        <v>#VALUE!</v>
      </c>
      <c r="Q866" s="384" t="e">
        <f>P866 / Y897*100</f>
        <v>#VALUE!</v>
      </c>
      <c r="R866" s="118" t="e">
        <f>IF(Q866&lt;0,Q866,0)</f>
        <v>#VALUE!</v>
      </c>
      <c r="S866" s="384" t="e">
        <f>IF(Q866&gt;0,Q866,0)</f>
        <v>#VALUE!</v>
      </c>
      <c r="T866" s="110">
        <f>IF(EXACT(D866,UPPER(D866)),1,0.01)/V866</f>
        <v>0.01</v>
      </c>
      <c r="U866" s="110">
        <v>4</v>
      </c>
      <c r="V866" s="110">
        <v>100</v>
      </c>
      <c r="W866" s="117" t="e">
        <f>IF(AND(Q866&lt;0,O866&gt;0),O866,0)</f>
        <v>#VALUE!</v>
      </c>
      <c r="X866" s="117" t="e">
        <f>IF(AND(Q866&gt;0,O866&gt;0),O866,0)</f>
        <v>#VALUE!</v>
      </c>
      <c r="Y866" s="110"/>
      <c r="Z866" s="119" t="str">
        <f>_xll.BDH(C866,$Z$12,$D$1,$D$1)</f>
        <v>#N/A N/A</v>
      </c>
      <c r="AA866" s="119">
        <f>IF(OR(OR(F866="#N/A N/A",F866="#N/A Real Time"),OR(Z866="#N/A N/A",Z866="#N/A Real Time")),0,  F866 - Z866)</f>
        <v>0</v>
      </c>
      <c r="AB866" s="129">
        <f>IF(OR(Z866=0,Z866="#N/A N/A"),0,AA866 / Z866*100)</f>
        <v>0</v>
      </c>
      <c r="AC866" s="121">
        <v>9506000</v>
      </c>
      <c r="AD866" s="122">
        <f>IF(D866 = D897,1,_xll.BDP(K866,$AD$12)*L866)</f>
        <v>0.86165000000000003</v>
      </c>
      <c r="AE866" s="389">
        <f>AA866*AC866*T866/AD866 / AF897</f>
        <v>0</v>
      </c>
      <c r="AF866" s="123"/>
      <c r="AG866" s="69"/>
      <c r="AH866" s="61"/>
    </row>
    <row r="867" spans="1:34" s="107" customFormat="1" ht="12" customHeight="1" x14ac:dyDescent="0.2">
      <c r="A867" s="152"/>
      <c r="B867" s="152">
        <v>30532</v>
      </c>
      <c r="C867" s="152" t="s">
        <v>1472</v>
      </c>
      <c r="D867" s="152" t="str">
        <f>_xll.BDP(C867,$D$12)</f>
        <v>GBP</v>
      </c>
      <c r="E867" s="152" t="s">
        <v>1473</v>
      </c>
      <c r="F867" s="153">
        <f>_xll.BDP(C867,$F$12)</f>
        <v>63.194000000000003</v>
      </c>
      <c r="G867" s="153" t="str">
        <f>_xll.BDP(C867,$G$12)</f>
        <v>#N/A Requesting Data...</v>
      </c>
      <c r="H867" s="154" t="e">
        <f t="shared" si="349"/>
        <v>#VALUE!</v>
      </c>
      <c r="I867" s="155" t="e">
        <f t="shared" si="350"/>
        <v>#VALUE!</v>
      </c>
      <c r="J867" s="156">
        <v>-127480997</v>
      </c>
      <c r="K867" s="152" t="str">
        <f>CONCATENATE(D897,D867, " Curncy")</f>
        <v>EURGBP Curncy</v>
      </c>
      <c r="L867" s="152">
        <f>IF(D867 = D897,1,_xll.BDP(K867,$L$12))</f>
        <v>1</v>
      </c>
      <c r="M867" s="394" t="e">
        <f>IF(D867 = D897,1,_xll.BDP(K867,$M$12)*L867)</f>
        <v>#VALUE!</v>
      </c>
      <c r="N867" s="157" t="e">
        <f t="shared" si="351"/>
        <v>#VALUE!</v>
      </c>
      <c r="O867" s="396" t="e">
        <f>N867 / Y897</f>
        <v>#VALUE!</v>
      </c>
      <c r="P867" s="159" t="e">
        <f t="shared" si="352"/>
        <v>#VALUE!</v>
      </c>
      <c r="Q867" s="398" t="e">
        <f>P867 / Y897*100</f>
        <v>#VALUE!</v>
      </c>
      <c r="R867" s="160" t="e">
        <f t="shared" si="353"/>
        <v>#VALUE!</v>
      </c>
      <c r="S867" s="398" t="e">
        <f t="shared" si="354"/>
        <v>#VALUE!</v>
      </c>
      <c r="T867" s="152">
        <f t="shared" si="355"/>
        <v>0.01</v>
      </c>
      <c r="U867" s="152">
        <v>4</v>
      </c>
      <c r="V867" s="152">
        <v>100</v>
      </c>
      <c r="W867" s="158" t="e">
        <f t="shared" si="356"/>
        <v>#VALUE!</v>
      </c>
      <c r="X867" s="158" t="e">
        <f t="shared" si="357"/>
        <v>#VALUE!</v>
      </c>
      <c r="Y867" s="152"/>
      <c r="Z867" s="162" t="str">
        <f>_xll.BDH(C867,$Z$12,$D$1,$D$1)</f>
        <v>#N/A N/A</v>
      </c>
      <c r="AA867" s="162">
        <f t="shared" si="358"/>
        <v>0</v>
      </c>
      <c r="AB867" s="163">
        <f t="shared" si="359"/>
        <v>0</v>
      </c>
      <c r="AC867" s="164">
        <v>-127480997</v>
      </c>
      <c r="AD867" s="165">
        <f>IF(D867 = D897,1,_xll.BDP(K867,$AD$12)*L867)</f>
        <v>0.86165000000000003</v>
      </c>
      <c r="AE867" s="400">
        <f>AA867*AC867*T867/AD867 / AF897</f>
        <v>0</v>
      </c>
      <c r="AF867" s="167"/>
      <c r="AG867" s="69"/>
      <c r="AH867" s="61"/>
    </row>
    <row r="868" spans="1:34" s="107" customFormat="1" ht="12" customHeight="1" x14ac:dyDescent="0.2">
      <c r="A868" s="152"/>
      <c r="B868" s="152">
        <v>32674</v>
      </c>
      <c r="C868" s="152" t="s">
        <v>1628</v>
      </c>
      <c r="D868" s="152" t="str">
        <f>_xll.BDP(C868,$D$12)</f>
        <v>GBP</v>
      </c>
      <c r="E868" s="152" t="s">
        <v>1629</v>
      </c>
      <c r="F868" s="153">
        <f>_xll.BDP(C868,$F$12)</f>
        <v>81.367999999999995</v>
      </c>
      <c r="G868" s="153" t="str">
        <f>_xll.BDP(C868,$G$12)</f>
        <v>#N/A Requesting Data...</v>
      </c>
      <c r="H868" s="154" t="e">
        <f>IF(OR(OR(G868="#N/A N/A",G868="#N/A Real Time"),OR(F868="#N/A N/A",F868="#N/A Real Time")),0,  G868 - F868)</f>
        <v>#VALUE!</v>
      </c>
      <c r="I868" s="155" t="e">
        <f>IF(OR(F868=0,F868="#N/A N/A"),0,H868 / F868*100)</f>
        <v>#VALUE!</v>
      </c>
      <c r="J868" s="156">
        <v>-12000000</v>
      </c>
      <c r="K868" s="152" t="str">
        <f>CONCATENATE(D897,D868, " Curncy")</f>
        <v>EURGBP Curncy</v>
      </c>
      <c r="L868" s="152">
        <f>IF(D868 = D897,1,_xll.BDP(K868,$L$12))</f>
        <v>1</v>
      </c>
      <c r="M868" s="394" t="e">
        <f>IF(D868 = D897,1,_xll.BDP(K868,$M$12)*L868)</f>
        <v>#VALUE!</v>
      </c>
      <c r="N868" s="157" t="e">
        <f>H868*J868*T868/M868</f>
        <v>#VALUE!</v>
      </c>
      <c r="O868" s="396" t="e">
        <f>N868 / Y897</f>
        <v>#VALUE!</v>
      </c>
      <c r="P868" s="159" t="e">
        <f>IF(OR(OR(J868=0,G868 = "#N/A N/A"),G868="#N/A Real Time"),0,G868*J868*T868/M868)</f>
        <v>#VALUE!</v>
      </c>
      <c r="Q868" s="398" t="e">
        <f>P868 / Y897*100</f>
        <v>#VALUE!</v>
      </c>
      <c r="R868" s="160" t="e">
        <f>IF(Q868&lt;0,Q868,0)</f>
        <v>#VALUE!</v>
      </c>
      <c r="S868" s="398" t="e">
        <f>IF(Q868&gt;0,Q868,0)</f>
        <v>#VALUE!</v>
      </c>
      <c r="T868" s="152">
        <f>IF(EXACT(D868,UPPER(D868)),1,0.01)/V868</f>
        <v>0.01</v>
      </c>
      <c r="U868" s="152">
        <v>4</v>
      </c>
      <c r="V868" s="152">
        <v>100</v>
      </c>
      <c r="W868" s="158" t="e">
        <f>IF(AND(Q868&lt;0,O868&gt;0),O868,0)</f>
        <v>#VALUE!</v>
      </c>
      <c r="X868" s="158" t="e">
        <f>IF(AND(Q868&gt;0,O868&gt;0),O868,0)</f>
        <v>#VALUE!</v>
      </c>
      <c r="Y868" s="152"/>
      <c r="Z868" s="162" t="str">
        <f>_xll.BDH(C868,$Z$12,$D$1,$D$1)</f>
        <v>#N/A N/A</v>
      </c>
      <c r="AA868" s="162">
        <f>IF(OR(OR(F868="#N/A N/A",F868="#N/A Real Time"),OR(Z868="#N/A N/A",Z868="#N/A Real Time")),0,  F868 - Z868)</f>
        <v>0</v>
      </c>
      <c r="AB868" s="163">
        <f>IF(OR(Z868=0,Z868="#N/A N/A"),0,AA868 / Z868*100)</f>
        <v>0</v>
      </c>
      <c r="AC868" s="164">
        <v>-12000000</v>
      </c>
      <c r="AD868" s="165">
        <f>IF(D868 = D897,1,_xll.BDP(K868,$AD$12)*L868)</f>
        <v>0.86165000000000003</v>
      </c>
      <c r="AE868" s="400">
        <f>AA868*AC868*T868/AD868 / AF897</f>
        <v>0</v>
      </c>
      <c r="AF868" s="167"/>
      <c r="AG868" s="69"/>
      <c r="AH868" s="61"/>
    </row>
    <row r="869" spans="1:34" s="107" customFormat="1" ht="12" customHeight="1" x14ac:dyDescent="0.2">
      <c r="A869" s="110"/>
      <c r="B869" s="110">
        <v>33977</v>
      </c>
      <c r="C869" s="110" t="s">
        <v>1796</v>
      </c>
      <c r="D869" s="110" t="str">
        <f>_xll.BDP(C869,$D$12)</f>
        <v>#N/A Requesting Data...</v>
      </c>
      <c r="E869" s="110" t="s">
        <v>1797</v>
      </c>
      <c r="F869" s="111" t="str">
        <f>_xll.BDP(C869,$F$12)</f>
        <v>#N/A Requesting Data...</v>
      </c>
      <c r="G869" s="111" t="str">
        <f>_xll.BDP(C869,$G$12)</f>
        <v>#N/A Requesting Data...</v>
      </c>
      <c r="H869" s="112" t="e">
        <f>IF(OR(OR(G869="#N/A N/A",G869="#N/A Real Time"),OR(F869="#N/A N/A",F869="#N/A Real Time")),0,  G869 - F869)</f>
        <v>#VALUE!</v>
      </c>
      <c r="I869" s="113" t="e">
        <f>IF(OR(F869=0,F869="#N/A N/A"),0,H869 / F869*100)</f>
        <v>#VALUE!</v>
      </c>
      <c r="J869" s="114">
        <v>7600000</v>
      </c>
      <c r="K869" s="110" t="str">
        <f>CONCATENATE(D897,D869, " Curncy")</f>
        <v>EUR#N/A Requesting Data... Curncy</v>
      </c>
      <c r="L869" s="110" t="str">
        <f>IF(D869 = D897,1,_xll.BDP(K869,$L$12))</f>
        <v>#N/A Invalid Security</v>
      </c>
      <c r="M869" s="372" t="e">
        <f>IF(D869 = D897,1,_xll.BDP(K869,$M$12)*L869)</f>
        <v>#VALUE!</v>
      </c>
      <c r="N869" s="116" t="e">
        <f>H869*J869*T869/M869</f>
        <v>#VALUE!</v>
      </c>
      <c r="O869" s="379" t="e">
        <f>N869 / Y897</f>
        <v>#VALUE!</v>
      </c>
      <c r="P869" s="286" t="e">
        <f>IF(OR(OR(J869=0,G869 = "#N/A N/A"),G869="#N/A Real Time"),0,G869*J869*T869/M869)</f>
        <v>#VALUE!</v>
      </c>
      <c r="Q869" s="384" t="e">
        <f>P869 / Y897*100</f>
        <v>#VALUE!</v>
      </c>
      <c r="R869" s="118" t="e">
        <f>IF(Q869&lt;0,Q869,0)</f>
        <v>#VALUE!</v>
      </c>
      <c r="S869" s="384" t="e">
        <f>IF(Q869&gt;0,Q869,0)</f>
        <v>#VALUE!</v>
      </c>
      <c r="T869" s="110">
        <f>IF(EXACT(D869,UPPER(D869)),1,0.01)/V869</f>
        <v>1E-4</v>
      </c>
      <c r="U869" s="110">
        <v>4</v>
      </c>
      <c r="V869" s="110">
        <v>100</v>
      </c>
      <c r="W869" s="117" t="e">
        <f>IF(AND(Q869&lt;0,O869&gt;0),O869,0)</f>
        <v>#VALUE!</v>
      </c>
      <c r="X869" s="117" t="e">
        <f>IF(AND(Q869&gt;0,O869&gt;0),O869,0)</f>
        <v>#VALUE!</v>
      </c>
      <c r="Y869" s="110"/>
      <c r="Z869" s="119" t="str">
        <f>_xll.BDH(C869,$Z$12,$D$1,$D$1)</f>
        <v>#N/A N/A</v>
      </c>
      <c r="AA869" s="119">
        <f>IF(OR(OR(F869="#N/A N/A",F869="#N/A Real Time"),OR(Z869="#N/A N/A",Z869="#N/A Real Time")),0,  F869 - Z869)</f>
        <v>0</v>
      </c>
      <c r="AB869" s="129">
        <f>IF(OR(Z869=0,Z869="#N/A N/A"),0,AA869 / Z869*100)</f>
        <v>0</v>
      </c>
      <c r="AC869" s="121">
        <v>7600000</v>
      </c>
      <c r="AD869" s="122" t="e">
        <f>IF(D869 = D897,1,_xll.BDP(K869,$AD$12)*L869)</f>
        <v>#VALUE!</v>
      </c>
      <c r="AE869" s="389" t="e">
        <f>AA869*AC869*T869/AD869 / AF897</f>
        <v>#VALUE!</v>
      </c>
      <c r="AF869" s="123"/>
      <c r="AG869" s="69"/>
      <c r="AH869" s="61"/>
    </row>
    <row r="870" spans="1:34" s="107" customFormat="1" ht="12" customHeight="1" x14ac:dyDescent="0.2">
      <c r="A870" s="110"/>
      <c r="B870" s="110">
        <v>33980</v>
      </c>
      <c r="C870" s="110" t="s">
        <v>1798</v>
      </c>
      <c r="D870" s="110" t="str">
        <f>_xll.BDP(C870,$D$12)</f>
        <v>#N/A Requesting Data...</v>
      </c>
      <c r="E870" s="110" t="s">
        <v>1799</v>
      </c>
      <c r="F870" s="111" t="str">
        <f>_xll.BDP(C870,$F$12)</f>
        <v>#N/A Requesting Data...</v>
      </c>
      <c r="G870" s="111" t="str">
        <f>_xll.BDP(C870,$G$12)</f>
        <v>#N/A Requesting Data...</v>
      </c>
      <c r="H870" s="112" t="e">
        <f>IF(OR(OR(G870="#N/A N/A",G870="#N/A Real Time"),OR(F870="#N/A N/A",F870="#N/A Real Time")),0,  G870 - F870)</f>
        <v>#VALUE!</v>
      </c>
      <c r="I870" s="113" t="e">
        <f>IF(OR(F870=0,F870="#N/A N/A"),0,H870 / F870*100)</f>
        <v>#VALUE!</v>
      </c>
      <c r="J870" s="114">
        <v>7200000</v>
      </c>
      <c r="K870" s="110" t="str">
        <f>CONCATENATE(D897,D870, " Curncy")</f>
        <v>EUR#N/A Requesting Data... Curncy</v>
      </c>
      <c r="L870" s="110" t="str">
        <f>IF(D870 = D897,1,_xll.BDP(K870,$L$12))</f>
        <v>#N/A Invalid Security</v>
      </c>
      <c r="M870" s="372" t="e">
        <f>IF(D870 = D897,1,_xll.BDP(K870,$M$12)*L870)</f>
        <v>#VALUE!</v>
      </c>
      <c r="N870" s="116" t="e">
        <f>H870*J870*T870/M870</f>
        <v>#VALUE!</v>
      </c>
      <c r="O870" s="379" t="e">
        <f>N870 / Y897</f>
        <v>#VALUE!</v>
      </c>
      <c r="P870" s="286" t="e">
        <f>IF(OR(OR(J870=0,G870 = "#N/A N/A"),G870="#N/A Real Time"),0,G870*J870*T870/M870)</f>
        <v>#VALUE!</v>
      </c>
      <c r="Q870" s="384" t="e">
        <f>P870 / Y897*100</f>
        <v>#VALUE!</v>
      </c>
      <c r="R870" s="118" t="e">
        <f>IF(Q870&lt;0,Q870,0)</f>
        <v>#VALUE!</v>
      </c>
      <c r="S870" s="384" t="e">
        <f>IF(Q870&gt;0,Q870,0)</f>
        <v>#VALUE!</v>
      </c>
      <c r="T870" s="110">
        <f>IF(EXACT(D870,UPPER(D870)),1,0.01)/V870</f>
        <v>1E-4</v>
      </c>
      <c r="U870" s="110">
        <v>4</v>
      </c>
      <c r="V870" s="110">
        <v>100</v>
      </c>
      <c r="W870" s="117" t="e">
        <f>IF(AND(Q870&lt;0,O870&gt;0),O870,0)</f>
        <v>#VALUE!</v>
      </c>
      <c r="X870" s="117" t="e">
        <f>IF(AND(Q870&gt;0,O870&gt;0),O870,0)</f>
        <v>#VALUE!</v>
      </c>
      <c r="Y870" s="110"/>
      <c r="Z870" s="119" t="str">
        <f>_xll.BDH(C870,$Z$12,$D$1,$D$1)</f>
        <v>#N/A N/A</v>
      </c>
      <c r="AA870" s="119">
        <f>IF(OR(OR(F870="#N/A N/A",F870="#N/A Real Time"),OR(Z870="#N/A N/A",Z870="#N/A Real Time")),0,  F870 - Z870)</f>
        <v>0</v>
      </c>
      <c r="AB870" s="129">
        <f>IF(OR(Z870=0,Z870="#N/A N/A"),0,AA870 / Z870*100)</f>
        <v>0</v>
      </c>
      <c r="AC870" s="121">
        <v>7200000</v>
      </c>
      <c r="AD870" s="122" t="e">
        <f>IF(D870 = D897,1,_xll.BDP(K870,$AD$12)*L870)</f>
        <v>#VALUE!</v>
      </c>
      <c r="AE870" s="389" t="e">
        <f>AA870*AC870*T870/AD870 / AF897</f>
        <v>#VALUE!</v>
      </c>
      <c r="AF870" s="123"/>
      <c r="AG870" s="69"/>
      <c r="AH870" s="61"/>
    </row>
    <row r="871" spans="1:34" s="107" customFormat="1" ht="12" customHeight="1" x14ac:dyDescent="0.2">
      <c r="A871" s="276" t="s">
        <v>1489</v>
      </c>
      <c r="B871" s="276"/>
      <c r="C871" s="276"/>
      <c r="D871" s="276"/>
      <c r="E871" s="276" t="s">
        <v>1152</v>
      </c>
      <c r="F871" s="277"/>
      <c r="G871" s="277"/>
      <c r="H871" s="278"/>
      <c r="I871" s="279"/>
      <c r="J871" s="280"/>
      <c r="K871" s="276"/>
      <c r="L871" s="276"/>
      <c r="M871" s="401"/>
      <c r="N871" s="282" t="e">
        <f xml:space="preserve"> SUM(N835:N870)</f>
        <v>#VALUE!</v>
      </c>
      <c r="O871" s="404" t="e">
        <f xml:space="preserve"> SUM(O835:O870)</f>
        <v>#VALUE!</v>
      </c>
      <c r="P871" s="283" t="e">
        <f xml:space="preserve"> SUM(P835:P870)</f>
        <v>#VALUE!</v>
      </c>
      <c r="Q871" s="407" t="e">
        <f xml:space="preserve"> SUM(Q835:Q870)</f>
        <v>#VALUE!</v>
      </c>
      <c r="R871" s="284" t="e">
        <f xml:space="preserve"> SUM(R835:R870)</f>
        <v>#VALUE!</v>
      </c>
      <c r="S871" s="407" t="e">
        <f xml:space="preserve"> SUM(S835:S870)</f>
        <v>#VALUE!</v>
      </c>
      <c r="T871" s="276"/>
      <c r="U871" s="276"/>
      <c r="V871" s="276"/>
      <c r="W871" s="285" t="e">
        <f xml:space="preserve"> SUM(W835:W870)</f>
        <v>#VALUE!</v>
      </c>
      <c r="X871" s="285" t="e">
        <f xml:space="preserve"> SUM(X835:X870)</f>
        <v>#VALUE!</v>
      </c>
      <c r="Y871" s="276"/>
      <c r="Z871" s="277"/>
      <c r="AA871" s="277"/>
      <c r="AB871" s="279"/>
      <c r="AC871" s="280"/>
      <c r="AD871" s="281"/>
      <c r="AE871" s="404" t="e">
        <f xml:space="preserve"> SUM(AE835:AE870)</f>
        <v>#VALUE!</v>
      </c>
      <c r="AF871" s="371"/>
      <c r="AG871" s="69"/>
      <c r="AH871" s="61"/>
    </row>
    <row r="872" spans="1:34" s="107" customFormat="1" ht="12" customHeight="1" x14ac:dyDescent="0.2">
      <c r="A872"/>
      <c r="B872" s="31"/>
      <c r="C872" s="47"/>
      <c r="D872"/>
      <c r="E872"/>
      <c r="F872" s="4"/>
      <c r="G872" s="4"/>
      <c r="H872" s="23"/>
      <c r="I872" s="14"/>
      <c r="J872" s="17"/>
      <c r="K872" s="31"/>
      <c r="L872"/>
      <c r="M872" s="410"/>
      <c r="N872" s="98"/>
      <c r="O872" s="418"/>
      <c r="P872" s="7"/>
      <c r="Q872" s="426"/>
      <c r="R872" s="35"/>
      <c r="S872" s="426"/>
      <c r="T872" s="23"/>
      <c r="U872"/>
      <c r="V872"/>
      <c r="W872" s="49"/>
      <c r="X872"/>
      <c r="Y872" s="3"/>
      <c r="Z872" s="67"/>
      <c r="AA872" s="63"/>
      <c r="AB872" s="60"/>
      <c r="AC872" s="50"/>
      <c r="AD872" s="13"/>
      <c r="AE872" s="437"/>
      <c r="AF872" s="71"/>
      <c r="AG872" s="69"/>
      <c r="AH872" s="61"/>
    </row>
    <row r="873" spans="1:34" s="107" customFormat="1" ht="12" customHeight="1" x14ac:dyDescent="0.2">
      <c r="A873" s="1"/>
      <c r="B873" s="152"/>
      <c r="C873" s="152" t="s">
        <v>187</v>
      </c>
      <c r="D873" s="152" t="s">
        <v>67</v>
      </c>
      <c r="E873" s="152" t="s">
        <v>323</v>
      </c>
      <c r="F873" s="227">
        <v>0.86570000000000003</v>
      </c>
      <c r="G873" s="227">
        <f>_xll.BDP(C873,$G$12)</f>
        <v>0.86089000000000004</v>
      </c>
      <c r="H873" s="227">
        <f t="shared" ref="H873:H885" si="393">IF(OR(OR(G873="#N/A N/A",G873="#N/A Real Time"),OR(F873="#N/A N/A",F873="#N/A Real Time")),0,  G873 - F873)</f>
        <v>-4.809999999999981E-3</v>
      </c>
      <c r="I873" s="155">
        <f t="shared" ref="I873:I885" si="394">IF(OR(F873=0,F873="#N/A N/A"),0,H873 / F873*100)</f>
        <v>-0.5556197296985077</v>
      </c>
      <c r="J873" s="156">
        <v>0</v>
      </c>
      <c r="K873" s="152" t="str">
        <f>CONCATENATE(D897,D873, " Curncy")</f>
        <v>EURGBP Curncy</v>
      </c>
      <c r="L873" s="152">
        <f>IF(D873 = D897,1,_xll.BDP(K873,$L$12))</f>
        <v>1</v>
      </c>
      <c r="M873" s="394">
        <f>IF(D873 = D897,1,_xll.BDP(K873,$M$12)*L873)</f>
        <v>0.86089000000000004</v>
      </c>
      <c r="N873" s="157">
        <f>H873*J873/M873/G873*-1</f>
        <v>0</v>
      </c>
      <c r="O873" s="396">
        <f>N873 / Y897</f>
        <v>0</v>
      </c>
      <c r="P873" s="159">
        <f t="shared" ref="P873:P885" si="395">ABS(IF(OR(OR(J873=0,G873 = "#N/A N/A"),G873="#N/A Real Time"),0,J873/M873))</f>
        <v>0</v>
      </c>
      <c r="Q873" s="398">
        <f>P873 / Y897*100</f>
        <v>0</v>
      </c>
      <c r="R873" s="160"/>
      <c r="S873" s="398"/>
      <c r="T873" s="152">
        <f t="shared" ref="T873:T885" si="396">IF(EXACT(D873,UPPER(D873)),1,0.01)/V873</f>
        <v>1</v>
      </c>
      <c r="U873" s="152">
        <v>2</v>
      </c>
      <c r="V873" s="152">
        <v>1</v>
      </c>
      <c r="W873" s="158">
        <f t="shared" ref="W873:W885" si="397">IF(AND(Q873&lt;0,O873&gt;0),O873,0)</f>
        <v>0</v>
      </c>
      <c r="X873" s="158">
        <f t="shared" ref="X873:X885" si="398">IF(AND(Q873&gt;0,O873&gt;0),O873,0)</f>
        <v>0</v>
      </c>
      <c r="Y873" s="3"/>
      <c r="Z873" s="162">
        <v>0.86070000000000002</v>
      </c>
      <c r="AA873" s="162">
        <f t="shared" ref="AA873:AA885" si="399">IF(OR(OR(F873="#N/A N/A",F873="#N/A Real Time"),OR(Z873="#N/A N/A",Z873="#N/A Real Time")),0,  F873 - Z873)</f>
        <v>5.0000000000000044E-3</v>
      </c>
      <c r="AB873" s="163">
        <f t="shared" ref="AB873:AB885" si="400">IF(OR(Z873=0,Z873="#N/A N/A"),0,AA873 / Z873*100)</f>
        <v>0.58092250493784181</v>
      </c>
      <c r="AC873" s="164">
        <v>0</v>
      </c>
      <c r="AD873" s="165">
        <f>IF(D873 = D897,1,_xll.BDP(K873,$AD$12)*L873)</f>
        <v>0.86165000000000003</v>
      </c>
      <c r="AE873" s="400">
        <f>AA873*AC873/AD873/Z873*-1 / AF897</f>
        <v>0</v>
      </c>
      <c r="AF873" s="71"/>
      <c r="AG873" s="69"/>
      <c r="AH873" s="61"/>
    </row>
    <row r="874" spans="1:34" s="107" customFormat="1" ht="12" customHeight="1" x14ac:dyDescent="0.2">
      <c r="A874" s="1"/>
      <c r="B874" s="152"/>
      <c r="C874" s="152" t="s">
        <v>188</v>
      </c>
      <c r="D874" s="152" t="s">
        <v>215</v>
      </c>
      <c r="E874" s="152" t="s">
        <v>1190</v>
      </c>
      <c r="F874" s="227">
        <v>1.5345</v>
      </c>
      <c r="G874" s="227">
        <f>_xll.BDP(C874,$G$12)</f>
        <v>1.52224</v>
      </c>
      <c r="H874" s="227">
        <f t="shared" si="393"/>
        <v>-1.2259999999999938E-2</v>
      </c>
      <c r="I874" s="155">
        <f t="shared" si="394"/>
        <v>-0.79895731508634327</v>
      </c>
      <c r="J874" s="156">
        <v>0</v>
      </c>
      <c r="K874" s="152" t="str">
        <f>CONCATENATE(D897,D874, " Curncy")</f>
        <v>EURAUD Curncy</v>
      </c>
      <c r="L874" s="152">
        <f>IF(D874 = D897,1,_xll.BDP(K874,$L$12))</f>
        <v>1</v>
      </c>
      <c r="M874" s="394">
        <f>IF(D874 = D897,1,_xll.BDP(K874,$M$12)*L874)</f>
        <v>1.52224</v>
      </c>
      <c r="N874" s="157">
        <f>H874*J874/M874/G874*-1</f>
        <v>0</v>
      </c>
      <c r="O874" s="396">
        <f>N874 / Y897</f>
        <v>0</v>
      </c>
      <c r="P874" s="159">
        <f t="shared" si="395"/>
        <v>0</v>
      </c>
      <c r="Q874" s="398">
        <f>P874 / Y897*100</f>
        <v>0</v>
      </c>
      <c r="R874" s="160"/>
      <c r="S874" s="398"/>
      <c r="T874" s="152">
        <f t="shared" si="396"/>
        <v>1</v>
      </c>
      <c r="U874" s="152">
        <v>2</v>
      </c>
      <c r="V874" s="152">
        <v>1</v>
      </c>
      <c r="W874" s="158">
        <f t="shared" si="397"/>
        <v>0</v>
      </c>
      <c r="X874" s="158">
        <f t="shared" si="398"/>
        <v>0</v>
      </c>
      <c r="Y874" s="3"/>
      <c r="Z874" s="162">
        <v>1.5198</v>
      </c>
      <c r="AA874" s="162">
        <f t="shared" si="399"/>
        <v>1.4699999999999935E-2</v>
      </c>
      <c r="AB874" s="163">
        <f t="shared" si="400"/>
        <v>0.96723253059612679</v>
      </c>
      <c r="AC874" s="164">
        <v>0</v>
      </c>
      <c r="AD874" s="165">
        <f>IF(D874 = D897,1,_xll.BDP(K874,$AD$12)*L874)</f>
        <v>1.52858</v>
      </c>
      <c r="AE874" s="400">
        <f>AA874*AC874/AD874/Z874*-1 / AF897</f>
        <v>0</v>
      </c>
      <c r="AF874" s="71"/>
      <c r="AG874" s="69"/>
      <c r="AH874" s="61"/>
    </row>
    <row r="875" spans="1:34" s="107" customFormat="1" ht="12" customHeight="1" x14ac:dyDescent="0.2">
      <c r="A875" s="110"/>
      <c r="B875" s="110"/>
      <c r="C875" s="110" t="s">
        <v>1710</v>
      </c>
      <c r="D875" s="110" t="s">
        <v>1712</v>
      </c>
      <c r="E875" s="110" t="s">
        <v>1711</v>
      </c>
      <c r="F875" s="115">
        <v>10.370100000000001</v>
      </c>
      <c r="G875" s="115">
        <f>_xll.BDP(C875,$G$12)</f>
        <v>10.3246</v>
      </c>
      <c r="H875" s="115">
        <f>IF(OR(OR(G875="#N/A N/A",G875="#N/A Real Time"),OR(F875="#N/A N/A",F875="#N/A Real Time")),0,  G875 - F875)</f>
        <v>-4.550000000000054E-2</v>
      </c>
      <c r="I875" s="113">
        <f>IF(OR(F875=0,F875="#N/A N/A"),0,H875 / F875*100)</f>
        <v>-0.43876143913752558</v>
      </c>
      <c r="J875" s="114">
        <v>174969180</v>
      </c>
      <c r="K875" s="110" t="str">
        <f>CONCATENATE(D897,D875, " Curncy")</f>
        <v>EURNOK Curncy</v>
      </c>
      <c r="L875" s="110">
        <f>IF(D875 = D897,1,_xll.BDP(K875,$L$12))</f>
        <v>1</v>
      </c>
      <c r="M875" s="372">
        <f>IF(D875 = D897,1,_xll.BDP(K875,$M$12)*L875)</f>
        <v>10.3246</v>
      </c>
      <c r="N875" s="116">
        <f>H875*J875/M875/G875*-1</f>
        <v>74683.813038443157</v>
      </c>
      <c r="O875" s="379">
        <f>N875 / Y897</f>
        <v>2.7685970958857964E-4</v>
      </c>
      <c r="P875" s="286">
        <f>ABS(IF(OR(OR(J875=0,G875 = "#N/A N/A"),G875="#N/A Real Time"),0,J875/M875))</f>
        <v>16946824.090037387</v>
      </c>
      <c r="Q875" s="384">
        <f>P875 / Y897*100</f>
        <v>6.2823423244356382</v>
      </c>
      <c r="R875" s="118"/>
      <c r="S875" s="384"/>
      <c r="T875" s="110">
        <f>IF(EXACT(D875,UPPER(D875)),1,0.01)/V875</f>
        <v>1</v>
      </c>
      <c r="U875" s="110">
        <v>2</v>
      </c>
      <c r="V875" s="110">
        <v>1</v>
      </c>
      <c r="W875" s="117">
        <f>IF(AND(Q875&lt;0,O875&gt;0),O875,0)</f>
        <v>0</v>
      </c>
      <c r="X875" s="117">
        <f>IF(AND(Q875&gt;0,O875&gt;0),O875,0)</f>
        <v>2.7685970958857964E-4</v>
      </c>
      <c r="Y875" s="110"/>
      <c r="Z875" s="119">
        <v>10.3294</v>
      </c>
      <c r="AA875" s="119">
        <f>IF(OR(OR(F875="#N/A N/A",F875="#N/A Real Time"),OR(Z875="#N/A N/A",Z875="#N/A Real Time")),0,  F875 - Z875)</f>
        <v>4.0700000000001069E-2</v>
      </c>
      <c r="AB875" s="129">
        <f>IF(OR(Z875=0,Z875="#N/A N/A"),0,AA875 / Z875*100)</f>
        <v>0.39402094990997605</v>
      </c>
      <c r="AC875" s="121">
        <v>174969180</v>
      </c>
      <c r="AD875" s="122">
        <f>IF(D875 = D897,1,_xll.BDP(K875,$AD$12)*L875)</f>
        <v>10.3965</v>
      </c>
      <c r="AE875" s="389">
        <f>AA875*AC875/AD875/Z875*-1 / AF897</f>
        <v>-2.4715158521262736E-4</v>
      </c>
      <c r="AF875" s="123"/>
      <c r="AG875" s="69"/>
      <c r="AH875" s="61"/>
    </row>
    <row r="876" spans="1:34" s="107" customFormat="1" ht="12" customHeight="1" x14ac:dyDescent="0.2">
      <c r="A876"/>
      <c r="B876" s="152"/>
      <c r="C876" s="152" t="s">
        <v>189</v>
      </c>
      <c r="D876" s="152" t="s">
        <v>67</v>
      </c>
      <c r="E876" s="152" t="s">
        <v>1189</v>
      </c>
      <c r="F876" s="227">
        <v>1.20018482</v>
      </c>
      <c r="G876" s="227">
        <f>_xll.BDP(C876,$G$12)</f>
        <v>1.2121999999999999</v>
      </c>
      <c r="H876" s="227">
        <f t="shared" si="393"/>
        <v>1.2015179999999903E-2</v>
      </c>
      <c r="I876" s="155">
        <f t="shared" si="394"/>
        <v>1.0011108122497254</v>
      </c>
      <c r="J876" s="156">
        <v>-250656848.6031</v>
      </c>
      <c r="K876" s="152" t="str">
        <f>CONCATENATE(D897,D876, " Curncy")</f>
        <v>EURGBP Curncy</v>
      </c>
      <c r="L876" s="152">
        <f>IF(D876 = D897,1,_xll.BDP(K876,$L$12))</f>
        <v>1</v>
      </c>
      <c r="M876" s="394">
        <f>IF(D876 = D897,1,_xll.BDP(K876,$M$12)*L876)</f>
        <v>0.86089000000000004</v>
      </c>
      <c r="N876" s="157">
        <f t="shared" ref="N876:N882" si="401">H876*J876/M876/G876</f>
        <v>-2885944.0938882278</v>
      </c>
      <c r="O876" s="396">
        <f>N876 / Y897</f>
        <v>-1.0698458089057247E-2</v>
      </c>
      <c r="P876" s="159">
        <f t="shared" si="395"/>
        <v>291160134.98019493</v>
      </c>
      <c r="Q876" s="398">
        <f>P876 / Y897*100</f>
        <v>107.93571877870578</v>
      </c>
      <c r="R876" s="160"/>
      <c r="S876" s="398"/>
      <c r="T876" s="152">
        <f t="shared" si="396"/>
        <v>1</v>
      </c>
      <c r="U876" s="152">
        <v>2</v>
      </c>
      <c r="V876" s="152">
        <v>1</v>
      </c>
      <c r="W876" s="158">
        <f t="shared" si="397"/>
        <v>0</v>
      </c>
      <c r="X876" s="158">
        <f t="shared" si="398"/>
        <v>0</v>
      </c>
      <c r="Y876" s="3"/>
      <c r="Z876" s="162">
        <v>1.2143603999999999</v>
      </c>
      <c r="AA876" s="162">
        <f t="shared" si="399"/>
        <v>-1.4175579999999854E-2</v>
      </c>
      <c r="AB876" s="163">
        <f t="shared" si="400"/>
        <v>-1.1673289082878406</v>
      </c>
      <c r="AC876" s="164">
        <v>-250656848.6031</v>
      </c>
      <c r="AD876" s="165">
        <f>IF(D876 = D897,1,_xll.BDP(K876,$AD$12)*L876)</f>
        <v>0.86165000000000003</v>
      </c>
      <c r="AE876" s="400">
        <f>AA876*AC876/AD876/Z876 / AF897</f>
        <v>1.2656441370118074E-2</v>
      </c>
      <c r="AF876" s="71"/>
      <c r="AG876" s="69"/>
      <c r="AH876" s="61"/>
    </row>
    <row r="877" spans="1:34" s="107" customFormat="1" ht="12" customHeight="1" x14ac:dyDescent="0.2">
      <c r="A877"/>
      <c r="B877" s="152"/>
      <c r="C877" s="152" t="s">
        <v>191</v>
      </c>
      <c r="D877" s="152" t="s">
        <v>31</v>
      </c>
      <c r="E877" s="152" t="s">
        <v>193</v>
      </c>
      <c r="F877" s="227">
        <v>10.352550946197274</v>
      </c>
      <c r="G877" s="227">
        <f>_xll.BDP(C877,$G$12)</f>
        <v>10.3104</v>
      </c>
      <c r="H877" s="227">
        <f t="shared" si="393"/>
        <v>-4.2150946197274664E-2</v>
      </c>
      <c r="I877" s="155">
        <f t="shared" si="394"/>
        <v>-0.40715516799999579</v>
      </c>
      <c r="J877" s="156">
        <v>0</v>
      </c>
      <c r="K877" s="152" t="str">
        <f>CONCATENATE(D897,D877, " Curncy")</f>
        <v>EURUSD Curncy</v>
      </c>
      <c r="L877" s="152">
        <f>IF(D877 = D897,1,_xll.BDP(K877,$L$12))</f>
        <v>1</v>
      </c>
      <c r="M877" s="394">
        <f>IF(D877 = D897,1,_xll.BDP(K877,$M$12)*L877)</f>
        <v>1.0435000000000001</v>
      </c>
      <c r="N877" s="157">
        <f t="shared" si="401"/>
        <v>0</v>
      </c>
      <c r="O877" s="396">
        <f>N877 / Y897</f>
        <v>0</v>
      </c>
      <c r="P877" s="159">
        <f t="shared" si="395"/>
        <v>0</v>
      </c>
      <c r="Q877" s="398">
        <f>P877 / Y897*100</f>
        <v>0</v>
      </c>
      <c r="R877" s="160"/>
      <c r="S877" s="398"/>
      <c r="T877" s="152">
        <f t="shared" si="396"/>
        <v>1</v>
      </c>
      <c r="U877" s="152">
        <v>2</v>
      </c>
      <c r="V877" s="152">
        <v>1</v>
      </c>
      <c r="W877" s="158">
        <f t="shared" si="397"/>
        <v>0</v>
      </c>
      <c r="X877" s="158">
        <f t="shared" si="398"/>
        <v>0</v>
      </c>
      <c r="Y877" s="3"/>
      <c r="Z877" s="162">
        <v>10.254688520501738</v>
      </c>
      <c r="AA877" s="162">
        <f t="shared" si="399"/>
        <v>9.7862425695536714E-2</v>
      </c>
      <c r="AB877" s="163">
        <f t="shared" si="400"/>
        <v>0.95431885132234651</v>
      </c>
      <c r="AC877" s="164">
        <v>0</v>
      </c>
      <c r="AD877" s="165">
        <f>IF(D877 = D897,1,_xll.BDP(K877,$AD$12)*L877)</f>
        <v>1.0414000000000001</v>
      </c>
      <c r="AE877" s="400">
        <f>AA877*AC877/AD877/Z877 / AF897</f>
        <v>0</v>
      </c>
      <c r="AF877" s="71"/>
      <c r="AG877" s="69"/>
      <c r="AH877" s="61"/>
    </row>
    <row r="878" spans="1:34" s="107" customFormat="1" ht="12" customHeight="1" x14ac:dyDescent="0.2">
      <c r="A878" s="29"/>
      <c r="B878" s="152"/>
      <c r="C878" s="152" t="s">
        <v>192</v>
      </c>
      <c r="D878" s="152" t="s">
        <v>31</v>
      </c>
      <c r="E878" s="152" t="s">
        <v>195</v>
      </c>
      <c r="F878" s="227">
        <v>55.240615980000001</v>
      </c>
      <c r="G878" s="227">
        <f>_xll.BDP(C878,$G$12)</f>
        <v>55.7667</v>
      </c>
      <c r="H878" s="227">
        <f t="shared" si="393"/>
        <v>0.52608401999999899</v>
      </c>
      <c r="I878" s="155">
        <f t="shared" si="394"/>
        <v>0.95235002482678499</v>
      </c>
      <c r="J878" s="156">
        <v>0</v>
      </c>
      <c r="K878" s="152" t="str">
        <f>CONCATENATE(D897,D878, " Curncy")</f>
        <v>EURUSD Curncy</v>
      </c>
      <c r="L878" s="152">
        <f>IF(D878 = D897,1,_xll.BDP(K878,$L$12))</f>
        <v>1</v>
      </c>
      <c r="M878" s="394" t="e">
        <f>IF(D878 = D897,1,_xll.BDP(K878,$M$12)*L878)</f>
        <v>#VALUE!</v>
      </c>
      <c r="N878" s="157" t="e">
        <f t="shared" si="401"/>
        <v>#VALUE!</v>
      </c>
      <c r="O878" s="396" t="e">
        <f>N878 / Y897</f>
        <v>#VALUE!</v>
      </c>
      <c r="P878" s="159">
        <f t="shared" si="395"/>
        <v>0</v>
      </c>
      <c r="Q878" s="398">
        <f>P878 / Y897*100</f>
        <v>0</v>
      </c>
      <c r="R878" s="160"/>
      <c r="S878" s="398"/>
      <c r="T878" s="152">
        <f t="shared" si="396"/>
        <v>1</v>
      </c>
      <c r="U878" s="152">
        <v>2</v>
      </c>
      <c r="V878" s="152">
        <v>1</v>
      </c>
      <c r="W878" s="158" t="e">
        <f t="shared" si="397"/>
        <v>#VALUE!</v>
      </c>
      <c r="X878" s="158" t="e">
        <f t="shared" si="398"/>
        <v>#VALUE!</v>
      </c>
      <c r="Y878" s="3"/>
      <c r="Z878" s="162">
        <v>54.693455800000002</v>
      </c>
      <c r="AA878" s="162">
        <f t="shared" si="399"/>
        <v>0.54716017999999877</v>
      </c>
      <c r="AB878" s="163">
        <f t="shared" si="400"/>
        <v>1.0004125210168173</v>
      </c>
      <c r="AC878" s="164">
        <v>0</v>
      </c>
      <c r="AD878" s="165">
        <f>IF(D878 = D897,1,_xll.BDP(K878,$AD$12)*L878)</f>
        <v>1.0414000000000001</v>
      </c>
      <c r="AE878" s="400">
        <f>AA878*AC878/AD878/Z878 / AF897</f>
        <v>0</v>
      </c>
      <c r="AF878"/>
      <c r="AG878" s="69"/>
      <c r="AH878" s="61"/>
    </row>
    <row r="879" spans="1:34" s="107" customFormat="1" ht="12" customHeight="1" x14ac:dyDescent="0.2">
      <c r="A879" s="29"/>
      <c r="B879" s="152"/>
      <c r="C879" s="152" t="s">
        <v>194</v>
      </c>
      <c r="D879" s="152" t="s">
        <v>67</v>
      </c>
      <c r="E879" s="152" t="s">
        <v>196</v>
      </c>
      <c r="F879" s="227">
        <v>19.76019406</v>
      </c>
      <c r="G879" s="227">
        <f>_xll.BDP(C879,$G$12)</f>
        <v>19.779399999999999</v>
      </c>
      <c r="H879" s="227">
        <f t="shared" si="393"/>
        <v>1.9205939999999089E-2</v>
      </c>
      <c r="I879" s="155">
        <f t="shared" si="394"/>
        <v>9.7195098093075555E-2</v>
      </c>
      <c r="J879" s="156">
        <v>0</v>
      </c>
      <c r="K879" s="152" t="str">
        <f>CONCATENATE(D897,D879, " Curncy")</f>
        <v>EURGBP Curncy</v>
      </c>
      <c r="L879" s="152">
        <f>IF(D879 = D897,1,_xll.BDP(K879,$L$12))</f>
        <v>1</v>
      </c>
      <c r="M879" s="394">
        <f>IF(D879 = D897,1,_xll.BDP(K879,$M$12)*L879)</f>
        <v>0.86089000000000004</v>
      </c>
      <c r="N879" s="157">
        <f t="shared" si="401"/>
        <v>0</v>
      </c>
      <c r="O879" s="396">
        <f>N879 / Y897</f>
        <v>0</v>
      </c>
      <c r="P879" s="159">
        <f t="shared" si="395"/>
        <v>0</v>
      </c>
      <c r="Q879" s="398">
        <f>P879 / Y897*100</f>
        <v>0</v>
      </c>
      <c r="R879" s="160"/>
      <c r="S879" s="398"/>
      <c r="T879" s="152">
        <f t="shared" si="396"/>
        <v>1</v>
      </c>
      <c r="U879" s="152">
        <v>2</v>
      </c>
      <c r="V879" s="152">
        <v>1</v>
      </c>
      <c r="W879" s="158">
        <f t="shared" si="397"/>
        <v>0</v>
      </c>
      <c r="X879" s="158">
        <f t="shared" si="398"/>
        <v>0</v>
      </c>
      <c r="Y879" s="3"/>
      <c r="Z879" s="162">
        <v>19.896711979999999</v>
      </c>
      <c r="AA879" s="162">
        <f t="shared" si="399"/>
        <v>-0.13651791999999929</v>
      </c>
      <c r="AB879" s="163">
        <f t="shared" si="400"/>
        <v>-0.68613306629369675</v>
      </c>
      <c r="AC879" s="164">
        <v>0</v>
      </c>
      <c r="AD879" s="165">
        <f>IF(D879 = D897,1,_xll.BDP(K879,$AD$12)*L879)</f>
        <v>0.86165000000000003</v>
      </c>
      <c r="AE879" s="400">
        <f>AA879*AC879/AD879/Z879 / AF897</f>
        <v>0</v>
      </c>
      <c r="AF879"/>
      <c r="AG879" s="69"/>
      <c r="AH879" s="61"/>
    </row>
    <row r="880" spans="1:34" s="107" customFormat="1" ht="12" customHeight="1" x14ac:dyDescent="0.2">
      <c r="A880"/>
      <c r="B880" s="152"/>
      <c r="C880" s="152" t="s">
        <v>198</v>
      </c>
      <c r="D880" s="152" t="s">
        <v>31</v>
      </c>
      <c r="E880" s="152" t="s">
        <v>197</v>
      </c>
      <c r="F880" s="227">
        <v>135.1292917063046</v>
      </c>
      <c r="G880" s="227">
        <f>_xll.BDP(C880,$G$12)</f>
        <v>135.46</v>
      </c>
      <c r="H880" s="227">
        <f t="shared" si="393"/>
        <v>0.33070829369540888</v>
      </c>
      <c r="I880" s="155">
        <f t="shared" si="394"/>
        <v>0.24473472000000082</v>
      </c>
      <c r="J880" s="156">
        <v>0</v>
      </c>
      <c r="K880" s="152" t="str">
        <f>CONCATENATE(D897,D880, " Curncy")</f>
        <v>EURUSD Curncy</v>
      </c>
      <c r="L880" s="152">
        <f>IF(D880 = D897,1,_xll.BDP(K880,$L$12))</f>
        <v>1</v>
      </c>
      <c r="M880" s="394" t="e">
        <f>IF(D880 = D897,1,_xll.BDP(K880,$M$12)*L880)</f>
        <v>#VALUE!</v>
      </c>
      <c r="N880" s="157" t="e">
        <f t="shared" si="401"/>
        <v>#VALUE!</v>
      </c>
      <c r="O880" s="396" t="e">
        <f>N880 / Y897</f>
        <v>#VALUE!</v>
      </c>
      <c r="P880" s="159">
        <f t="shared" si="395"/>
        <v>0</v>
      </c>
      <c r="Q880" s="398">
        <f>P880 / Y897*100</f>
        <v>0</v>
      </c>
      <c r="R880" s="160"/>
      <c r="S880" s="398"/>
      <c r="T880" s="152">
        <f t="shared" si="396"/>
        <v>1</v>
      </c>
      <c r="U880" s="152">
        <v>2</v>
      </c>
      <c r="V880" s="152">
        <v>1</v>
      </c>
      <c r="W880" s="158" t="e">
        <f t="shared" si="397"/>
        <v>#VALUE!</v>
      </c>
      <c r="X880" s="158" t="e">
        <f t="shared" si="398"/>
        <v>#VALUE!</v>
      </c>
      <c r="Y880" s="3"/>
      <c r="Z880" s="162">
        <v>135.84169552170681</v>
      </c>
      <c r="AA880" s="162">
        <f t="shared" si="399"/>
        <v>-0.71240381540221165</v>
      </c>
      <c r="AB880" s="163">
        <f t="shared" si="400"/>
        <v>-0.52443678111215353</v>
      </c>
      <c r="AC880" s="164">
        <v>0</v>
      </c>
      <c r="AD880" s="165">
        <f>IF(D880 = D897,1,_xll.BDP(K880,$AD$12)*L880)</f>
        <v>1.0414000000000001</v>
      </c>
      <c r="AE880" s="400">
        <f>AA880*AC880/AD880/Z880 / AF897</f>
        <v>0</v>
      </c>
      <c r="AF880" s="71"/>
      <c r="AG880" s="69"/>
      <c r="AH880" s="61"/>
    </row>
    <row r="881" spans="1:34" s="107" customFormat="1" ht="12" customHeight="1" x14ac:dyDescent="0.2">
      <c r="A881" s="152"/>
      <c r="B881" s="152"/>
      <c r="C881" s="152" t="s">
        <v>1252</v>
      </c>
      <c r="D881" s="152" t="s">
        <v>31</v>
      </c>
      <c r="E881" s="152" t="s">
        <v>196</v>
      </c>
      <c r="F881" s="227">
        <v>16.464292589999999</v>
      </c>
      <c r="G881" s="227">
        <f>_xll.BDP(C881,$G$12)</f>
        <v>16.3172</v>
      </c>
      <c r="H881" s="227">
        <f t="shared" si="393"/>
        <v>-0.14709258999999975</v>
      </c>
      <c r="I881" s="155">
        <f t="shared" si="394"/>
        <v>-0.89340364425581287</v>
      </c>
      <c r="J881" s="156">
        <v>0</v>
      </c>
      <c r="K881" s="152" t="str">
        <f>CONCATENATE(D897,D881, " Curncy")</f>
        <v>EURUSD Curncy</v>
      </c>
      <c r="L881" s="152">
        <f>IF(D881 = D897,1,_xll.BDP(K881,$L$12))</f>
        <v>1</v>
      </c>
      <c r="M881" s="394" t="e">
        <f>IF(D881 = D897,1,_xll.BDP(K881,$M$12)*L881)</f>
        <v>#VALUE!</v>
      </c>
      <c r="N881" s="157" t="e">
        <f t="shared" si="401"/>
        <v>#VALUE!</v>
      </c>
      <c r="O881" s="396" t="e">
        <f>N881 / Y897</f>
        <v>#VALUE!</v>
      </c>
      <c r="P881" s="159">
        <f t="shared" si="395"/>
        <v>0</v>
      </c>
      <c r="Q881" s="398">
        <f>P881 / Y897*100</f>
        <v>0</v>
      </c>
      <c r="R881" s="160"/>
      <c r="S881" s="398"/>
      <c r="T881" s="152">
        <f t="shared" si="396"/>
        <v>1</v>
      </c>
      <c r="U881" s="152">
        <v>2</v>
      </c>
      <c r="V881" s="152">
        <v>1</v>
      </c>
      <c r="W881" s="158" t="e">
        <f t="shared" si="397"/>
        <v>#VALUE!</v>
      </c>
      <c r="X881" s="158" t="e">
        <f t="shared" si="398"/>
        <v>#VALUE!</v>
      </c>
      <c r="Y881" s="161"/>
      <c r="Z881" s="162">
        <v>16.384519709999999</v>
      </c>
      <c r="AA881" s="162">
        <f t="shared" si="399"/>
        <v>7.9772880000000157E-2</v>
      </c>
      <c r="AB881" s="163">
        <f t="shared" si="400"/>
        <v>0.48687957542821475</v>
      </c>
      <c r="AC881" s="164">
        <v>0</v>
      </c>
      <c r="AD881" s="165">
        <f>IF(D881 = D897,1,_xll.BDP(K881,$AD$12)*L881)</f>
        <v>1.0414000000000001</v>
      </c>
      <c r="AE881" s="400">
        <f>AA881*AC881/AD881/Z881 / AF897</f>
        <v>0</v>
      </c>
      <c r="AF881" s="166"/>
      <c r="AG881" s="69"/>
      <c r="AH881" s="61"/>
    </row>
    <row r="882" spans="1:34" s="107" customFormat="1" ht="12" customHeight="1" x14ac:dyDescent="0.2">
      <c r="A882"/>
      <c r="B882" s="152"/>
      <c r="C882" s="152" t="s">
        <v>199</v>
      </c>
      <c r="D882" s="152" t="s">
        <v>31</v>
      </c>
      <c r="E882" s="152" t="s">
        <v>200</v>
      </c>
      <c r="F882" s="227">
        <v>7.8471607299999997</v>
      </c>
      <c r="G882" s="227">
        <f>_xll.BDP(C882,$G$12)</f>
        <v>7.8465999999999996</v>
      </c>
      <c r="H882" s="227">
        <f t="shared" si="393"/>
        <v>-5.607300000001203E-4</v>
      </c>
      <c r="I882" s="155">
        <f t="shared" si="394"/>
        <v>-7.1456418352236345E-3</v>
      </c>
      <c r="J882" s="156">
        <v>0</v>
      </c>
      <c r="K882" s="152" t="str">
        <f>CONCATENATE(D897,D882, " Curncy")</f>
        <v>EURUSD Curncy</v>
      </c>
      <c r="L882" s="152">
        <f>IF(D882 = D897,1,_xll.BDP(K882,$L$12))</f>
        <v>1</v>
      </c>
      <c r="M882" s="394" t="e">
        <f>IF(D882 = D897,1,_xll.BDP(K882,$M$12)*L882)</f>
        <v>#VALUE!</v>
      </c>
      <c r="N882" s="157" t="e">
        <f t="shared" si="401"/>
        <v>#VALUE!</v>
      </c>
      <c r="O882" s="396" t="e">
        <f>N882 / Y897</f>
        <v>#VALUE!</v>
      </c>
      <c r="P882" s="159">
        <f t="shared" si="395"/>
        <v>0</v>
      </c>
      <c r="Q882" s="398">
        <f>P882 / Y897*100</f>
        <v>0</v>
      </c>
      <c r="R882" s="160"/>
      <c r="S882" s="398"/>
      <c r="T882" s="152">
        <f t="shared" si="396"/>
        <v>1</v>
      </c>
      <c r="U882" s="152">
        <v>2</v>
      </c>
      <c r="V882" s="152">
        <v>1</v>
      </c>
      <c r="W882" s="158" t="e">
        <f t="shared" si="397"/>
        <v>#VALUE!</v>
      </c>
      <c r="X882" s="158" t="e">
        <f t="shared" si="398"/>
        <v>#VALUE!</v>
      </c>
      <c r="Y882" s="3"/>
      <c r="Z882" s="162">
        <v>7.84663222</v>
      </c>
      <c r="AA882" s="162">
        <f t="shared" si="399"/>
        <v>5.2850999999964898E-4</v>
      </c>
      <c r="AB882" s="163">
        <f t="shared" si="400"/>
        <v>6.735501106481692E-3</v>
      </c>
      <c r="AC882" s="164">
        <v>0</v>
      </c>
      <c r="AD882" s="165">
        <f>IF(D882 = D897,1,_xll.BDP(K882,$AD$12)*L882)</f>
        <v>1.0414000000000001</v>
      </c>
      <c r="AE882" s="400">
        <f>AA882*AC882/AD882/Z882 / AF897</f>
        <v>0</v>
      </c>
      <c r="AF882" s="71"/>
      <c r="AG882" s="69"/>
      <c r="AH882" s="61"/>
    </row>
    <row r="883" spans="1:34" s="107" customFormat="1" ht="12" customHeight="1" x14ac:dyDescent="0.2">
      <c r="A883"/>
      <c r="B883" s="152"/>
      <c r="C883" s="152" t="s">
        <v>218</v>
      </c>
      <c r="D883" s="152" t="s">
        <v>31</v>
      </c>
      <c r="E883" s="152" t="s">
        <v>201</v>
      </c>
      <c r="F883" s="227">
        <v>0.67709352</v>
      </c>
      <c r="G883" s="227">
        <f>_xll.BDP(C883,$G$12)</f>
        <v>0.6855</v>
      </c>
      <c r="H883" s="227">
        <f t="shared" si="393"/>
        <v>8.406479999999994E-3</v>
      </c>
      <c r="I883" s="155">
        <f t="shared" si="394"/>
        <v>1.2415537516885398</v>
      </c>
      <c r="J883" s="156">
        <v>0</v>
      </c>
      <c r="K883" s="152" t="str">
        <f>CONCATENATE(D897,D883, " Curncy")</f>
        <v>EURUSD Curncy</v>
      </c>
      <c r="L883" s="152">
        <f>IF(D883 = D897,1,_xll.BDP(K883,$L$12))</f>
        <v>1</v>
      </c>
      <c r="M883" s="394" t="e">
        <f>IF(D883 = D897,1,_xll.BDP(K883,$M$12)*L883)</f>
        <v>#VALUE!</v>
      </c>
      <c r="N883" s="157" t="e">
        <f>H883*J883/M883/G883*-1</f>
        <v>#VALUE!</v>
      </c>
      <c r="O883" s="396" t="e">
        <f>N883 / Y897</f>
        <v>#VALUE!</v>
      </c>
      <c r="P883" s="159">
        <f t="shared" si="395"/>
        <v>0</v>
      </c>
      <c r="Q883" s="398">
        <f>P883 / Y897*100</f>
        <v>0</v>
      </c>
      <c r="R883" s="160"/>
      <c r="S883" s="398"/>
      <c r="T883" s="152">
        <f t="shared" si="396"/>
        <v>1</v>
      </c>
      <c r="U883" s="152">
        <v>2</v>
      </c>
      <c r="V883" s="152">
        <v>1</v>
      </c>
      <c r="W883" s="158" t="e">
        <f t="shared" si="397"/>
        <v>#VALUE!</v>
      </c>
      <c r="X883" s="158" t="e">
        <f t="shared" si="398"/>
        <v>#VALUE!</v>
      </c>
      <c r="Y883" s="3"/>
      <c r="Z883" s="162">
        <v>0.68772206999999996</v>
      </c>
      <c r="AA883" s="162">
        <f t="shared" si="399"/>
        <v>-1.0628549999999959E-2</v>
      </c>
      <c r="AB883" s="163">
        <f t="shared" si="400"/>
        <v>-1.5454717048705386</v>
      </c>
      <c r="AC883" s="164">
        <v>0</v>
      </c>
      <c r="AD883" s="165">
        <f>IF(D883 = D897,1,_xll.BDP(K883,$AD$12)*L883)</f>
        <v>1.0414000000000001</v>
      </c>
      <c r="AE883" s="400">
        <f>AA883*AC883/AD883/Z883*-1 / AF897</f>
        <v>0</v>
      </c>
      <c r="AF883" s="71"/>
      <c r="AG883" s="69"/>
      <c r="AH883" s="61"/>
    </row>
    <row r="884" spans="1:34" s="107" customFormat="1" ht="12" customHeight="1" x14ac:dyDescent="0.2">
      <c r="A884" s="152"/>
      <c r="B884" s="152"/>
      <c r="C884" s="152" t="s">
        <v>1626</v>
      </c>
      <c r="D884" s="152" t="s">
        <v>31</v>
      </c>
      <c r="E884" s="152" t="s">
        <v>1627</v>
      </c>
      <c r="F884" s="227">
        <v>6.7062560199999997</v>
      </c>
      <c r="G884" s="227">
        <f>_xll.BDP(C884,$G$12)</f>
        <v>6.6943999999999999</v>
      </c>
      <c r="H884" s="227">
        <f t="shared" si="393"/>
        <v>-1.1856019999999745E-2</v>
      </c>
      <c r="I884" s="155">
        <f t="shared" si="394"/>
        <v>-0.17679044707869274</v>
      </c>
      <c r="J884" s="156">
        <v>0</v>
      </c>
      <c r="K884" s="152" t="str">
        <f>CONCATENATE(D897,D884, " Curncy")</f>
        <v>EURUSD Curncy</v>
      </c>
      <c r="L884" s="152">
        <f>IF(D884 = D897,1,_xll.BDP(K884,$L$12))</f>
        <v>1</v>
      </c>
      <c r="M884" s="394">
        <f>IF(D884 = D897,1,_xll.BDP(K884,$M$12)*L884)</f>
        <v>1.0435000000000001</v>
      </c>
      <c r="N884" s="157">
        <f>H884*J884/M884/G884</f>
        <v>0</v>
      </c>
      <c r="O884" s="396">
        <f>N884 / Y897</f>
        <v>0</v>
      </c>
      <c r="P884" s="159">
        <f t="shared" si="395"/>
        <v>0</v>
      </c>
      <c r="Q884" s="398">
        <f>P884 / Y897*100</f>
        <v>0</v>
      </c>
      <c r="R884" s="160"/>
      <c r="S884" s="398"/>
      <c r="T884" s="152">
        <f t="shared" si="396"/>
        <v>1</v>
      </c>
      <c r="U884" s="152">
        <v>2</v>
      </c>
      <c r="V884" s="152">
        <v>1</v>
      </c>
      <c r="W884" s="158">
        <f t="shared" si="397"/>
        <v>0</v>
      </c>
      <c r="X884" s="158">
        <f t="shared" si="398"/>
        <v>0</v>
      </c>
      <c r="Y884" s="161"/>
      <c r="Z884" s="162">
        <v>6.7009184800000003</v>
      </c>
      <c r="AA884" s="162">
        <f t="shared" si="399"/>
        <v>5.3375399999993078E-3</v>
      </c>
      <c r="AB884" s="163">
        <f t="shared" si="400"/>
        <v>7.9653856645623716E-2</v>
      </c>
      <c r="AC884" s="164">
        <v>0</v>
      </c>
      <c r="AD884" s="165">
        <f>IF(D884 = D897,1,_xll.BDP(K884,$AD$12)*L884)</f>
        <v>1.0414000000000001</v>
      </c>
      <c r="AE884" s="400">
        <f>AA884*AC884/AD884/Z884 / AF897</f>
        <v>0</v>
      </c>
      <c r="AF884" s="166"/>
      <c r="AG884" s="69"/>
      <c r="AH884" s="61"/>
    </row>
    <row r="885" spans="1:34" s="107" customFormat="1" ht="12" customHeight="1" x14ac:dyDescent="0.2">
      <c r="A885" s="1"/>
      <c r="B885" s="152"/>
      <c r="C885" s="152" t="s">
        <v>202</v>
      </c>
      <c r="D885" s="152" t="s">
        <v>31</v>
      </c>
      <c r="E885" s="152" t="s">
        <v>203</v>
      </c>
      <c r="F885" s="227">
        <v>1.0389999999999999</v>
      </c>
      <c r="G885" s="227">
        <f>_xll.BDP(C885,$G$12)</f>
        <v>1.0435000000000001</v>
      </c>
      <c r="H885" s="227">
        <f t="shared" si="393"/>
        <v>4.5000000000001705E-3</v>
      </c>
      <c r="I885" s="155">
        <f t="shared" si="394"/>
        <v>0.43310875842157565</v>
      </c>
      <c r="J885" s="156">
        <v>0</v>
      </c>
      <c r="K885" s="152" t="str">
        <f>CONCATENATE(D897,D885, " Curncy")</f>
        <v>EURUSD Curncy</v>
      </c>
      <c r="L885" s="152">
        <f>IF(D885 = D897,1,_xll.BDP(K885,$L$12))</f>
        <v>1</v>
      </c>
      <c r="M885" s="394">
        <f>IF(D885 = D897,1,_xll.BDP(K885,$M$12)*L885)</f>
        <v>1.0435000000000001</v>
      </c>
      <c r="N885" s="157">
        <f>H885*J885/M885/G885*-1</f>
        <v>0</v>
      </c>
      <c r="O885" s="396">
        <f>N885 / Y897</f>
        <v>0</v>
      </c>
      <c r="P885" s="159">
        <f t="shared" si="395"/>
        <v>0</v>
      </c>
      <c r="Q885" s="398">
        <f>P885 / Y897*100</f>
        <v>0</v>
      </c>
      <c r="R885" s="160"/>
      <c r="S885" s="398"/>
      <c r="T885" s="152">
        <f t="shared" si="396"/>
        <v>1</v>
      </c>
      <c r="U885" s="152">
        <v>2</v>
      </c>
      <c r="V885" s="152">
        <v>1</v>
      </c>
      <c r="W885" s="158">
        <f t="shared" si="397"/>
        <v>0</v>
      </c>
      <c r="X885" s="158">
        <f t="shared" si="398"/>
        <v>0</v>
      </c>
      <c r="Y885" s="3"/>
      <c r="Z885" s="162">
        <v>1.0451999999999999</v>
      </c>
      <c r="AA885" s="162">
        <f t="shared" si="399"/>
        <v>-6.1999999999999833E-3</v>
      </c>
      <c r="AB885" s="163">
        <f t="shared" si="400"/>
        <v>-0.59318790662074083</v>
      </c>
      <c r="AC885" s="164">
        <v>0</v>
      </c>
      <c r="AD885" s="165">
        <f>IF(D885 = D897,1,_xll.BDP(K885,$AD$12)*L885)</f>
        <v>1.0414000000000001</v>
      </c>
      <c r="AE885" s="400">
        <f>AA885*AC885/AD885/Z885*-1 / AF897</f>
        <v>0</v>
      </c>
      <c r="AF885" s="71"/>
      <c r="AG885" s="69"/>
      <c r="AH885" s="61"/>
    </row>
    <row r="886" spans="1:34" s="107" customFormat="1" ht="12" customHeight="1" x14ac:dyDescent="0.2">
      <c r="A886" s="276" t="s">
        <v>1519</v>
      </c>
      <c r="B886" s="276"/>
      <c r="C886" s="276"/>
      <c r="D886" s="276"/>
      <c r="E886" s="276" t="s">
        <v>1153</v>
      </c>
      <c r="F886" s="277"/>
      <c r="G886" s="277"/>
      <c r="H886" s="278"/>
      <c r="I886" s="279"/>
      <c r="J886" s="280"/>
      <c r="K886" s="276"/>
      <c r="L886" s="276"/>
      <c r="M886" s="401"/>
      <c r="N886" s="282" t="e">
        <f t="shared" ref="N886:S886" si="402" xml:space="preserve"> SUM(N872:N885)</f>
        <v>#VALUE!</v>
      </c>
      <c r="O886" s="404" t="e">
        <f t="shared" si="402"/>
        <v>#VALUE!</v>
      </c>
      <c r="P886" s="283">
        <f t="shared" si="402"/>
        <v>308106959.07023233</v>
      </c>
      <c r="Q886" s="407">
        <f t="shared" si="402"/>
        <v>114.21806110314141</v>
      </c>
      <c r="R886" s="284">
        <f t="shared" si="402"/>
        <v>0</v>
      </c>
      <c r="S886" s="407">
        <f t="shared" si="402"/>
        <v>0</v>
      </c>
      <c r="T886" s="276"/>
      <c r="U886" s="276"/>
      <c r="V886" s="276"/>
      <c r="W886" s="285" t="e">
        <f xml:space="preserve"> SUM(W872:W885)</f>
        <v>#VALUE!</v>
      </c>
      <c r="X886" s="285" t="e">
        <f xml:space="preserve"> SUM(X872:X885)</f>
        <v>#VALUE!</v>
      </c>
      <c r="Y886" s="276"/>
      <c r="Z886" s="277"/>
      <c r="AA886" s="277"/>
      <c r="AB886" s="279"/>
      <c r="AC886" s="280"/>
      <c r="AD886" s="281"/>
      <c r="AE886" s="404">
        <f xml:space="preserve"> SUM(AE872:AE885)</f>
        <v>1.2409289784905447E-2</v>
      </c>
      <c r="AF886" s="362"/>
      <c r="AG886" s="69"/>
      <c r="AH886" s="61"/>
    </row>
    <row r="887" spans="1:34" s="107" customFormat="1" ht="12" customHeight="1" x14ac:dyDescent="0.2">
      <c r="A887" s="152"/>
      <c r="B887" s="152"/>
      <c r="C887" s="152"/>
      <c r="D887" s="152"/>
      <c r="E887" s="152"/>
      <c r="F887" s="153"/>
      <c r="G887" s="153"/>
      <c r="H887" s="154"/>
      <c r="I887" s="155"/>
      <c r="J887" s="156"/>
      <c r="K887" s="152"/>
      <c r="L887" s="152"/>
      <c r="M887" s="394"/>
      <c r="N887" s="157"/>
      <c r="O887" s="396"/>
      <c r="P887" s="159"/>
      <c r="Q887" s="398"/>
      <c r="R887" s="160"/>
      <c r="S887" s="398"/>
      <c r="T887" s="152"/>
      <c r="U887" s="152"/>
      <c r="V887" s="152"/>
      <c r="W887" s="158"/>
      <c r="X887" s="158"/>
      <c r="Y887" s="152"/>
      <c r="Z887" s="162"/>
      <c r="AA887" s="162"/>
      <c r="AB887" s="163"/>
      <c r="AC887" s="164"/>
      <c r="AD887" s="165"/>
      <c r="AE887" s="400"/>
      <c r="AF887" s="167"/>
      <c r="AG887" s="69"/>
      <c r="AH887" s="61"/>
    </row>
    <row r="888" spans="1:34" s="107" customFormat="1" ht="12" customHeight="1" x14ac:dyDescent="0.2">
      <c r="A888" s="152"/>
      <c r="B888" s="152"/>
      <c r="C888" s="152" t="s">
        <v>202</v>
      </c>
      <c r="D888" s="152" t="s">
        <v>31</v>
      </c>
      <c r="E888" s="152" t="s">
        <v>203</v>
      </c>
      <c r="F888" s="209">
        <v>1.0389999999999999</v>
      </c>
      <c r="G888" s="209">
        <f>_xll.BDP(C888,$G$12)</f>
        <v>1.0435000000000001</v>
      </c>
      <c r="H888" s="210">
        <f t="shared" ref="H888:H893" si="403">IF(OR(OR(G888="#N/A N/A",G888="#N/A Real Time"),OR(F888="#N/A N/A",F888="#N/A Real Time")),0,  G888 - F888)</f>
        <v>4.5000000000001705E-3</v>
      </c>
      <c r="I888" s="155">
        <f t="shared" ref="I888:I893" si="404">IF(OR(F888=0,F888="#N/A N/A"),0,H888 / F888*100)</f>
        <v>0.43310875842157565</v>
      </c>
      <c r="J888" s="156">
        <v>0</v>
      </c>
      <c r="K888" s="152" t="str">
        <f>CONCATENATE(D897,D888, " Curncy")</f>
        <v>EURUSD Curncy</v>
      </c>
      <c r="L888" s="152">
        <f>IF(D888 = D897,1,_xll.BDP(K888,$L$12))</f>
        <v>1</v>
      </c>
      <c r="M888" s="394">
        <f>IF(D888 = D897,1,_xll.BDP(K888,$M$12)*L888)</f>
        <v>1.0435000000000001</v>
      </c>
      <c r="N888" s="157">
        <f t="shared" ref="N888:N893" si="405">H888*J888/M888/G888*-1</f>
        <v>0</v>
      </c>
      <c r="O888" s="396">
        <f>N888 / Y897</f>
        <v>0</v>
      </c>
      <c r="P888" s="159">
        <f t="shared" ref="P888:P893" si="406">ABS(IF(OR(OR(J888=0,G888 = "#N/A N/A"),G888="#N/A Real Time"),0,J888/M888))</f>
        <v>0</v>
      </c>
      <c r="Q888" s="398">
        <f>P888 / Y897*100</f>
        <v>0</v>
      </c>
      <c r="R888" s="160"/>
      <c r="S888" s="398"/>
      <c r="T888" s="152">
        <f t="shared" ref="T888:T893" si="407">IF(EXACT(D888,UPPER(D888)),1,0.01)/V888</f>
        <v>1</v>
      </c>
      <c r="U888" s="152">
        <v>2</v>
      </c>
      <c r="V888" s="152">
        <v>1</v>
      </c>
      <c r="W888" s="158">
        <f t="shared" ref="W888:W893" si="408">IF(AND(Q888&lt;0,O888&gt;0),O888,0)</f>
        <v>0</v>
      </c>
      <c r="X888" s="158">
        <f t="shared" ref="X888:X893" si="409">IF(AND(Q888&gt;0,O888&gt;0),O888,0)</f>
        <v>0</v>
      </c>
      <c r="Y888" s="152"/>
      <c r="Z888" s="162">
        <v>1.0451999999999999</v>
      </c>
      <c r="AA888" s="162">
        <f t="shared" ref="AA888:AA893" si="410">IF(OR(OR(F888="#N/A N/A",F888="#N/A Real Time"),OR(Z888="#N/A N/A",Z888="#N/A Real Time")),0,  F888 - Z888)</f>
        <v>-6.1999999999999833E-3</v>
      </c>
      <c r="AB888" s="163">
        <f t="shared" ref="AB888:AB893" si="411">IF(OR(Z888=0,Z888="#N/A N/A"),0,AA888 / Z888*100)</f>
        <v>-0.59318790662074083</v>
      </c>
      <c r="AC888" s="164">
        <v>0</v>
      </c>
      <c r="AD888" s="165">
        <f>IF(D888 = D897,1,_xll.BDP(K888,$AD$12)*L888)</f>
        <v>1.0414000000000001</v>
      </c>
      <c r="AE888" s="400">
        <f>AA888*AC888/AD888/Z888*-1 / AF897</f>
        <v>0</v>
      </c>
      <c r="AF888" s="167"/>
      <c r="AG888" s="69"/>
      <c r="AH888" s="61"/>
    </row>
    <row r="889" spans="1:34" s="107" customFormat="1" ht="12" customHeight="1" x14ac:dyDescent="0.2">
      <c r="A889" s="152"/>
      <c r="B889" s="152"/>
      <c r="C889" s="152" t="s">
        <v>187</v>
      </c>
      <c r="D889" s="152" t="s">
        <v>67</v>
      </c>
      <c r="E889" s="152" t="s">
        <v>323</v>
      </c>
      <c r="F889" s="209">
        <v>0.86570000000000003</v>
      </c>
      <c r="G889" s="209">
        <f>_xll.BDP(C889,$G$12)</f>
        <v>0.86089000000000004</v>
      </c>
      <c r="H889" s="210">
        <f t="shared" si="403"/>
        <v>-4.809999999999981E-3</v>
      </c>
      <c r="I889" s="155">
        <f t="shared" si="404"/>
        <v>-0.5556197296985077</v>
      </c>
      <c r="J889" s="156">
        <v>108217553.53183015</v>
      </c>
      <c r="K889" s="152" t="str">
        <f>CONCATENATE(D897,D889, " Curncy")</f>
        <v>EURGBP Curncy</v>
      </c>
      <c r="L889" s="152">
        <f>IF(D889 = D897,1,_xll.BDP(K889,$L$12))</f>
        <v>1</v>
      </c>
      <c r="M889" s="394">
        <f>IF(D889 = D897,1,_xll.BDP(K889,$M$12)*L889)</f>
        <v>0.86089000000000004</v>
      </c>
      <c r="N889" s="157">
        <f t="shared" si="405"/>
        <v>702340.09457508987</v>
      </c>
      <c r="O889" s="396">
        <f>N889 / Y897</f>
        <v>2.603638816839505E-3</v>
      </c>
      <c r="P889" s="159">
        <f t="shared" si="406"/>
        <v>125704275.26377369</v>
      </c>
      <c r="Q889" s="398">
        <f>P889 / Y897*100</f>
        <v>46.599721850914136</v>
      </c>
      <c r="R889" s="160"/>
      <c r="S889" s="398"/>
      <c r="T889" s="152">
        <f t="shared" si="407"/>
        <v>1</v>
      </c>
      <c r="U889" s="152">
        <v>2</v>
      </c>
      <c r="V889" s="152">
        <v>1</v>
      </c>
      <c r="W889" s="158">
        <f t="shared" si="408"/>
        <v>0</v>
      </c>
      <c r="X889" s="158">
        <f t="shared" si="409"/>
        <v>2.603638816839505E-3</v>
      </c>
      <c r="Y889" s="152"/>
      <c r="Z889" s="162">
        <v>0.86070000000000002</v>
      </c>
      <c r="AA889" s="162">
        <f t="shared" si="410"/>
        <v>5.0000000000000044E-3</v>
      </c>
      <c r="AB889" s="163">
        <f t="shared" si="411"/>
        <v>0.58092250493784181</v>
      </c>
      <c r="AC889" s="164">
        <v>106048276.9908902</v>
      </c>
      <c r="AD889" s="165">
        <f>IF(D889 = D897,1,_xll.BDP(K889,$AD$12)*L889)</f>
        <v>0.86165000000000003</v>
      </c>
      <c r="AE889" s="400">
        <f>AA889*AC889/AD889/Z889*-1 / AF897</f>
        <v>-2.6647754206301092E-3</v>
      </c>
      <c r="AF889" s="167"/>
      <c r="AG889" s="69"/>
      <c r="AH889" s="61"/>
    </row>
    <row r="890" spans="1:34" s="107" customFormat="1" ht="12" customHeight="1" x14ac:dyDescent="0.2">
      <c r="A890" s="152"/>
      <c r="B890" s="152"/>
      <c r="C890" s="152" t="s">
        <v>1428</v>
      </c>
      <c r="D890" s="152" t="s">
        <v>1344</v>
      </c>
      <c r="E890" s="152" t="s">
        <v>1343</v>
      </c>
      <c r="F890" s="209">
        <v>262.68621400000001</v>
      </c>
      <c r="G890" s="209">
        <f>_xll.BDP(C890,$G$12) * L890</f>
        <v>263.80913936000002</v>
      </c>
      <c r="H890" s="210">
        <f t="shared" si="403"/>
        <v>1.1229253600000106</v>
      </c>
      <c r="I890" s="155">
        <f t="shared" si="404"/>
        <v>0.42747784244208969</v>
      </c>
      <c r="J890" s="156">
        <v>0</v>
      </c>
      <c r="K890" s="152" t="s">
        <v>1428</v>
      </c>
      <c r="L890" s="152">
        <f>_xll.BDP("EURUSD Curncy", "PX_LAST")</f>
        <v>1.0436000000000001</v>
      </c>
      <c r="M890" s="394">
        <f>IF(D890 = D897,1,_xll.BDP(K890,$M$12)*L890)</f>
        <v>263.80913936000002</v>
      </c>
      <c r="N890" s="157">
        <f t="shared" si="405"/>
        <v>0</v>
      </c>
      <c r="O890" s="396">
        <f>N890 / Y897</f>
        <v>0</v>
      </c>
      <c r="P890" s="159">
        <f t="shared" si="406"/>
        <v>0</v>
      </c>
      <c r="Q890" s="398">
        <f>P890 / Y897*100</f>
        <v>0</v>
      </c>
      <c r="R890" s="160"/>
      <c r="S890" s="398"/>
      <c r="T890" s="152">
        <f t="shared" si="407"/>
        <v>1</v>
      </c>
      <c r="U890" s="152">
        <v>2</v>
      </c>
      <c r="V890" s="152">
        <v>1</v>
      </c>
      <c r="W890" s="158">
        <f t="shared" si="408"/>
        <v>0</v>
      </c>
      <c r="X890" s="158">
        <f t="shared" si="409"/>
        <v>0</v>
      </c>
      <c r="Y890" s="152"/>
      <c r="Z890" s="162">
        <v>265.16253660000001</v>
      </c>
      <c r="AA890" s="162">
        <f t="shared" si="410"/>
        <v>-2.4763226000000031</v>
      </c>
      <c r="AB890" s="163">
        <f t="shared" si="411"/>
        <v>-0.93388856199379222</v>
      </c>
      <c r="AC890" s="164">
        <v>0</v>
      </c>
      <c r="AD890" s="165">
        <f>IF(D890 = D897,1,_xll.BDP(K890,$AD$12)*L890)</f>
        <v>263.80913936000002</v>
      </c>
      <c r="AE890" s="400">
        <f>AA890*AC890/AD890/Z890*-1 / AF897</f>
        <v>0</v>
      </c>
      <c r="AF890" s="167"/>
      <c r="AG890" s="69"/>
      <c r="AH890" s="61"/>
    </row>
    <row r="891" spans="1:34" s="107" customFormat="1" ht="12" customHeight="1" x14ac:dyDescent="0.2">
      <c r="A891" s="110"/>
      <c r="B891" s="110"/>
      <c r="C891" s="110" t="s">
        <v>1579</v>
      </c>
      <c r="D891" s="110" t="s">
        <v>1180</v>
      </c>
      <c r="E891" s="110" t="s">
        <v>1580</v>
      </c>
      <c r="F891" s="115">
        <v>1.3424</v>
      </c>
      <c r="G891" s="115">
        <f>_xll.BDP(C891,$G$12)</f>
        <v>1.3426100000000001</v>
      </c>
      <c r="H891" s="115">
        <f t="shared" si="403"/>
        <v>2.1000000000004349E-4</v>
      </c>
      <c r="I891" s="113">
        <f t="shared" si="404"/>
        <v>1.5643623361147458E-2</v>
      </c>
      <c r="J891" s="114">
        <v>0</v>
      </c>
      <c r="K891" s="110" t="str">
        <f>CONCATENATE(D897,D891, " Curncy")</f>
        <v>EURCAD Curncy</v>
      </c>
      <c r="L891" s="110">
        <f>IF(D891 = D897,1,_xll.BDP(K891,$L$12))</f>
        <v>1</v>
      </c>
      <c r="M891" s="372">
        <f>IF(D891 = D897,1,_xll.BDP(K891,$M$12)*L891)</f>
        <v>1.3426100000000001</v>
      </c>
      <c r="N891" s="116">
        <f t="shared" si="405"/>
        <v>0</v>
      </c>
      <c r="O891" s="379">
        <f>N891 / Y897</f>
        <v>0</v>
      </c>
      <c r="P891" s="286">
        <f t="shared" si="406"/>
        <v>0</v>
      </c>
      <c r="Q891" s="384">
        <f>P891 / Y897*100</f>
        <v>0</v>
      </c>
      <c r="R891" s="118"/>
      <c r="S891" s="384"/>
      <c r="T891" s="110">
        <f t="shared" si="407"/>
        <v>1</v>
      </c>
      <c r="U891" s="110">
        <v>2</v>
      </c>
      <c r="V891" s="110">
        <v>1</v>
      </c>
      <c r="W891" s="117">
        <f t="shared" si="408"/>
        <v>0</v>
      </c>
      <c r="X891" s="117">
        <f t="shared" si="409"/>
        <v>0</v>
      </c>
      <c r="Y891" s="110"/>
      <c r="Z891" s="119">
        <v>1.3480000000000001</v>
      </c>
      <c r="AA891" s="119">
        <f t="shared" si="410"/>
        <v>-5.6000000000000494E-3</v>
      </c>
      <c r="AB891" s="129">
        <f t="shared" si="411"/>
        <v>-0.41543026706231817</v>
      </c>
      <c r="AC891" s="121">
        <v>0</v>
      </c>
      <c r="AD891" s="122">
        <f>IF(D891 = D897,1,_xll.BDP(K891,$AD$12)*L891)</f>
        <v>1.3427199999999999</v>
      </c>
      <c r="AE891" s="389">
        <f>AA891*AC891/AD891/Z891*-1 / AF897</f>
        <v>0</v>
      </c>
      <c r="AF891" s="123"/>
      <c r="AG891" s="69"/>
      <c r="AH891" s="61"/>
    </row>
    <row r="892" spans="1:34" s="107" customFormat="1" ht="12" customHeight="1" x14ac:dyDescent="0.2">
      <c r="A892" s="152"/>
      <c r="B892" s="152"/>
      <c r="C892" s="152" t="s">
        <v>1451</v>
      </c>
      <c r="D892" s="152" t="s">
        <v>1453</v>
      </c>
      <c r="E892" s="152" t="s">
        <v>1452</v>
      </c>
      <c r="F892" s="209">
        <v>1.0006999999999999</v>
      </c>
      <c r="G892" s="209">
        <f>_xll.BDP(C892,$G$12)</f>
        <v>1.0005900000000001</v>
      </c>
      <c r="H892" s="210">
        <f t="shared" si="403"/>
        <v>-1.0999999999983245E-4</v>
      </c>
      <c r="I892" s="155">
        <f t="shared" si="404"/>
        <v>-1.0992305386212898E-2</v>
      </c>
      <c r="J892" s="156">
        <v>0</v>
      </c>
      <c r="K892" s="152" t="str">
        <f>CONCATENATE(D897,D892, " Curncy")</f>
        <v>EURCHF Curncy</v>
      </c>
      <c r="L892" s="152">
        <f>IF(D892 = D897,1,_xll.BDP(K892,$L$12))</f>
        <v>1</v>
      </c>
      <c r="M892" s="394">
        <f>IF(D892 = D897,1,_xll.BDP(K892,$M$12)*L892)</f>
        <v>1.0005900000000001</v>
      </c>
      <c r="N892" s="157">
        <f t="shared" si="405"/>
        <v>0</v>
      </c>
      <c r="O892" s="396">
        <f>N892 / Y897</f>
        <v>0</v>
      </c>
      <c r="P892" s="159">
        <f t="shared" si="406"/>
        <v>0</v>
      </c>
      <c r="Q892" s="398">
        <f>P892 / Y897*100</f>
        <v>0</v>
      </c>
      <c r="R892" s="160"/>
      <c r="S892" s="398"/>
      <c r="T892" s="152">
        <f t="shared" si="407"/>
        <v>1</v>
      </c>
      <c r="U892" s="152">
        <v>2</v>
      </c>
      <c r="V892" s="152">
        <v>1</v>
      </c>
      <c r="W892" s="158">
        <f t="shared" si="408"/>
        <v>0</v>
      </c>
      <c r="X892" s="158">
        <f t="shared" si="409"/>
        <v>0</v>
      </c>
      <c r="Y892" s="152"/>
      <c r="Z892" s="162">
        <v>1.0007999999999999</v>
      </c>
      <c r="AA892" s="162">
        <f t="shared" si="410"/>
        <v>-9.9999999999988987E-5</v>
      </c>
      <c r="AB892" s="163">
        <f t="shared" si="411"/>
        <v>-9.9920063948829938E-3</v>
      </c>
      <c r="AC892" s="164">
        <v>0</v>
      </c>
      <c r="AD892" s="165">
        <f>IF(D892 = D897,1,_xll.BDP(K892,$AD$12)*L892)</f>
        <v>1.0011099999999999</v>
      </c>
      <c r="AE892" s="400">
        <f>AA892*AC892/AD892/Z892*-1 / AF897</f>
        <v>0</v>
      </c>
      <c r="AF892" s="167"/>
      <c r="AG892" s="69"/>
      <c r="AH892" s="61"/>
    </row>
    <row r="893" spans="1:34" s="107" customFormat="1" ht="12" customHeight="1" x14ac:dyDescent="0.2">
      <c r="A893" s="152"/>
      <c r="B893" s="152"/>
      <c r="C893" s="152" t="s">
        <v>1345</v>
      </c>
      <c r="D893" s="152" t="s">
        <v>1347</v>
      </c>
      <c r="E893" s="152" t="s">
        <v>1346</v>
      </c>
      <c r="F893" s="209">
        <v>140.39940000000001</v>
      </c>
      <c r="G893" s="209">
        <f>_xll.BDP(C893,$G$12)</f>
        <v>141.36000000000001</v>
      </c>
      <c r="H893" s="210">
        <f t="shared" si="403"/>
        <v>0.96059999999999945</v>
      </c>
      <c r="I893" s="155">
        <f t="shared" si="404"/>
        <v>0.68419095808101704</v>
      </c>
      <c r="J893" s="156">
        <v>0</v>
      </c>
      <c r="K893" s="152" t="str">
        <f>CONCATENATE(D897,D893, " Curncy")</f>
        <v>EURJPY Curncy</v>
      </c>
      <c r="L893" s="152">
        <f>IF(D893 = D897,1,_xll.BDP(K893,$L$12))</f>
        <v>1</v>
      </c>
      <c r="M893" s="394">
        <f>IF(D893 = D897,1,_xll.BDP(K893,$M$12)*L893)</f>
        <v>141.36000000000001</v>
      </c>
      <c r="N893" s="157">
        <f t="shared" si="405"/>
        <v>0</v>
      </c>
      <c r="O893" s="396">
        <f>N893 / Y897</f>
        <v>0</v>
      </c>
      <c r="P893" s="159">
        <f t="shared" si="406"/>
        <v>0</v>
      </c>
      <c r="Q893" s="398">
        <f>P893 / Y897*100</f>
        <v>0</v>
      </c>
      <c r="R893" s="160"/>
      <c r="S893" s="398"/>
      <c r="T893" s="152">
        <f t="shared" si="407"/>
        <v>1</v>
      </c>
      <c r="U893" s="152">
        <v>2</v>
      </c>
      <c r="V893" s="152">
        <v>1</v>
      </c>
      <c r="W893" s="158">
        <f t="shared" si="408"/>
        <v>0</v>
      </c>
      <c r="X893" s="158">
        <f t="shared" si="409"/>
        <v>0</v>
      </c>
      <c r="Y893" s="152"/>
      <c r="Z893" s="162">
        <v>141.98169999999999</v>
      </c>
      <c r="AA893" s="162">
        <f t="shared" si="410"/>
        <v>-1.5822999999999752</v>
      </c>
      <c r="AB893" s="163">
        <f t="shared" si="411"/>
        <v>-1.1144393960629964</v>
      </c>
      <c r="AC893" s="164">
        <v>0</v>
      </c>
      <c r="AD893" s="165">
        <f>IF(D893 = D897,1,_xll.BDP(K893,$AD$12)*L893)</f>
        <v>140.99</v>
      </c>
      <c r="AE893" s="400">
        <f>AA893*AC893/AD893/Z893*-1 / AF897</f>
        <v>0</v>
      </c>
      <c r="AF893" s="167"/>
      <c r="AG893" s="69"/>
      <c r="AH893" s="61"/>
    </row>
    <row r="894" spans="1:34" s="107" customFormat="1" ht="12" customHeight="1" x14ac:dyDescent="0.2">
      <c r="A894" s="152"/>
      <c r="B894" s="152"/>
      <c r="C894" s="152" t="s">
        <v>1657</v>
      </c>
      <c r="D894" s="152" t="s">
        <v>1659</v>
      </c>
      <c r="E894" s="152" t="s">
        <v>1658</v>
      </c>
      <c r="F894" s="209">
        <v>10.7563</v>
      </c>
      <c r="G894" s="209">
        <f>_xll.BDP(C894,$G$12)</f>
        <v>10.759499999999999</v>
      </c>
      <c r="H894" s="210">
        <f>IF(OR(OR(G894="#N/A N/A",G894="#N/A Real Time"),OR(F894="#N/A N/A",F894="#N/A Real Time")),0,  G894 - F894)</f>
        <v>3.1999999999996476E-3</v>
      </c>
      <c r="I894" s="155">
        <f>IF(OR(F894=0,F894="#N/A N/A"),0,H894 / F894*100)</f>
        <v>2.9750006972654605E-2</v>
      </c>
      <c r="J894" s="156">
        <v>0</v>
      </c>
      <c r="K894" s="152" t="str">
        <f>CONCATENATE(D897,D894, " Curncy")</f>
        <v>EURSEK Curncy</v>
      </c>
      <c r="L894" s="152">
        <f>IF(D894 = D897,1,_xll.BDP(K894,$L$12))</f>
        <v>1</v>
      </c>
      <c r="M894" s="394">
        <f>IF(D894 = D897,1,_xll.BDP(K894,$M$12)*L894)</f>
        <v>10.759499999999999</v>
      </c>
      <c r="N894" s="157">
        <f>H894*J894/M894/G894*-1</f>
        <v>0</v>
      </c>
      <c r="O894" s="396">
        <f>N894 / Y897</f>
        <v>0</v>
      </c>
      <c r="P894" s="159">
        <f>ABS(IF(OR(OR(J894=0,G894 = "#N/A N/A"),G894="#N/A Real Time"),0,J894/M894))</f>
        <v>0</v>
      </c>
      <c r="Q894" s="398">
        <f>P894 / Y897*100</f>
        <v>0</v>
      </c>
      <c r="R894" s="160"/>
      <c r="S894" s="398"/>
      <c r="T894" s="152">
        <f>IF(EXACT(D894,UPPER(D894)),1,0.01)/V894</f>
        <v>1</v>
      </c>
      <c r="U894" s="152">
        <v>2</v>
      </c>
      <c r="V894" s="152">
        <v>1</v>
      </c>
      <c r="W894" s="158">
        <f>IF(AND(Q894&lt;0,O894&gt;0),O894,0)</f>
        <v>0</v>
      </c>
      <c r="X894" s="158">
        <f>IF(AND(Q894&gt;0,O894&gt;0),O894,0)</f>
        <v>0</v>
      </c>
      <c r="Y894" s="152"/>
      <c r="Z894" s="162">
        <v>10.7182</v>
      </c>
      <c r="AA894" s="162">
        <f>IF(OR(OR(F894="#N/A N/A",F894="#N/A Real Time"),OR(Z894="#N/A N/A",Z894="#N/A Real Time")),0,  F894 - Z894)</f>
        <v>3.8100000000000023E-2</v>
      </c>
      <c r="AB894" s="163">
        <f>IF(OR(Z894=0,Z894="#N/A N/A"),0,AA894 / Z894*100)</f>
        <v>0.35547013491071283</v>
      </c>
      <c r="AC894" s="164">
        <v>0</v>
      </c>
      <c r="AD894" s="165">
        <f>IF(D894 = D897,1,_xll.BDP(K894,$AD$12)*L894)</f>
        <v>10.762600000000001</v>
      </c>
      <c r="AE894" s="400">
        <f>AA894*AC894/AD894/Z894*-1 / AF897</f>
        <v>0</v>
      </c>
      <c r="AF894" s="167"/>
      <c r="AG894" s="69"/>
      <c r="AH894" s="61"/>
    </row>
    <row r="895" spans="1:34" s="107" customFormat="1" ht="12" customHeight="1" x14ac:dyDescent="0.2">
      <c r="A895" s="199" t="s">
        <v>1520</v>
      </c>
      <c r="B895" s="199"/>
      <c r="C895" s="199"/>
      <c r="D895" s="199"/>
      <c r="E895" s="199" t="s">
        <v>1360</v>
      </c>
      <c r="F895" s="200"/>
      <c r="G895" s="200"/>
      <c r="H895" s="201"/>
      <c r="I895" s="202"/>
      <c r="J895" s="203"/>
      <c r="K895" s="199"/>
      <c r="L895" s="199"/>
      <c r="M895" s="416"/>
      <c r="N895" s="205">
        <f t="shared" ref="N895:S895" si="412" xml:space="preserve"> SUM(N887:N894)</f>
        <v>702340.09457508987</v>
      </c>
      <c r="O895" s="423">
        <f t="shared" si="412"/>
        <v>2.603638816839505E-3</v>
      </c>
      <c r="P895" s="206">
        <f t="shared" si="412"/>
        <v>125704275.26377369</v>
      </c>
      <c r="Q895" s="432">
        <f t="shared" si="412"/>
        <v>46.599721850914136</v>
      </c>
      <c r="R895" s="207">
        <f t="shared" si="412"/>
        <v>0</v>
      </c>
      <c r="S895" s="432">
        <f t="shared" si="412"/>
        <v>0</v>
      </c>
      <c r="T895" s="199"/>
      <c r="U895" s="199"/>
      <c r="V895" s="199"/>
      <c r="W895" s="208">
        <f xml:space="preserve"> SUM(W887:W894)</f>
        <v>0</v>
      </c>
      <c r="X895" s="208">
        <f xml:space="preserve"> SUM(X887:X894)</f>
        <v>2.603638816839505E-3</v>
      </c>
      <c r="Y895" s="199"/>
      <c r="Z895" s="200"/>
      <c r="AA895" s="200"/>
      <c r="AB895" s="202"/>
      <c r="AC895" s="203"/>
      <c r="AD895" s="204"/>
      <c r="AE895" s="423">
        <f xml:space="preserve"> SUM(AE887:AE894)</f>
        <v>-2.6647754206301092E-3</v>
      </c>
      <c r="AF895" s="353"/>
      <c r="AG895" s="69"/>
      <c r="AH895" s="61"/>
    </row>
    <row r="896" spans="1:34" s="107" customFormat="1" ht="12" customHeight="1" x14ac:dyDescent="0.2">
      <c r="A896" s="1"/>
      <c r="B896" s="31"/>
      <c r="C896" s="47"/>
      <c r="D896" s="1"/>
      <c r="E896" s="1"/>
      <c r="F896" s="2"/>
      <c r="G896" s="2"/>
      <c r="H896" s="23"/>
      <c r="I896" s="14"/>
      <c r="J896" s="17"/>
      <c r="K896" s="31"/>
      <c r="L896" s="1"/>
      <c r="M896" s="410"/>
      <c r="N896" s="98"/>
      <c r="O896" s="418"/>
      <c r="P896" s="7"/>
      <c r="Q896" s="426"/>
      <c r="R896" s="35"/>
      <c r="S896" s="426"/>
      <c r="T896" s="23"/>
      <c r="U896" s="1"/>
      <c r="V896" s="1"/>
      <c r="W896" s="48"/>
      <c r="X896" s="1"/>
      <c r="Y896" s="3"/>
      <c r="Z896" s="2"/>
      <c r="AA896" s="11"/>
      <c r="AB896" s="58"/>
      <c r="AC896" s="55"/>
      <c r="AD896" s="57"/>
      <c r="AE896" s="437"/>
      <c r="AF896" s="71"/>
      <c r="AG896" s="69"/>
      <c r="AH896" s="61"/>
    </row>
    <row r="897" spans="1:34" s="107" customFormat="1" ht="12" customHeight="1" x14ac:dyDescent="0.2">
      <c r="A897" s="212" t="s">
        <v>1521</v>
      </c>
      <c r="B897" s="212"/>
      <c r="C897" s="212"/>
      <c r="D897" s="212" t="s">
        <v>6</v>
      </c>
      <c r="E897" s="212" t="s">
        <v>190</v>
      </c>
      <c r="F897" s="213"/>
      <c r="G897" s="213"/>
      <c r="H897" s="214"/>
      <c r="I897" s="215"/>
      <c r="J897" s="216"/>
      <c r="K897" s="212"/>
      <c r="L897" s="212"/>
      <c r="M897" s="417"/>
      <c r="N897" s="218" t="e">
        <f t="shared" ref="N897:S897" si="413">N895+N886+N871+N834</f>
        <v>#VALUE!</v>
      </c>
      <c r="O897" s="424" t="e">
        <f t="shared" si="413"/>
        <v>#VALUE!</v>
      </c>
      <c r="P897" s="218" t="e">
        <f t="shared" si="413"/>
        <v>#VALUE!</v>
      </c>
      <c r="Q897" s="433" t="e">
        <f t="shared" si="413"/>
        <v>#VALUE!</v>
      </c>
      <c r="R897" s="225" t="e">
        <f t="shared" si="413"/>
        <v>#VALUE!</v>
      </c>
      <c r="S897" s="433" t="e">
        <f t="shared" si="413"/>
        <v>#VALUE!</v>
      </c>
      <c r="T897" s="212"/>
      <c r="U897" s="212"/>
      <c r="V897" s="212"/>
      <c r="W897" s="226" t="e">
        <f>#REF!+#REF!</f>
        <v>#REF!</v>
      </c>
      <c r="X897" s="226" t="e">
        <f>#REF!+#REF!</f>
        <v>#REF!</v>
      </c>
      <c r="Y897" s="212">
        <v>269753273.77690727</v>
      </c>
      <c r="Z897" s="213"/>
      <c r="AA897" s="213"/>
      <c r="AB897" s="215"/>
      <c r="AC897" s="216"/>
      <c r="AD897" s="217"/>
      <c r="AE897" s="424" t="e">
        <f>AE895+AE886+AE871+AE834</f>
        <v>#VALUE!</v>
      </c>
      <c r="AF897" s="264">
        <v>268305955.03524911</v>
      </c>
      <c r="AG897" s="69"/>
      <c r="AH897" s="61"/>
    </row>
    <row r="898" spans="1:34" s="107" customFormat="1" ht="12" customHeight="1" x14ac:dyDescent="0.2">
      <c r="A898"/>
      <c r="B898" s="31"/>
      <c r="C898" s="47"/>
      <c r="D898" s="1"/>
      <c r="E898" s="1"/>
      <c r="F898" s="2"/>
      <c r="G898" s="2"/>
      <c r="H898" s="23"/>
      <c r="I898" s="14"/>
      <c r="J898" s="17"/>
      <c r="K898" s="31"/>
      <c r="L898" s="1"/>
      <c r="M898" s="410"/>
      <c r="N898" s="98"/>
      <c r="O898" s="418"/>
      <c r="P898" s="7"/>
      <c r="Q898" s="426"/>
      <c r="R898" s="35"/>
      <c r="S898" s="426"/>
      <c r="T898" s="23"/>
      <c r="U898" s="1"/>
      <c r="V898" s="1"/>
      <c r="W898" s="48"/>
      <c r="X898" s="1"/>
      <c r="Y898" s="3"/>
      <c r="Z898" s="2"/>
      <c r="AA898" s="11"/>
      <c r="AB898" s="60"/>
      <c r="AC898" s="50"/>
      <c r="AD898" s="13"/>
      <c r="AE898" s="437"/>
      <c r="AF898" s="71"/>
      <c r="AG898" s="69"/>
      <c r="AH898" s="61"/>
    </row>
    <row r="899" spans="1:34" s="107" customFormat="1" ht="12" customHeight="1" x14ac:dyDescent="0.2">
      <c r="A899" s="29" t="s">
        <v>329</v>
      </c>
      <c r="B899" s="31"/>
      <c r="C899" s="5"/>
      <c r="D899" s="1"/>
      <c r="E899" s="5" t="s">
        <v>204</v>
      </c>
      <c r="F899" s="2"/>
      <c r="G899" s="2"/>
      <c r="H899" s="23"/>
      <c r="I899" s="14"/>
      <c r="J899" s="17"/>
      <c r="K899" s="31"/>
      <c r="L899" s="1"/>
      <c r="M899" s="410"/>
      <c r="N899" s="98"/>
      <c r="O899" s="418"/>
      <c r="P899" s="7"/>
      <c r="Q899" s="426"/>
      <c r="R899" s="35"/>
      <c r="S899" s="426"/>
      <c r="T899" s="23"/>
      <c r="U899" s="1"/>
      <c r="V899" s="1"/>
      <c r="W899" s="48"/>
      <c r="X899" s="1"/>
      <c r="Y899" s="3"/>
      <c r="Z899" s="2"/>
      <c r="AA899" s="11"/>
      <c r="AB899" s="60"/>
      <c r="AC899" s="50"/>
      <c r="AD899" s="13"/>
      <c r="AE899" s="437"/>
      <c r="AF899" s="71"/>
      <c r="AG899" s="69"/>
      <c r="AH899" s="61"/>
    </row>
    <row r="900" spans="1:34" s="107" customFormat="1" ht="12" customHeight="1" x14ac:dyDescent="0.2">
      <c r="A900" s="29" t="s">
        <v>329</v>
      </c>
      <c r="B900" s="31"/>
      <c r="C900" s="47"/>
      <c r="D900"/>
      <c r="E900" s="29" t="s">
        <v>190</v>
      </c>
      <c r="F900" s="4"/>
      <c r="G900" s="4"/>
      <c r="H900" s="23"/>
      <c r="I900" s="14"/>
      <c r="J900" s="17"/>
      <c r="K900" s="31"/>
      <c r="L900"/>
      <c r="M900" s="410"/>
      <c r="N900" s="98"/>
      <c r="O900" s="418" t="e">
        <f>O897-O886</f>
        <v>#VALUE!</v>
      </c>
      <c r="P900" s="7"/>
      <c r="Q900" s="426"/>
      <c r="R900" s="35"/>
      <c r="S900" s="426"/>
      <c r="T900" s="23"/>
      <c r="U900"/>
      <c r="V900"/>
      <c r="W900" s="48"/>
      <c r="X900"/>
      <c r="Y900" s="3"/>
      <c r="Z900" s="2"/>
      <c r="AA900" s="11"/>
      <c r="AB900" s="60"/>
      <c r="AC900" s="50"/>
      <c r="AD900" s="13"/>
      <c r="AE900" s="437" t="e">
        <f>AE897-AE886</f>
        <v>#VALUE!</v>
      </c>
      <c r="AF900" s="71"/>
      <c r="AG900" s="69"/>
      <c r="AH900" s="61"/>
    </row>
    <row r="901" spans="1:34" s="107" customFormat="1" ht="12" customHeight="1" x14ac:dyDescent="0.2">
      <c r="A901"/>
      <c r="B901" s="152"/>
      <c r="C901" s="152" t="s">
        <v>202</v>
      </c>
      <c r="D901" s="152" t="s">
        <v>31</v>
      </c>
      <c r="E901" s="152" t="s">
        <v>203</v>
      </c>
      <c r="F901" s="227">
        <v>1.0389999999999999</v>
      </c>
      <c r="G901" s="227">
        <f>_xll.BDP(C901,$G$12)</f>
        <v>1.0435000000000001</v>
      </c>
      <c r="H901" s="227">
        <f t="shared" ref="H901:H912" si="414">IF(OR(OR(G901="#N/A N/A",G901="#N/A Real Time"),OR(F901="#N/A N/A",F901="#N/A Real Time")),0,  G901 - F901)</f>
        <v>4.5000000000001705E-3</v>
      </c>
      <c r="I901" s="155">
        <f t="shared" ref="I901:I912" si="415">IF(OR(F901=0,F901="#N/A N/A"),0,H901 / F901*100)</f>
        <v>0.43310875842157565</v>
      </c>
      <c r="J901" s="156">
        <v>39730440.7068111</v>
      </c>
      <c r="K901" s="152" t="str">
        <f>CONCATENATE(D913,D901, " Curncy")</f>
        <v>USDUSD Curncy</v>
      </c>
      <c r="L901" s="152">
        <f>IF(D901 = D913,1,_xll.BDP(K901,$L$12))</f>
        <v>1</v>
      </c>
      <c r="M901" s="394">
        <f>IF(D901 = D913,1,_xll.BDP(K901,$M$12)*L901)</f>
        <v>1</v>
      </c>
      <c r="N901" s="157">
        <f>H901*J901/M901/G901*-1</f>
        <v>-171333.9560907108</v>
      </c>
      <c r="O901" s="396">
        <f>N901 / Y913</f>
        <v>-3.9310790614028289E-4</v>
      </c>
      <c r="P901" s="159">
        <f t="shared" ref="P901:P912" si="416">ABS(IF(OR(OR(J901=0,G901 = "#N/A N/A"),G901="#N/A Real Time"),0,J901/M901))</f>
        <v>39730440.7068111</v>
      </c>
      <c r="Q901" s="398">
        <f>P901 / Y913*100</f>
        <v>9.1157355568304368</v>
      </c>
      <c r="R901" s="160"/>
      <c r="S901" s="398"/>
      <c r="T901" s="152">
        <f t="shared" ref="T901:T912" si="417">IF(EXACT(D901,UPPER(D901)),1,0.01)/V901</f>
        <v>1</v>
      </c>
      <c r="U901" s="152">
        <v>2</v>
      </c>
      <c r="V901" s="152">
        <v>1</v>
      </c>
      <c r="W901" s="158">
        <f t="shared" ref="W901:W912" si="418">IF(AND(Q901&lt;0,O901&gt;0),O901,0)</f>
        <v>0</v>
      </c>
      <c r="X901" s="158">
        <f t="shared" ref="X901:X912" si="419">IF(AND(Q901&gt;0,O901&gt;0),O901,0)</f>
        <v>0</v>
      </c>
      <c r="Y901" s="3"/>
      <c r="Z901" s="162">
        <v>1.0451999999999999</v>
      </c>
      <c r="AA901" s="162">
        <f t="shared" ref="AA901:AA912" si="420">IF(OR(OR(F901="#N/A N/A",F901="#N/A Real Time"),OR(Z901="#N/A N/A",Z901="#N/A Real Time")),0,  F901 - Z901)</f>
        <v>-6.1999999999999833E-3</v>
      </c>
      <c r="AB901" s="163">
        <f t="shared" ref="AB901:AB912" si="421">IF(OR(Z901=0,Z901="#N/A N/A"),0,AA901 / Z901*100)</f>
        <v>-0.59318790662074083</v>
      </c>
      <c r="AC901" s="164">
        <v>39730440.7068111</v>
      </c>
      <c r="AD901" s="165">
        <f>IF(D901 = D913,1,_xll.BDP(K901,$AD$12)*L901)</f>
        <v>1</v>
      </c>
      <c r="AE901" s="400">
        <f>AA901*AC901/AD901/Z901*-1 / AF913</f>
        <v>5.3931897633419437E-4</v>
      </c>
      <c r="AF901" s="71"/>
      <c r="AG901" s="69"/>
      <c r="AH901" s="61"/>
    </row>
    <row r="902" spans="1:34" s="107" customFormat="1" ht="12" customHeight="1" x14ac:dyDescent="0.2">
      <c r="A902"/>
      <c r="B902" s="152"/>
      <c r="C902" s="152" t="s">
        <v>189</v>
      </c>
      <c r="D902" s="152" t="s">
        <v>67</v>
      </c>
      <c r="E902" s="152" t="s">
        <v>1189</v>
      </c>
      <c r="F902" s="227">
        <v>1.20018482</v>
      </c>
      <c r="G902" s="227">
        <f>_xll.BDP(C902,$G$12)</f>
        <v>1.2121999999999999</v>
      </c>
      <c r="H902" s="227">
        <f t="shared" si="414"/>
        <v>1.2015179999999903E-2</v>
      </c>
      <c r="I902" s="155">
        <f t="shared" si="415"/>
        <v>1.0011108122497254</v>
      </c>
      <c r="J902" s="156">
        <v>-375569391.33109999</v>
      </c>
      <c r="K902" s="152" t="str">
        <f>CONCATENATE(D913,D902, " Curncy")</f>
        <v>USDGBP Curncy</v>
      </c>
      <c r="L902" s="152">
        <f>IF(D902 = D913,1,_xll.BDP(K902,$L$12))</f>
        <v>1</v>
      </c>
      <c r="M902" s="394">
        <f>IF(D902 = D913,1,_xll.BDP(K902,$M$12)*L902)</f>
        <v>0.82489999999999997</v>
      </c>
      <c r="N902" s="157">
        <f>H902*J902/M902/G902</f>
        <v>-4512787.5482495325</v>
      </c>
      <c r="O902" s="396">
        <f>N902 / Y913</f>
        <v>-1.0354120715038438E-2</v>
      </c>
      <c r="P902" s="159">
        <f t="shared" si="416"/>
        <v>455290812.62104499</v>
      </c>
      <c r="Q902" s="398">
        <f>P902 / Y913*100</f>
        <v>104.461731998769</v>
      </c>
      <c r="R902" s="160"/>
      <c r="S902" s="398"/>
      <c r="T902" s="152">
        <f t="shared" si="417"/>
        <v>1</v>
      </c>
      <c r="U902" s="152">
        <v>2</v>
      </c>
      <c r="V902" s="152">
        <v>1</v>
      </c>
      <c r="W902" s="158">
        <f t="shared" si="418"/>
        <v>0</v>
      </c>
      <c r="X902" s="158">
        <f t="shared" si="419"/>
        <v>0</v>
      </c>
      <c r="Y902" s="3"/>
      <c r="Z902" s="162">
        <v>1.2143603999999999</v>
      </c>
      <c r="AA902" s="162">
        <f t="shared" si="420"/>
        <v>-1.4175579999999854E-2</v>
      </c>
      <c r="AB902" s="163">
        <f t="shared" si="421"/>
        <v>-1.1673289082878406</v>
      </c>
      <c r="AC902" s="164">
        <v>-375569391.33109999</v>
      </c>
      <c r="AD902" s="165">
        <f>IF(D902 = D913,1,_xll.BDP(K902,$AD$12)*L902)</f>
        <v>0.82650000000000001</v>
      </c>
      <c r="AE902" s="400">
        <f>AA902*AC902/AD902/Z902 / AF913</f>
        <v>1.213865599241461E-2</v>
      </c>
      <c r="AF902" s="71"/>
      <c r="AG902" s="69"/>
      <c r="AH902" s="61"/>
    </row>
    <row r="903" spans="1:34" s="107" customFormat="1" ht="12" customHeight="1" x14ac:dyDescent="0.2">
      <c r="A903"/>
      <c r="B903" s="152"/>
      <c r="C903" s="152" t="s">
        <v>187</v>
      </c>
      <c r="D903" s="152" t="s">
        <v>67</v>
      </c>
      <c r="E903" s="152" t="s">
        <v>323</v>
      </c>
      <c r="F903" s="227">
        <v>0.86570000000000003</v>
      </c>
      <c r="G903" s="227">
        <f>_xll.BDP(C903,$G$12)</f>
        <v>0.86089000000000004</v>
      </c>
      <c r="H903" s="227">
        <f t="shared" si="414"/>
        <v>-4.809999999999981E-3</v>
      </c>
      <c r="I903" s="155">
        <f t="shared" si="415"/>
        <v>-0.5556197296985077</v>
      </c>
      <c r="J903" s="156">
        <v>0</v>
      </c>
      <c r="K903" s="152" t="str">
        <f>CONCATENATE(D913,D903, " Curncy")</f>
        <v>USDGBP Curncy</v>
      </c>
      <c r="L903" s="152">
        <f>IF(D903 = D913,1,_xll.BDP(K903,$L$12))</f>
        <v>1</v>
      </c>
      <c r="M903" s="394">
        <f>IF(D903 = D913,1,_xll.BDP(K903,$M$12)*L903)</f>
        <v>0.82489999999999997</v>
      </c>
      <c r="N903" s="157">
        <f>H903*J903/M903/G903*-1</f>
        <v>0</v>
      </c>
      <c r="O903" s="396">
        <f>N903 / Y913</f>
        <v>0</v>
      </c>
      <c r="P903" s="159">
        <f t="shared" si="416"/>
        <v>0</v>
      </c>
      <c r="Q903" s="398">
        <f>P903 / Y913*100</f>
        <v>0</v>
      </c>
      <c r="R903" s="160"/>
      <c r="S903" s="398"/>
      <c r="T903" s="152">
        <f t="shared" si="417"/>
        <v>1</v>
      </c>
      <c r="U903" s="152">
        <v>2</v>
      </c>
      <c r="V903" s="152">
        <v>1</v>
      </c>
      <c r="W903" s="158">
        <f t="shared" si="418"/>
        <v>0</v>
      </c>
      <c r="X903" s="158">
        <f t="shared" si="419"/>
        <v>0</v>
      </c>
      <c r="Y903" s="3"/>
      <c r="Z903" s="162">
        <v>0.86070000000000002</v>
      </c>
      <c r="AA903" s="162">
        <f t="shared" si="420"/>
        <v>5.0000000000000044E-3</v>
      </c>
      <c r="AB903" s="163">
        <f t="shared" si="421"/>
        <v>0.58092250493784181</v>
      </c>
      <c r="AC903" s="164">
        <v>0</v>
      </c>
      <c r="AD903" s="165">
        <f>IF(D903 = D913,1,_xll.BDP(K903,$AD$12)*L903)</f>
        <v>0.82650000000000001</v>
      </c>
      <c r="AE903" s="400">
        <f>AA903*AC903/AD903/Z903*-1 / AF913</f>
        <v>0</v>
      </c>
      <c r="AF903" s="71"/>
      <c r="AG903" s="69"/>
      <c r="AH903" s="61"/>
    </row>
    <row r="904" spans="1:34" s="107" customFormat="1" ht="12" customHeight="1" x14ac:dyDescent="0.2">
      <c r="A904" s="110"/>
      <c r="B904" s="110"/>
      <c r="C904" s="110" t="s">
        <v>1710</v>
      </c>
      <c r="D904" s="110" t="s">
        <v>1712</v>
      </c>
      <c r="E904" s="110" t="s">
        <v>1711</v>
      </c>
      <c r="F904" s="115">
        <v>10.370100000000001</v>
      </c>
      <c r="G904" s="115">
        <f>_xll.BDP(C904,$G$12)</f>
        <v>10.3246</v>
      </c>
      <c r="H904" s="115">
        <f>IF(OR(OR(G904="#N/A N/A",G904="#N/A Real Time"),OR(F904="#N/A N/A",F904="#N/A Real Time")),0,  G904 - F904)</f>
        <v>-4.550000000000054E-2</v>
      </c>
      <c r="I904" s="113">
        <f>IF(OR(F904=0,F904="#N/A N/A"),0,H904 / F904*100)</f>
        <v>-0.43876143913752558</v>
      </c>
      <c r="J904" s="114">
        <v>246364650</v>
      </c>
      <c r="K904" s="110" t="str">
        <f>CONCATENATE(D913,D904, " Curncy")</f>
        <v>USDNOK Curncy</v>
      </c>
      <c r="L904" s="110">
        <f>IF(D904 = D913,1,_xll.BDP(K904,$L$12))</f>
        <v>1</v>
      </c>
      <c r="M904" s="372">
        <f>IF(D904 = D913,1,_xll.BDP(K904,$M$12)*L904)</f>
        <v>9.8937000000000008</v>
      </c>
      <c r="N904" s="116">
        <f>H904*J904/M904/G904*-1</f>
        <v>109738.19607234908</v>
      </c>
      <c r="O904" s="379">
        <f>N904 / Y913</f>
        <v>2.5178285417499808E-4</v>
      </c>
      <c r="P904" s="286">
        <f>ABS(IF(OR(OR(J904=0,G904 = "#N/A N/A"),G904="#N/A Real Time"),0,J904/M904))</f>
        <v>24901164.377331026</v>
      </c>
      <c r="Q904" s="384">
        <f>P904 / Y913*100</f>
        <v>5.7133126510223171</v>
      </c>
      <c r="R904" s="118"/>
      <c r="S904" s="384"/>
      <c r="T904" s="110">
        <f>IF(EXACT(D904,UPPER(D904)),1,0.01)/V904</f>
        <v>1</v>
      </c>
      <c r="U904" s="110">
        <v>2</v>
      </c>
      <c r="V904" s="110">
        <v>1</v>
      </c>
      <c r="W904" s="117">
        <f>IF(AND(Q904&lt;0,O904&gt;0),O904,0)</f>
        <v>0</v>
      </c>
      <c r="X904" s="117">
        <f>IF(AND(Q904&gt;0,O904&gt;0),O904,0)</f>
        <v>2.5178285417499808E-4</v>
      </c>
      <c r="Y904" s="110"/>
      <c r="Z904" s="119">
        <v>10.3294</v>
      </c>
      <c r="AA904" s="119">
        <f>IF(OR(OR(F904="#N/A N/A",F904="#N/A Real Time"),OR(Z904="#N/A N/A",Z904="#N/A Real Time")),0,  F904 - Z904)</f>
        <v>4.0700000000001069E-2</v>
      </c>
      <c r="AB904" s="129">
        <f>IF(OR(Z904=0,Z904="#N/A N/A"),0,AA904 / Z904*100)</f>
        <v>0.39402094990997605</v>
      </c>
      <c r="AC904" s="121">
        <v>246364650</v>
      </c>
      <c r="AD904" s="122">
        <f>IF(D904 = D913,1,_xll.BDP(K904,$AD$12)*L904)</f>
        <v>9.9961000000000002</v>
      </c>
      <c r="AE904" s="389">
        <f>AA904*AC904/AD904/Z904*-1 / AF913</f>
        <v>-2.222271644070325E-4</v>
      </c>
      <c r="AF904" s="123"/>
      <c r="AG904" s="69"/>
      <c r="AH904" s="61"/>
    </row>
    <row r="905" spans="1:34" s="107" customFormat="1" ht="12" customHeight="1" x14ac:dyDescent="0.2">
      <c r="A905"/>
      <c r="B905" s="152"/>
      <c r="C905" s="152" t="s">
        <v>192</v>
      </c>
      <c r="D905" s="152" t="s">
        <v>31</v>
      </c>
      <c r="E905" s="152" t="s">
        <v>195</v>
      </c>
      <c r="F905" s="227">
        <v>55.240615980000001</v>
      </c>
      <c r="G905" s="227">
        <f>_xll.BDP(C905,$G$12)</f>
        <v>55.7667</v>
      </c>
      <c r="H905" s="227">
        <f t="shared" si="414"/>
        <v>0.52608401999999899</v>
      </c>
      <c r="I905" s="155">
        <f t="shared" si="415"/>
        <v>0.95235002482678499</v>
      </c>
      <c r="J905" s="156">
        <v>0</v>
      </c>
      <c r="K905" s="152" t="str">
        <f>CONCATENATE(D913,D905, " Curncy")</f>
        <v>USDUSD Curncy</v>
      </c>
      <c r="L905" s="152">
        <f>IF(D905 = D913,1,_xll.BDP(K905,$L$12))</f>
        <v>1</v>
      </c>
      <c r="M905" s="394">
        <f>IF(D905 = D913,1,_xll.BDP(K905,$M$12)*L905)</f>
        <v>1</v>
      </c>
      <c r="N905" s="157">
        <f>H905*J905/M905/G905</f>
        <v>0</v>
      </c>
      <c r="O905" s="396">
        <f>N905 / Y913</f>
        <v>0</v>
      </c>
      <c r="P905" s="159">
        <f t="shared" si="416"/>
        <v>0</v>
      </c>
      <c r="Q905" s="398">
        <f>P905 / Y913*100</f>
        <v>0</v>
      </c>
      <c r="R905" s="160"/>
      <c r="S905" s="398"/>
      <c r="T905" s="152">
        <f t="shared" si="417"/>
        <v>1</v>
      </c>
      <c r="U905" s="152">
        <v>2</v>
      </c>
      <c r="V905" s="152">
        <v>1</v>
      </c>
      <c r="W905" s="158">
        <f t="shared" si="418"/>
        <v>0</v>
      </c>
      <c r="X905" s="158">
        <f t="shared" si="419"/>
        <v>0</v>
      </c>
      <c r="Y905" s="3"/>
      <c r="Z905" s="162">
        <v>54.693455800000002</v>
      </c>
      <c r="AA905" s="162">
        <f t="shared" si="420"/>
        <v>0.54716017999999877</v>
      </c>
      <c r="AB905" s="163">
        <f t="shared" si="421"/>
        <v>1.0004125210168173</v>
      </c>
      <c r="AC905" s="164">
        <v>0</v>
      </c>
      <c r="AD905" s="165">
        <f>IF(D905 = D913,1,_xll.BDP(K905,$AD$12)*L905)</f>
        <v>1</v>
      </c>
      <c r="AE905" s="400">
        <f>AA905*AC905/AD905/Z905 / AF913</f>
        <v>0</v>
      </c>
      <c r="AF905" s="71"/>
      <c r="AG905" s="69"/>
      <c r="AH905" s="61"/>
    </row>
    <row r="906" spans="1:34" s="107" customFormat="1" ht="12" customHeight="1" x14ac:dyDescent="0.2">
      <c r="A906"/>
      <c r="B906" s="152"/>
      <c r="C906" s="152" t="s">
        <v>199</v>
      </c>
      <c r="D906" s="152" t="s">
        <v>31</v>
      </c>
      <c r="E906" s="152" t="s">
        <v>200</v>
      </c>
      <c r="F906" s="227">
        <v>7.8471607299999997</v>
      </c>
      <c r="G906" s="227">
        <f>_xll.BDP(C906,$G$12)</f>
        <v>7.8465999999999996</v>
      </c>
      <c r="H906" s="227">
        <f t="shared" si="414"/>
        <v>-5.607300000001203E-4</v>
      </c>
      <c r="I906" s="155">
        <f t="shared" si="415"/>
        <v>-7.1456418352236345E-3</v>
      </c>
      <c r="J906" s="156">
        <v>0</v>
      </c>
      <c r="K906" s="152" t="str">
        <f>CONCATENATE(D913,D906, " Curncy")</f>
        <v>USDUSD Curncy</v>
      </c>
      <c r="L906" s="152">
        <f>IF(D906 = D913,1,_xll.BDP(K906,$L$12))</f>
        <v>1</v>
      </c>
      <c r="M906" s="394">
        <f>IF(D906 = D913,1,_xll.BDP(K906,$M$12)*L906)</f>
        <v>1</v>
      </c>
      <c r="N906" s="157">
        <f>H906*J906/M906/G906</f>
        <v>0</v>
      </c>
      <c r="O906" s="396">
        <f>N906 / Y913</f>
        <v>0</v>
      </c>
      <c r="P906" s="159">
        <f t="shared" si="416"/>
        <v>0</v>
      </c>
      <c r="Q906" s="398">
        <f>P906 / Y913*100</f>
        <v>0</v>
      </c>
      <c r="R906" s="160"/>
      <c r="S906" s="398"/>
      <c r="T906" s="152">
        <f t="shared" si="417"/>
        <v>1</v>
      </c>
      <c r="U906" s="152">
        <v>2</v>
      </c>
      <c r="V906" s="152">
        <v>1</v>
      </c>
      <c r="W906" s="158">
        <f t="shared" si="418"/>
        <v>0</v>
      </c>
      <c r="X906" s="158">
        <f t="shared" si="419"/>
        <v>0</v>
      </c>
      <c r="Y906" s="3"/>
      <c r="Z906" s="162">
        <v>7.84663222</v>
      </c>
      <c r="AA906" s="162">
        <f t="shared" si="420"/>
        <v>5.2850999999964898E-4</v>
      </c>
      <c r="AB906" s="163">
        <f t="shared" si="421"/>
        <v>6.735501106481692E-3</v>
      </c>
      <c r="AC906" s="164">
        <v>0</v>
      </c>
      <c r="AD906" s="165">
        <f>IF(D906 = D913,1,_xll.BDP(K906,$AD$12)*L906)</f>
        <v>1</v>
      </c>
      <c r="AE906" s="400">
        <f>AA906*AC906/AD906/Z906 / AF913</f>
        <v>0</v>
      </c>
      <c r="AF906" s="71"/>
      <c r="AG906" s="69"/>
      <c r="AH906" s="61"/>
    </row>
    <row r="907" spans="1:34" s="107" customFormat="1" ht="12" customHeight="1" x14ac:dyDescent="0.2">
      <c r="A907"/>
      <c r="B907" s="152"/>
      <c r="C907" s="152" t="s">
        <v>218</v>
      </c>
      <c r="D907" s="152" t="s">
        <v>31</v>
      </c>
      <c r="E907" s="152" t="s">
        <v>201</v>
      </c>
      <c r="F907" s="227">
        <v>0.67709352</v>
      </c>
      <c r="G907" s="227">
        <f>_xll.BDP(C907,$G$12)</f>
        <v>0.6855</v>
      </c>
      <c r="H907" s="227">
        <f t="shared" si="414"/>
        <v>8.406479999999994E-3</v>
      </c>
      <c r="I907" s="155">
        <f t="shared" si="415"/>
        <v>1.2415537516885398</v>
      </c>
      <c r="J907" s="156">
        <v>0</v>
      </c>
      <c r="K907" s="152" t="str">
        <f>CONCATENATE(D913,D907, " Curncy")</f>
        <v>USDUSD Curncy</v>
      </c>
      <c r="L907" s="152">
        <f>IF(D907 = D913,1,_xll.BDP(K907,$L$12))</f>
        <v>1</v>
      </c>
      <c r="M907" s="394">
        <f>IF(D907 = D913,1,_xll.BDP(K907,$M$12)*L907)</f>
        <v>1</v>
      </c>
      <c r="N907" s="157">
        <f>H907*J907/M907/G907*-1</f>
        <v>0</v>
      </c>
      <c r="O907" s="396">
        <f>N907 / Y913</f>
        <v>0</v>
      </c>
      <c r="P907" s="159">
        <f t="shared" si="416"/>
        <v>0</v>
      </c>
      <c r="Q907" s="398">
        <f>P907 / Y913*100</f>
        <v>0</v>
      </c>
      <c r="R907" s="160"/>
      <c r="S907" s="398"/>
      <c r="T907" s="152">
        <f t="shared" si="417"/>
        <v>1</v>
      </c>
      <c r="U907" s="152">
        <v>2</v>
      </c>
      <c r="V907" s="152">
        <v>1</v>
      </c>
      <c r="W907" s="158">
        <f t="shared" si="418"/>
        <v>0</v>
      </c>
      <c r="X907" s="158">
        <f t="shared" si="419"/>
        <v>0</v>
      </c>
      <c r="Y907" s="3"/>
      <c r="Z907" s="162">
        <v>0.68772206999999996</v>
      </c>
      <c r="AA907" s="162">
        <f t="shared" si="420"/>
        <v>-1.0628549999999959E-2</v>
      </c>
      <c r="AB907" s="163">
        <f t="shared" si="421"/>
        <v>-1.5454717048705386</v>
      </c>
      <c r="AC907" s="164">
        <v>0</v>
      </c>
      <c r="AD907" s="165">
        <f>IF(D907 = D913,1,_xll.BDP(K907,$AD$12)*L907)</f>
        <v>1</v>
      </c>
      <c r="AE907" s="400">
        <f>AA907*AC907/AD907/Z907*-1 / AF913</f>
        <v>0</v>
      </c>
      <c r="AF907" s="71"/>
      <c r="AG907" s="69"/>
      <c r="AH907" s="61"/>
    </row>
    <row r="908" spans="1:34" s="107" customFormat="1" ht="12" customHeight="1" x14ac:dyDescent="0.2">
      <c r="A908" s="152"/>
      <c r="B908" s="152"/>
      <c r="C908" s="152" t="s">
        <v>1626</v>
      </c>
      <c r="D908" s="152" t="s">
        <v>31</v>
      </c>
      <c r="E908" s="152" t="s">
        <v>1627</v>
      </c>
      <c r="F908" s="227">
        <v>6.7062560199999997</v>
      </c>
      <c r="G908" s="227">
        <f>_xll.BDP(C908,$G$12)</f>
        <v>6.6943999999999999</v>
      </c>
      <c r="H908" s="227">
        <f t="shared" si="414"/>
        <v>-1.1856019999999745E-2</v>
      </c>
      <c r="I908" s="155">
        <f t="shared" si="415"/>
        <v>-0.17679044707869274</v>
      </c>
      <c r="J908" s="156">
        <v>0</v>
      </c>
      <c r="K908" s="152" t="str">
        <f>CONCATENATE(D913,D908, " Curncy")</f>
        <v>USDUSD Curncy</v>
      </c>
      <c r="L908" s="152">
        <f>IF(D908 = D913,1,_xll.BDP(K908,$L$12))</f>
        <v>1</v>
      </c>
      <c r="M908" s="394">
        <f>IF(D908 = D913,1,_xll.BDP(K908,$M$12)*L908)</f>
        <v>1</v>
      </c>
      <c r="N908" s="157">
        <f>H908*J908/M908/G908</f>
        <v>0</v>
      </c>
      <c r="O908" s="396">
        <f>N908 / Y913</f>
        <v>0</v>
      </c>
      <c r="P908" s="159">
        <f t="shared" si="416"/>
        <v>0</v>
      </c>
      <c r="Q908" s="398">
        <f>P908 / Y913*100</f>
        <v>0</v>
      </c>
      <c r="R908" s="160"/>
      <c r="S908" s="398"/>
      <c r="T908" s="152">
        <f t="shared" si="417"/>
        <v>1</v>
      </c>
      <c r="U908" s="152">
        <v>2</v>
      </c>
      <c r="V908" s="152">
        <v>1</v>
      </c>
      <c r="W908" s="158">
        <f t="shared" si="418"/>
        <v>0</v>
      </c>
      <c r="X908" s="158">
        <f t="shared" si="419"/>
        <v>0</v>
      </c>
      <c r="Y908" s="161"/>
      <c r="Z908" s="162">
        <v>6.7009184800000003</v>
      </c>
      <c r="AA908" s="162">
        <f t="shared" si="420"/>
        <v>5.3375399999993078E-3</v>
      </c>
      <c r="AB908" s="163">
        <f t="shared" si="421"/>
        <v>7.9653856645623716E-2</v>
      </c>
      <c r="AC908" s="164">
        <v>0</v>
      </c>
      <c r="AD908" s="165">
        <f>IF(D908 = D913,1,_xll.BDP(K908,$AD$12)*L908)</f>
        <v>1</v>
      </c>
      <c r="AE908" s="400">
        <f>AA908*AC908/AD908/Z908 / AF913</f>
        <v>0</v>
      </c>
      <c r="AF908" s="166"/>
      <c r="AG908" s="69"/>
      <c r="AH908" s="61"/>
    </row>
    <row r="909" spans="1:34" s="107" customFormat="1" ht="12" customHeight="1" x14ac:dyDescent="0.2">
      <c r="A909"/>
      <c r="B909" s="152"/>
      <c r="C909" s="152" t="s">
        <v>194</v>
      </c>
      <c r="D909" s="152" t="s">
        <v>67</v>
      </c>
      <c r="E909" s="152" t="s">
        <v>324</v>
      </c>
      <c r="F909" s="227">
        <v>19.76019406</v>
      </c>
      <c r="G909" s="227">
        <f>_xll.BDP(C909,$G$12)</f>
        <v>19.779399999999999</v>
      </c>
      <c r="H909" s="227">
        <f t="shared" si="414"/>
        <v>1.9205939999999089E-2</v>
      </c>
      <c r="I909" s="155">
        <f t="shared" si="415"/>
        <v>9.7195098093075555E-2</v>
      </c>
      <c r="J909" s="156">
        <v>0</v>
      </c>
      <c r="K909" s="152" t="str">
        <f>CONCATENATE(D913,D909, " Curncy")</f>
        <v>USDGBP Curncy</v>
      </c>
      <c r="L909" s="152">
        <f>IF(D909 = D913,1,_xll.BDP(K909,$L$12))</f>
        <v>1</v>
      </c>
      <c r="M909" s="394">
        <f>IF(D909 = D913,1,_xll.BDP(K909,$M$12)*L909)</f>
        <v>0.82489999999999997</v>
      </c>
      <c r="N909" s="157">
        <f>H909*J909/M909/G909</f>
        <v>0</v>
      </c>
      <c r="O909" s="396">
        <f>N909 / Y913</f>
        <v>0</v>
      </c>
      <c r="P909" s="159">
        <f t="shared" si="416"/>
        <v>0</v>
      </c>
      <c r="Q909" s="398">
        <f>P909 / Y913*100</f>
        <v>0</v>
      </c>
      <c r="R909" s="160"/>
      <c r="S909" s="398"/>
      <c r="T909" s="152">
        <f t="shared" si="417"/>
        <v>1</v>
      </c>
      <c r="U909" s="152">
        <v>2</v>
      </c>
      <c r="V909" s="152">
        <v>1</v>
      </c>
      <c r="W909" s="158">
        <f t="shared" si="418"/>
        <v>0</v>
      </c>
      <c r="X909" s="158">
        <f t="shared" si="419"/>
        <v>0</v>
      </c>
      <c r="Y909" s="3"/>
      <c r="Z909" s="162">
        <v>19.896711979999999</v>
      </c>
      <c r="AA909" s="162">
        <f t="shared" si="420"/>
        <v>-0.13651791999999929</v>
      </c>
      <c r="AB909" s="163">
        <f t="shared" si="421"/>
        <v>-0.68613306629369675</v>
      </c>
      <c r="AC909" s="164">
        <v>0</v>
      </c>
      <c r="AD909" s="165">
        <f>IF(D909 = D913,1,_xll.BDP(K909,$AD$12)*L909)</f>
        <v>0.82650000000000001</v>
      </c>
      <c r="AE909" s="400">
        <f>AA909*AC909/AD909/Z909 / AF913</f>
        <v>0</v>
      </c>
      <c r="AF909" s="71"/>
      <c r="AG909" s="69"/>
      <c r="AH909" s="61"/>
    </row>
    <row r="910" spans="1:34" s="107" customFormat="1" ht="12" customHeight="1" x14ac:dyDescent="0.2">
      <c r="A910" s="29"/>
      <c r="B910" s="152"/>
      <c r="C910" s="152" t="s">
        <v>198</v>
      </c>
      <c r="D910" s="152" t="s">
        <v>31</v>
      </c>
      <c r="E910" s="152" t="s">
        <v>325</v>
      </c>
      <c r="F910" s="227">
        <v>135.1292917063046</v>
      </c>
      <c r="G910" s="227">
        <f>_xll.BDP(C910,$G$12)</f>
        <v>135.46</v>
      </c>
      <c r="H910" s="227">
        <f t="shared" si="414"/>
        <v>0.33070829369540888</v>
      </c>
      <c r="I910" s="155">
        <f t="shared" si="415"/>
        <v>0.24473472000000082</v>
      </c>
      <c r="J910" s="156">
        <v>0</v>
      </c>
      <c r="K910" s="152" t="str">
        <f>CONCATENATE(D913,D910, " Curncy")</f>
        <v>USDUSD Curncy</v>
      </c>
      <c r="L910" s="152">
        <f>IF(D910 = D913,1,_xll.BDP(K910,$L$12))</f>
        <v>1</v>
      </c>
      <c r="M910" s="394">
        <f>IF(D910 = D913,1,_xll.BDP(K910,$M$12)*L910)</f>
        <v>1</v>
      </c>
      <c r="N910" s="157">
        <f>H910*J910/M910/G910</f>
        <v>0</v>
      </c>
      <c r="O910" s="396">
        <f>N910 / Y913</f>
        <v>0</v>
      </c>
      <c r="P910" s="159">
        <f t="shared" si="416"/>
        <v>0</v>
      </c>
      <c r="Q910" s="398">
        <f>P910 / Y913*100</f>
        <v>0</v>
      </c>
      <c r="R910" s="160"/>
      <c r="S910" s="398"/>
      <c r="T910" s="152">
        <f t="shared" si="417"/>
        <v>1</v>
      </c>
      <c r="U910" s="152">
        <v>2</v>
      </c>
      <c r="V910" s="152">
        <v>1</v>
      </c>
      <c r="W910" s="158">
        <f t="shared" si="418"/>
        <v>0</v>
      </c>
      <c r="X910" s="158">
        <f t="shared" si="419"/>
        <v>0</v>
      </c>
      <c r="Y910" s="3"/>
      <c r="Z910" s="162">
        <v>135.84169552170681</v>
      </c>
      <c r="AA910" s="162">
        <f t="shared" si="420"/>
        <v>-0.71240381540221165</v>
      </c>
      <c r="AB910" s="163">
        <f t="shared" si="421"/>
        <v>-0.52443678111215353</v>
      </c>
      <c r="AC910" s="164">
        <v>0</v>
      </c>
      <c r="AD910" s="165">
        <f>IF(D910 = D913,1,_xll.BDP(K910,$AD$12)*L910)</f>
        <v>1</v>
      </c>
      <c r="AE910" s="400">
        <f>AA910*AC910/AD910/Z910 / AF913</f>
        <v>0</v>
      </c>
      <c r="AF910"/>
      <c r="AG910" s="69"/>
      <c r="AH910" s="61"/>
    </row>
    <row r="911" spans="1:34" s="107" customFormat="1" ht="12" customHeight="1" x14ac:dyDescent="0.2">
      <c r="A911" s="29"/>
      <c r="B911" s="152"/>
      <c r="C911" s="152" t="s">
        <v>191</v>
      </c>
      <c r="D911" s="152" t="s">
        <v>31</v>
      </c>
      <c r="E911" s="152" t="s">
        <v>193</v>
      </c>
      <c r="F911" s="227">
        <v>10.352550946197274</v>
      </c>
      <c r="G911" s="227">
        <f>_xll.BDP(C911,$G$12)</f>
        <v>10.3104</v>
      </c>
      <c r="H911" s="227">
        <f t="shared" si="414"/>
        <v>-4.2150946197274664E-2</v>
      </c>
      <c r="I911" s="155">
        <f t="shared" si="415"/>
        <v>-0.40715516799999579</v>
      </c>
      <c r="J911" s="156">
        <v>0</v>
      </c>
      <c r="K911" s="152" t="str">
        <f>CONCATENATE(D913,D911, " Curncy")</f>
        <v>USDUSD Curncy</v>
      </c>
      <c r="L911" s="152">
        <f>IF(D911 = D913,1,_xll.BDP(K911,$L$12))</f>
        <v>1</v>
      </c>
      <c r="M911" s="394">
        <f>IF(D911 = D913,1,_xll.BDP(K911,$M$12)*L911)</f>
        <v>1</v>
      </c>
      <c r="N911" s="157">
        <f>H911*J911/M911/G911</f>
        <v>0</v>
      </c>
      <c r="O911" s="396">
        <f>N911 / Y913</f>
        <v>0</v>
      </c>
      <c r="P911" s="159">
        <f t="shared" si="416"/>
        <v>0</v>
      </c>
      <c r="Q911" s="398">
        <f>P911 / Y913*100</f>
        <v>0</v>
      </c>
      <c r="R911" s="160"/>
      <c r="S911" s="398"/>
      <c r="T911" s="152">
        <f t="shared" si="417"/>
        <v>1</v>
      </c>
      <c r="U911" s="152">
        <v>2</v>
      </c>
      <c r="V911" s="152">
        <v>1</v>
      </c>
      <c r="W911" s="158">
        <f t="shared" si="418"/>
        <v>0</v>
      </c>
      <c r="X911" s="158">
        <f t="shared" si="419"/>
        <v>0</v>
      </c>
      <c r="Y911" s="3"/>
      <c r="Z911" s="162">
        <v>10.254688520501738</v>
      </c>
      <c r="AA911" s="162">
        <f t="shared" si="420"/>
        <v>9.7862425695536714E-2</v>
      </c>
      <c r="AB911" s="163">
        <f t="shared" si="421"/>
        <v>0.95431885132234651</v>
      </c>
      <c r="AC911" s="164">
        <v>0</v>
      </c>
      <c r="AD911" s="165">
        <f>IF(D911 = D913,1,_xll.BDP(K911,$AD$12)*L911)</f>
        <v>1</v>
      </c>
      <c r="AE911" s="400">
        <f>AA911*AC911/AD911/Z911 / AF913</f>
        <v>0</v>
      </c>
      <c r="AF911"/>
      <c r="AG911" s="69"/>
      <c r="AH911" s="61"/>
    </row>
    <row r="912" spans="1:34" s="107" customFormat="1" ht="12" customHeight="1" x14ac:dyDescent="0.2">
      <c r="A912" s="152"/>
      <c r="B912" s="152"/>
      <c r="C912" s="152" t="s">
        <v>1252</v>
      </c>
      <c r="D912" s="152" t="s">
        <v>31</v>
      </c>
      <c r="E912" s="152" t="s">
        <v>196</v>
      </c>
      <c r="F912" s="227">
        <v>16.464292589999999</v>
      </c>
      <c r="G912" s="227">
        <f>_xll.BDP(C912,$G$12)</f>
        <v>16.3172</v>
      </c>
      <c r="H912" s="227">
        <f t="shared" si="414"/>
        <v>-0.14709258999999975</v>
      </c>
      <c r="I912" s="155">
        <f t="shared" si="415"/>
        <v>-0.89340364425581287</v>
      </c>
      <c r="J912" s="156">
        <v>0</v>
      </c>
      <c r="K912" s="152" t="str">
        <f>CONCATENATE(D913,D912, " Curncy")</f>
        <v>USDUSD Curncy</v>
      </c>
      <c r="L912" s="152">
        <f>IF(D912 = D913,1,_xll.BDP(K912,$L$12))</f>
        <v>1</v>
      </c>
      <c r="M912" s="394">
        <f>IF(D912 = D913,1,_xll.BDP(K912,$M$12)*L912)</f>
        <v>1</v>
      </c>
      <c r="N912" s="157">
        <f>H912*J912/M912/G912</f>
        <v>0</v>
      </c>
      <c r="O912" s="396">
        <f>N912 / Y913</f>
        <v>0</v>
      </c>
      <c r="P912" s="159">
        <f t="shared" si="416"/>
        <v>0</v>
      </c>
      <c r="Q912" s="398">
        <f>P912 / Y913*100</f>
        <v>0</v>
      </c>
      <c r="R912" s="160"/>
      <c r="S912" s="398"/>
      <c r="T912" s="152">
        <f t="shared" si="417"/>
        <v>1</v>
      </c>
      <c r="U912" s="152">
        <v>2</v>
      </c>
      <c r="V912" s="152">
        <v>1</v>
      </c>
      <c r="W912" s="158">
        <f t="shared" si="418"/>
        <v>0</v>
      </c>
      <c r="X912" s="158">
        <f t="shared" si="419"/>
        <v>0</v>
      </c>
      <c r="Y912" s="161"/>
      <c r="Z912" s="162">
        <v>16.384519709999999</v>
      </c>
      <c r="AA912" s="162">
        <f t="shared" si="420"/>
        <v>7.9772880000000157E-2</v>
      </c>
      <c r="AB912" s="163">
        <f t="shared" si="421"/>
        <v>0.48687957542821475</v>
      </c>
      <c r="AC912" s="164">
        <v>0</v>
      </c>
      <c r="AD912" s="165">
        <f>IF(D912 = D913,1,_xll.BDP(K912,$AD$12)*L912)</f>
        <v>1</v>
      </c>
      <c r="AE912" s="400">
        <f>AA912*AC912/AD912/Z912 / AF913</f>
        <v>0</v>
      </c>
      <c r="AF912" s="166"/>
      <c r="AG912" s="69"/>
      <c r="AH912" s="61"/>
    </row>
    <row r="913" spans="1:34" s="107" customFormat="1" ht="12" customHeight="1" x14ac:dyDescent="0.2">
      <c r="A913" s="110" t="s">
        <v>1524</v>
      </c>
      <c r="B913" s="110"/>
      <c r="C913" s="110"/>
      <c r="D913" s="110" t="s">
        <v>31</v>
      </c>
      <c r="E913" s="110"/>
      <c r="F913" s="111"/>
      <c r="G913" s="111"/>
      <c r="H913" s="112"/>
      <c r="I913" s="113"/>
      <c r="J913" s="114"/>
      <c r="K913" s="110"/>
      <c r="L913" s="110"/>
      <c r="M913" s="372"/>
      <c r="N913" s="125">
        <f t="shared" ref="N913:S913" si="422" xml:space="preserve"> SUM(N898:N912)</f>
        <v>-4574383.3082678942</v>
      </c>
      <c r="O913" s="425" t="e">
        <f t="shared" si="422"/>
        <v>#VALUE!</v>
      </c>
      <c r="P913" s="127">
        <f t="shared" si="422"/>
        <v>519922417.70518708</v>
      </c>
      <c r="Q913" s="384">
        <f t="shared" si="422"/>
        <v>119.29078020662176</v>
      </c>
      <c r="R913" s="118">
        <f t="shared" si="422"/>
        <v>0</v>
      </c>
      <c r="S913" s="384">
        <f t="shared" si="422"/>
        <v>0</v>
      </c>
      <c r="T913" s="110"/>
      <c r="U913" s="110"/>
      <c r="V913" s="110"/>
      <c r="W913" s="117">
        <f xml:space="preserve"> SUM(W898:W912)</f>
        <v>0</v>
      </c>
      <c r="X913" s="117">
        <f xml:space="preserve"> SUM(X898:X912)</f>
        <v>2.5178285417499808E-4</v>
      </c>
      <c r="Y913" s="143">
        <v>435844594.86696064</v>
      </c>
      <c r="Z913" s="119"/>
      <c r="AA913" s="119"/>
      <c r="AB913" s="120"/>
      <c r="AC913" s="121"/>
      <c r="AD913" s="122"/>
      <c r="AE913" s="389" t="e">
        <f xml:space="preserve"> SUM(AE898:AE912)</f>
        <v>#VALUE!</v>
      </c>
      <c r="AF913" s="123">
        <v>436988461.11783832</v>
      </c>
      <c r="AG913" s="69"/>
      <c r="AH913" s="61"/>
    </row>
    <row r="914" spans="1:34" s="107" customFormat="1" ht="12" customHeight="1" x14ac:dyDescent="0.2">
      <c r="A914"/>
      <c r="B914"/>
      <c r="C914"/>
      <c r="D914"/>
      <c r="E914"/>
      <c r="F914"/>
      <c r="G914"/>
      <c r="H914"/>
      <c r="I914"/>
      <c r="J914"/>
      <c r="K914"/>
      <c r="L914"/>
      <c r="M914" s="410"/>
      <c r="N914" s="98"/>
      <c r="O914" s="418"/>
      <c r="P914"/>
      <c r="Q914" s="426"/>
      <c r="R914" s="35"/>
      <c r="S914" s="426"/>
      <c r="T914" s="23"/>
      <c r="U914" s="1"/>
      <c r="V914" s="1"/>
      <c r="W914" s="48"/>
      <c r="X914" s="142">
        <f>_xll.BDP("USDEUR Curncy","LAST_PRICE")</f>
        <v>0.95820000000000005</v>
      </c>
      <c r="Y914" s="3">
        <f>Y913*X914</f>
        <v>417626290.80152172</v>
      </c>
      <c r="Z914" s="2"/>
      <c r="AA914"/>
      <c r="AB914" s="60"/>
      <c r="AC914"/>
      <c r="AD914"/>
      <c r="AE914" s="437"/>
      <c r="AF914"/>
      <c r="AG914" s="69"/>
      <c r="AH914" s="61"/>
    </row>
    <row r="915" spans="1:34" s="107" customFormat="1" ht="12" customHeight="1" x14ac:dyDescent="0.2">
      <c r="A915" s="29" t="s">
        <v>329</v>
      </c>
      <c r="B915" s="31"/>
      <c r="C915" s="5"/>
      <c r="D915"/>
      <c r="E915" s="5" t="s">
        <v>205</v>
      </c>
      <c r="F915" s="2"/>
      <c r="G915" s="2"/>
      <c r="H915" s="23"/>
      <c r="I915" s="14"/>
      <c r="J915" s="17"/>
      <c r="K915" s="31"/>
      <c r="L915"/>
      <c r="M915" s="410"/>
      <c r="N915" s="98"/>
      <c r="O915" s="418"/>
      <c r="P915" s="7"/>
      <c r="Q915" s="426"/>
      <c r="R915" s="35"/>
      <c r="S915" s="426"/>
      <c r="T915" s="23"/>
      <c r="U915"/>
      <c r="V915"/>
      <c r="W915" s="48"/>
      <c r="X915"/>
      <c r="Y915" s="3"/>
      <c r="Z915" s="2"/>
      <c r="AA915" s="11"/>
      <c r="AB915" s="60"/>
      <c r="AC915" s="50"/>
      <c r="AD915" s="13"/>
      <c r="AE915" s="437"/>
      <c r="AF915" s="71"/>
      <c r="AG915" s="69"/>
      <c r="AH915" s="61"/>
    </row>
    <row r="916" spans="1:34" s="107" customFormat="1" ht="12" customHeight="1" x14ac:dyDescent="0.2">
      <c r="A916" s="29" t="s">
        <v>329</v>
      </c>
      <c r="B916" s="31"/>
      <c r="C916" s="47"/>
      <c r="D916"/>
      <c r="E916" s="29" t="s">
        <v>204</v>
      </c>
      <c r="F916" s="2"/>
      <c r="G916" s="2"/>
      <c r="H916" s="23"/>
      <c r="I916" s="14"/>
      <c r="J916" s="17"/>
      <c r="K916" s="31"/>
      <c r="L916"/>
      <c r="M916" s="410"/>
      <c r="N916" s="98"/>
      <c r="O916" s="418" t="e">
        <f>O913</f>
        <v>#VALUE!</v>
      </c>
      <c r="P916" s="7"/>
      <c r="Q916" s="426"/>
      <c r="R916" s="35"/>
      <c r="S916" s="426"/>
      <c r="T916" s="23"/>
      <c r="U916"/>
      <c r="V916"/>
      <c r="W916" s="48"/>
      <c r="X916"/>
      <c r="Y916" s="3"/>
      <c r="Z916" s="2"/>
      <c r="AA916" s="11"/>
      <c r="AB916" s="60"/>
      <c r="AC916" s="50"/>
      <c r="AD916" s="13"/>
      <c r="AE916" s="437" t="e">
        <f>AE913</f>
        <v>#VALUE!</v>
      </c>
      <c r="AF916" s="71"/>
      <c r="AG916" s="69"/>
      <c r="AH916" s="61"/>
    </row>
    <row r="917" spans="1:34" s="107" customFormat="1" ht="12" customHeight="1" x14ac:dyDescent="0.2">
      <c r="A917" s="29" t="s">
        <v>329</v>
      </c>
      <c r="B917" s="31"/>
      <c r="C917" s="47" t="s">
        <v>189</v>
      </c>
      <c r="D917" s="29" t="s">
        <v>67</v>
      </c>
      <c r="E917" s="29" t="s">
        <v>326</v>
      </c>
      <c r="F917" s="115">
        <f>F918</f>
        <v>1.20018482</v>
      </c>
      <c r="G917" s="115">
        <f>G918</f>
        <v>1.2121999999999999</v>
      </c>
      <c r="H917" s="115">
        <f>H918</f>
        <v>1.2015179999999903E-2</v>
      </c>
      <c r="I917" s="16">
        <f>I918</f>
        <v>1.0011108122497254</v>
      </c>
      <c r="J917" s="20">
        <f>-Y919</f>
        <v>-81751077.221099153</v>
      </c>
      <c r="K917" s="33" t="str">
        <f>K918</f>
        <v>GBPGBP Curncy</v>
      </c>
      <c r="L917" s="11">
        <f>L918</f>
        <v>1</v>
      </c>
      <c r="M917" s="410">
        <f>M918</f>
        <v>1</v>
      </c>
      <c r="N917" s="116">
        <f>H917*J917/M917/G917</f>
        <v>-810306.80416218308</v>
      </c>
      <c r="O917" s="418">
        <f>N917 / Y919</f>
        <v>-9.9118792278501105E-3</v>
      </c>
      <c r="P917" s="7"/>
      <c r="Q917" s="426"/>
      <c r="R917" s="35"/>
      <c r="S917" s="426"/>
      <c r="T917" s="23">
        <f>IF(EXACT(D917,UPPER(D917)),1,0.01)/V917</f>
        <v>1</v>
      </c>
      <c r="U917" s="29">
        <v>2</v>
      </c>
      <c r="V917" s="29">
        <v>1</v>
      </c>
      <c r="W917" s="48"/>
      <c r="X917"/>
      <c r="Y917" s="3"/>
      <c r="Z917" s="75">
        <f>Z918</f>
        <v>1.2143603999999999</v>
      </c>
      <c r="AA917" s="76">
        <f>AA918</f>
        <v>-1.4175579999999854E-2</v>
      </c>
      <c r="AB917" s="129">
        <f>AB918</f>
        <v>-1.1673289082878406</v>
      </c>
      <c r="AC917" s="50">
        <f>-AF919</f>
        <v>-82595719.107676238</v>
      </c>
      <c r="AD917" s="13">
        <f>AD918</f>
        <v>1</v>
      </c>
      <c r="AE917" s="437">
        <f>AA917*AC917/AD917/Z917 / AF919</f>
        <v>1.1673289082878405E-2</v>
      </c>
      <c r="AF917" s="71"/>
      <c r="AG917" s="69"/>
      <c r="AH917" s="61"/>
    </row>
    <row r="918" spans="1:34" s="107" customFormat="1" ht="12" customHeight="1" x14ac:dyDescent="0.2">
      <c r="A918"/>
      <c r="B918" s="152"/>
      <c r="C918" s="152" t="s">
        <v>189</v>
      </c>
      <c r="D918" s="152" t="s">
        <v>67</v>
      </c>
      <c r="E918" s="152" t="s">
        <v>327</v>
      </c>
      <c r="F918" s="227">
        <v>1.20018482</v>
      </c>
      <c r="G918" s="227">
        <f>_xll.BDP(C918,$G$12)</f>
        <v>1.2121999999999999</v>
      </c>
      <c r="H918" s="227">
        <f>IF(OR(OR(G918="#N/A N/A",G918="#N/A Real Time"),OR(F918="#N/A N/A",F918="#N/A Real Time")),0,  G918 - F918)</f>
        <v>1.2015179999999903E-2</v>
      </c>
      <c r="I918" s="155">
        <f>IF(OR(F918=0,F918="#N/A N/A"),0,H918 / F918*100)</f>
        <v>1.0011108122497254</v>
      </c>
      <c r="J918" s="156">
        <v>0</v>
      </c>
      <c r="K918" s="152" t="str">
        <f>CONCATENATE(D919,D918, " Curncy")</f>
        <v>GBPGBP Curncy</v>
      </c>
      <c r="L918" s="152">
        <f>IF(D918 = D919,1,_xll.BDP(K918,$L$12))</f>
        <v>1</v>
      </c>
      <c r="M918" s="394">
        <f>IF(D918 = D919,1,_xll.BDP(K918,$M$12)*L918)</f>
        <v>1</v>
      </c>
      <c r="N918" s="157">
        <f>H918*J918/M918/G918</f>
        <v>0</v>
      </c>
      <c r="O918" s="396">
        <f>N918 / Y919</f>
        <v>0</v>
      </c>
      <c r="P918" s="159">
        <f>ABS(IF(OR(OR(J918=0,G918 = "#N/A N/A"),G918="#N/A Real Time"),0,J918/M918))</f>
        <v>0</v>
      </c>
      <c r="Q918" s="398">
        <f>P918 / Y919*100</f>
        <v>0</v>
      </c>
      <c r="R918" s="160"/>
      <c r="S918" s="398"/>
      <c r="T918" s="152">
        <f>IF(EXACT(D918,UPPER(D918)),1,0.01)/V918</f>
        <v>1</v>
      </c>
      <c r="U918" s="152">
        <v>2</v>
      </c>
      <c r="V918" s="152">
        <v>1</v>
      </c>
      <c r="W918" s="158">
        <f>IF(AND(Q918&lt;0,O918&gt;0),O918,0)</f>
        <v>0</v>
      </c>
      <c r="X918" s="158">
        <f>IF(AND(Q918&gt;0,O918&gt;0),O918,0)</f>
        <v>0</v>
      </c>
      <c r="Y918" s="3"/>
      <c r="Z918" s="162">
        <v>1.2143603999999999</v>
      </c>
      <c r="AA918" s="162">
        <f>IF(OR(OR(F918="#N/A N/A",F918="#N/A Real Time"),OR(Z918="#N/A N/A",Z918="#N/A Real Time")),0,  F918 - Z918)</f>
        <v>-1.4175579999999854E-2</v>
      </c>
      <c r="AB918" s="163">
        <f>IF(OR(Z918=0,Z918="#N/A N/A"),0,AA918 / Z918*100)</f>
        <v>-1.1673289082878406</v>
      </c>
      <c r="AC918" s="164">
        <v>0</v>
      </c>
      <c r="AD918" s="165">
        <f>IF(D918 = D919,1,_xll.BDP(K918,$AD$12)*L918)</f>
        <v>1</v>
      </c>
      <c r="AE918" s="400">
        <f>AA918*AC918/AD918/Z918 / AF919</f>
        <v>0</v>
      </c>
      <c r="AF918" s="71"/>
      <c r="AG918" s="69"/>
      <c r="AH918" s="61"/>
    </row>
    <row r="919" spans="1:34" s="107" customFormat="1" ht="12" customHeight="1" x14ac:dyDescent="0.2">
      <c r="A919" s="110" t="s">
        <v>1644</v>
      </c>
      <c r="B919" s="110"/>
      <c r="C919" s="110"/>
      <c r="D919" s="110" t="s">
        <v>67</v>
      </c>
      <c r="E919" s="110"/>
      <c r="F919" s="115"/>
      <c r="G919" s="115"/>
      <c r="H919" s="115"/>
      <c r="I919" s="113"/>
      <c r="J919" s="126">
        <f>J918/-J917</f>
        <v>0</v>
      </c>
      <c r="K919" s="110"/>
      <c r="L919" s="110"/>
      <c r="M919" s="372"/>
      <c r="N919" s="125">
        <f t="shared" ref="N919:S919" si="423" xml:space="preserve"> SUM(N914:N918)</f>
        <v>-810306.80416218308</v>
      </c>
      <c r="O919" s="425" t="e">
        <f t="shared" si="423"/>
        <v>#VALUE!</v>
      </c>
      <c r="P919" s="127">
        <f t="shared" si="423"/>
        <v>0</v>
      </c>
      <c r="Q919" s="384">
        <f t="shared" si="423"/>
        <v>0</v>
      </c>
      <c r="R919" s="118">
        <f t="shared" si="423"/>
        <v>0</v>
      </c>
      <c r="S919" s="384">
        <f t="shared" si="423"/>
        <v>0</v>
      </c>
      <c r="T919" s="110"/>
      <c r="U919" s="110"/>
      <c r="V919" s="110"/>
      <c r="W919" s="117">
        <f xml:space="preserve"> SUM(W914:W918)</f>
        <v>0</v>
      </c>
      <c r="X919" s="117">
        <f xml:space="preserve"> SUM(X914:X918)</f>
        <v>0.95820000000000005</v>
      </c>
      <c r="Y919" s="110">
        <v>81751077.221099153</v>
      </c>
      <c r="Z919" s="119"/>
      <c r="AA919" s="119"/>
      <c r="AB919" s="120"/>
      <c r="AC919" s="121"/>
      <c r="AD919" s="122"/>
      <c r="AE919" s="389" t="e">
        <f xml:space="preserve"> SUM(AE914:AE918)</f>
        <v>#VALUE!</v>
      </c>
      <c r="AF919" s="123">
        <v>82595719.107676238</v>
      </c>
      <c r="AG919" s="69"/>
      <c r="AH919" s="61"/>
    </row>
    <row r="920" spans="1:34" s="107" customFormat="1" ht="12" customHeight="1" x14ac:dyDescent="0.2">
      <c r="A920" s="1"/>
      <c r="B920" s="31"/>
      <c r="C920" s="47"/>
      <c r="D920" s="1"/>
      <c r="E920" s="1"/>
      <c r="F920" s="115"/>
      <c r="G920" s="115"/>
      <c r="H920" s="115"/>
      <c r="I920" s="14"/>
      <c r="J920" s="17" t="s">
        <v>1157</v>
      </c>
      <c r="K920" s="31"/>
      <c r="L920" s="1"/>
      <c r="M920" s="410"/>
      <c r="N920" s="98"/>
      <c r="O920" s="418"/>
      <c r="P920" s="7"/>
      <c r="Q920" s="426"/>
      <c r="R920" s="35"/>
      <c r="S920" s="426"/>
      <c r="T920" s="23"/>
      <c r="U920" s="1"/>
      <c r="V920" s="1"/>
      <c r="W920" s="48"/>
      <c r="X920" s="1"/>
      <c r="Y920" s="3"/>
      <c r="Z920" s="2"/>
      <c r="AA920" s="11"/>
      <c r="AB920" s="60"/>
      <c r="AC920" s="50"/>
      <c r="AD920" s="13"/>
      <c r="AE920" s="437"/>
      <c r="AF920" s="71"/>
      <c r="AG920" s="69"/>
      <c r="AH920" s="61"/>
    </row>
    <row r="921" spans="1:34" s="107" customFormat="1" ht="12" customHeight="1" x14ac:dyDescent="0.2">
      <c r="A921" s="29" t="s">
        <v>329</v>
      </c>
      <c r="B921" s="31"/>
      <c r="C921" s="5"/>
      <c r="D921"/>
      <c r="E921" s="5" t="s">
        <v>206</v>
      </c>
      <c r="F921" s="115"/>
      <c r="G921" s="115"/>
      <c r="H921" s="115"/>
      <c r="I921" s="14"/>
      <c r="J921" s="17"/>
      <c r="K921" s="31"/>
      <c r="L921"/>
      <c r="M921" s="410"/>
      <c r="N921" s="98"/>
      <c r="O921" s="418"/>
      <c r="P921" s="7"/>
      <c r="Q921" s="426"/>
      <c r="R921" s="35"/>
      <c r="S921" s="426"/>
      <c r="T921" s="23"/>
      <c r="U921"/>
      <c r="V921"/>
      <c r="W921" s="48"/>
      <c r="X921"/>
      <c r="Y921" s="3"/>
      <c r="Z921" s="2"/>
      <c r="AA921" s="11"/>
      <c r="AB921" s="60"/>
      <c r="AC921" s="50"/>
      <c r="AD921" s="13"/>
      <c r="AE921" s="437"/>
      <c r="AF921" s="71"/>
      <c r="AG921" s="69"/>
      <c r="AH921" s="61"/>
    </row>
    <row r="922" spans="1:34" s="107" customFormat="1" ht="12" customHeight="1" x14ac:dyDescent="0.2">
      <c r="A922" s="29" t="s">
        <v>329</v>
      </c>
      <c r="B922" s="31"/>
      <c r="C922" s="47"/>
      <c r="D922"/>
      <c r="E922" s="29" t="s">
        <v>204</v>
      </c>
      <c r="F922" s="115"/>
      <c r="G922" s="115"/>
      <c r="H922" s="115"/>
      <c r="I922" s="14"/>
      <c r="J922" s="17"/>
      <c r="K922" s="31"/>
      <c r="L922"/>
      <c r="M922" s="410"/>
      <c r="N922" s="98"/>
      <c r="O922" s="418" t="e">
        <f>O913</f>
        <v>#VALUE!</v>
      </c>
      <c r="P922" s="7"/>
      <c r="Q922" s="426"/>
      <c r="R922" s="35"/>
      <c r="S922" s="426"/>
      <c r="T922" s="23"/>
      <c r="U922"/>
      <c r="V922"/>
      <c r="W922" s="48"/>
      <c r="X922"/>
      <c r="Y922" s="3"/>
      <c r="Z922" s="2"/>
      <c r="AA922" s="11"/>
      <c r="AB922" s="60"/>
      <c r="AC922" s="50"/>
      <c r="AD922" s="13"/>
      <c r="AE922" s="437" t="e">
        <f>AE913</f>
        <v>#VALUE!</v>
      </c>
      <c r="AF922" s="71"/>
      <c r="AG922" s="69"/>
      <c r="AH922" s="61"/>
    </row>
    <row r="923" spans="1:34" s="107" customFormat="1" ht="12" customHeight="1" x14ac:dyDescent="0.2">
      <c r="A923" s="29" t="s">
        <v>329</v>
      </c>
      <c r="B923" s="31"/>
      <c r="C923" s="47" t="s">
        <v>189</v>
      </c>
      <c r="D923" s="29" t="s">
        <v>67</v>
      </c>
      <c r="E923" s="29" t="s">
        <v>326</v>
      </c>
      <c r="F923" s="115">
        <f>F924</f>
        <v>1.20018482</v>
      </c>
      <c r="G923" s="115">
        <f>G924</f>
        <v>1.2121999999999999</v>
      </c>
      <c r="H923" s="115">
        <f>H924</f>
        <v>1.2015179999999903E-2</v>
      </c>
      <c r="I923" s="16">
        <f>I924</f>
        <v>1.0011108122497254</v>
      </c>
      <c r="J923" s="20">
        <f>-Y925</f>
        <v>-147701913.60449582</v>
      </c>
      <c r="K923" s="33" t="str">
        <f>K924</f>
        <v>GBPGBP Curncy</v>
      </c>
      <c r="L923" s="11">
        <f>L924</f>
        <v>1</v>
      </c>
      <c r="M923" s="410">
        <f>M924</f>
        <v>1</v>
      </c>
      <c r="N923" s="116">
        <f>H923*J923/M923/G923</f>
        <v>-1464003.5293701137</v>
      </c>
      <c r="O923" s="418">
        <f>N923 / Y925</f>
        <v>-9.9118792278501105E-3</v>
      </c>
      <c r="P923" s="7"/>
      <c r="Q923" s="426"/>
      <c r="R923" s="35"/>
      <c r="S923" s="426"/>
      <c r="T923" s="23">
        <f>IF(EXACT(D923,UPPER(D923)),1,0.01)/V923</f>
        <v>1</v>
      </c>
      <c r="U923" s="29">
        <v>2</v>
      </c>
      <c r="V923" s="29">
        <v>1</v>
      </c>
      <c r="W923" s="48"/>
      <c r="X923"/>
      <c r="Y923" s="3"/>
      <c r="Z923" s="12">
        <f>Z924</f>
        <v>1.2143603999999999</v>
      </c>
      <c r="AA923" s="74">
        <f>AA924</f>
        <v>-1.4175579999999854E-2</v>
      </c>
      <c r="AB923" s="129">
        <f>AB924</f>
        <v>-1.1673289082878406</v>
      </c>
      <c r="AC923" s="50">
        <f>-AF925</f>
        <v>-149224928.23742419</v>
      </c>
      <c r="AD923" s="13">
        <f>AD924</f>
        <v>1</v>
      </c>
      <c r="AE923" s="437">
        <f>AA923*AC923/AD923/Z923 / AF925</f>
        <v>1.1673289082878407E-2</v>
      </c>
      <c r="AF923" s="71"/>
      <c r="AG923" s="69"/>
      <c r="AH923" s="61"/>
    </row>
    <row r="924" spans="1:34" s="107" customFormat="1" ht="12" customHeight="1" x14ac:dyDescent="0.2">
      <c r="A924"/>
      <c r="B924" s="152"/>
      <c r="C924" s="152" t="s">
        <v>189</v>
      </c>
      <c r="D924" s="152" t="s">
        <v>67</v>
      </c>
      <c r="E924" s="152" t="s">
        <v>327</v>
      </c>
      <c r="F924" s="227">
        <v>1.20018482</v>
      </c>
      <c r="G924" s="227">
        <f>_xll.BDP(C924,$G$12)</f>
        <v>1.2121999999999999</v>
      </c>
      <c r="H924" s="227">
        <f>IF(OR(OR(G924="#N/A N/A",G924="#N/A Real Time"),OR(F924="#N/A N/A",F924="#N/A Real Time")),0,  G924 - F924)</f>
        <v>1.2015179999999903E-2</v>
      </c>
      <c r="I924" s="155">
        <f>IF(OR(F924=0,F924="#N/A N/A"),0,H924 / F924*100)</f>
        <v>1.0011108122497254</v>
      </c>
      <c r="J924" s="156">
        <v>0</v>
      </c>
      <c r="K924" s="152" t="str">
        <f>CONCATENATE(D925,D924, " Curncy")</f>
        <v>GBPGBP Curncy</v>
      </c>
      <c r="L924" s="152">
        <f>IF(D924 = D925,1,_xll.BDP(K924,$L$12))</f>
        <v>1</v>
      </c>
      <c r="M924" s="394">
        <f>IF(D924 = D925,1,_xll.BDP(K924,$M$12)*L924)</f>
        <v>1</v>
      </c>
      <c r="N924" s="157">
        <f>H924*J924/M924/G924</f>
        <v>0</v>
      </c>
      <c r="O924" s="396">
        <f>N924 / Y925</f>
        <v>0</v>
      </c>
      <c r="P924" s="159">
        <f>ABS(IF(OR(OR(J924=0,G924 = "#N/A N/A"),G924="#N/A Real Time"),0,J924/M924))</f>
        <v>0</v>
      </c>
      <c r="Q924" s="398">
        <f>P924 / Y925*100</f>
        <v>0</v>
      </c>
      <c r="R924" s="160"/>
      <c r="S924" s="398"/>
      <c r="T924" s="152">
        <f>IF(EXACT(D924,UPPER(D924)),1,0.01)/V924</f>
        <v>1</v>
      </c>
      <c r="U924" s="152">
        <v>2</v>
      </c>
      <c r="V924" s="152">
        <v>1</v>
      </c>
      <c r="W924" s="158">
        <f>IF(AND(Q924&lt;0,O924&gt;0),O924,0)</f>
        <v>0</v>
      </c>
      <c r="X924" s="158">
        <f>IF(AND(Q924&gt;0,O924&gt;0),O924,0)</f>
        <v>0</v>
      </c>
      <c r="Y924" s="3"/>
      <c r="Z924" s="162">
        <v>1.2143603999999999</v>
      </c>
      <c r="AA924" s="162">
        <f>IF(OR(OR(F924="#N/A N/A",F924="#N/A Real Time"),OR(Z924="#N/A N/A",Z924="#N/A Real Time")),0,  F924 - Z924)</f>
        <v>-1.4175579999999854E-2</v>
      </c>
      <c r="AB924" s="163">
        <f>IF(OR(Z924=0,Z924="#N/A N/A"),0,AA924 / Z924*100)</f>
        <v>-1.1673289082878406</v>
      </c>
      <c r="AC924" s="164">
        <v>0</v>
      </c>
      <c r="AD924" s="165">
        <f>IF(D924 = D925,1,_xll.BDP(K924,$AD$12)*L924)</f>
        <v>1</v>
      </c>
      <c r="AE924" s="400">
        <f>AA924*AC924/AD924/Z924 / AF925</f>
        <v>0</v>
      </c>
      <c r="AF924" s="71"/>
      <c r="AG924" s="69"/>
      <c r="AH924" s="61"/>
    </row>
    <row r="925" spans="1:34" s="107" customFormat="1" ht="12" customHeight="1" x14ac:dyDescent="0.2">
      <c r="A925" s="110" t="s">
        <v>1645</v>
      </c>
      <c r="B925" s="110"/>
      <c r="C925" s="110"/>
      <c r="D925" s="110" t="s">
        <v>67</v>
      </c>
      <c r="E925" s="110"/>
      <c r="F925" s="111"/>
      <c r="G925" s="111"/>
      <c r="H925" s="112"/>
      <c r="I925" s="113"/>
      <c r="J925" s="126">
        <f>J924/-J923</f>
        <v>0</v>
      </c>
      <c r="K925" s="110"/>
      <c r="L925" s="110"/>
      <c r="M925" s="372"/>
      <c r="N925" s="125">
        <f t="shared" ref="N925:S925" si="424" xml:space="preserve"> SUM(N920:N924)</f>
        <v>-1464003.5293701137</v>
      </c>
      <c r="O925" s="425" t="e">
        <f t="shared" si="424"/>
        <v>#VALUE!</v>
      </c>
      <c r="P925" s="127">
        <f t="shared" si="424"/>
        <v>0</v>
      </c>
      <c r="Q925" s="384">
        <f t="shared" si="424"/>
        <v>0</v>
      </c>
      <c r="R925" s="118">
        <f t="shared" si="424"/>
        <v>0</v>
      </c>
      <c r="S925" s="384">
        <f t="shared" si="424"/>
        <v>0</v>
      </c>
      <c r="T925" s="110"/>
      <c r="U925" s="110"/>
      <c r="V925" s="110"/>
      <c r="W925" s="117">
        <f xml:space="preserve"> SUM(W920:W924)</f>
        <v>0</v>
      </c>
      <c r="X925" s="117">
        <f xml:space="preserve"> SUM(X920:X924)</f>
        <v>0</v>
      </c>
      <c r="Y925" s="110">
        <v>147701913.60449582</v>
      </c>
      <c r="Z925" s="119"/>
      <c r="AA925" s="119"/>
      <c r="AB925" s="120"/>
      <c r="AC925" s="121"/>
      <c r="AD925" s="122"/>
      <c r="AE925" s="389" t="e">
        <f xml:space="preserve"> SUM(AE920:AE924)</f>
        <v>#VALUE!</v>
      </c>
      <c r="AF925" s="123">
        <v>149224928.23742419</v>
      </c>
      <c r="AG925" s="69"/>
      <c r="AH925" s="61"/>
    </row>
    <row r="926" spans="1:34" s="107" customFormat="1" ht="12" customHeight="1" x14ac:dyDescent="0.2">
      <c r="A926"/>
      <c r="B926"/>
      <c r="C926"/>
      <c r="D926"/>
      <c r="E926"/>
      <c r="F926"/>
      <c r="G926"/>
      <c r="H926"/>
      <c r="I926"/>
      <c r="J926" s="17" t="s">
        <v>1157</v>
      </c>
      <c r="K926"/>
      <c r="L926"/>
      <c r="M926" s="105"/>
      <c r="N926"/>
      <c r="O926" s="106"/>
      <c r="P926"/>
      <c r="Q926" s="52"/>
      <c r="R926"/>
      <c r="S926" s="52"/>
      <c r="T926"/>
      <c r="U926"/>
      <c r="V926"/>
      <c r="W926"/>
      <c r="X926"/>
      <c r="Y926"/>
      <c r="Z926"/>
      <c r="AA926"/>
      <c r="AB926" s="60"/>
      <c r="AC926" s="55"/>
      <c r="AD926" s="57"/>
      <c r="AE926" s="68"/>
      <c r="AF926"/>
      <c r="AG926" s="69"/>
      <c r="AH926" s="61"/>
    </row>
    <row r="927" spans="1:34" s="107" customFormat="1" ht="12" customHeight="1" x14ac:dyDescent="0.2">
      <c r="A927" s="1"/>
      <c r="B927" s="31"/>
      <c r="C927" s="47"/>
      <c r="D927" s="1"/>
      <c r="E927" s="1"/>
      <c r="F927" s="2"/>
      <c r="G927" s="2"/>
      <c r="H927" s="23"/>
      <c r="I927" s="14"/>
      <c r="J927" s="17"/>
      <c r="K927" s="31"/>
      <c r="L927" s="1"/>
      <c r="M927" s="4"/>
      <c r="N927" s="7"/>
      <c r="O927" s="8"/>
      <c r="P927" s="7"/>
      <c r="Q927" s="9"/>
      <c r="R927" s="9"/>
      <c r="S927" s="35"/>
      <c r="T927" s="26"/>
      <c r="U927" s="11"/>
      <c r="V927" s="11"/>
      <c r="W927" s="99"/>
      <c r="X927" s="11"/>
      <c r="Y927" s="50"/>
      <c r="Z927" s="12"/>
      <c r="AA927" s="11"/>
      <c r="AB927" s="16"/>
      <c r="AC927" s="50"/>
      <c r="AD927" s="13"/>
      <c r="AE927" s="53"/>
      <c r="AF927" s="71"/>
      <c r="AG927" s="69"/>
      <c r="AH927" s="61"/>
    </row>
    <row r="928" spans="1:34" s="107" customFormat="1" ht="12" customHeight="1" x14ac:dyDescent="0.2">
      <c r="A928" s="1"/>
      <c r="B928" s="31"/>
      <c r="C928" s="47"/>
      <c r="D928" s="1"/>
      <c r="E928" s="1"/>
      <c r="F928" s="2"/>
      <c r="G928" s="2"/>
      <c r="H928" s="23"/>
      <c r="I928" s="14"/>
      <c r="J928" s="17"/>
      <c r="K928" s="31"/>
      <c r="L928" s="1"/>
      <c r="M928" s="4"/>
      <c r="N928" s="7"/>
      <c r="O928" s="8"/>
      <c r="P928" s="7"/>
      <c r="Q928" s="9"/>
      <c r="R928" s="9"/>
      <c r="S928" s="35"/>
      <c r="T928" s="26"/>
      <c r="U928" s="11"/>
      <c r="V928" s="11"/>
      <c r="W928" s="99"/>
      <c r="X928" s="11"/>
      <c r="Y928" s="50"/>
      <c r="Z928" s="12"/>
      <c r="AA928" s="11"/>
      <c r="AB928" s="16"/>
      <c r="AC928" s="50"/>
      <c r="AD928" s="13"/>
      <c r="AE928" s="53"/>
      <c r="AF928" s="71"/>
      <c r="AG928" s="69"/>
      <c r="AH928" s="61"/>
    </row>
    <row r="929" spans="1:34" s="107" customFormat="1" ht="12" customHeight="1" x14ac:dyDescent="0.2">
      <c r="A929" s="1"/>
      <c r="B929" s="31"/>
      <c r="C929" s="47"/>
      <c r="D929" s="1"/>
      <c r="E929" s="1"/>
      <c r="F929" s="2"/>
      <c r="G929" s="2"/>
      <c r="H929" s="23"/>
      <c r="I929" s="14"/>
      <c r="J929" s="17"/>
      <c r="K929" s="31"/>
      <c r="L929" s="1"/>
      <c r="M929" s="4"/>
      <c r="N929" s="7"/>
      <c r="O929" s="8"/>
      <c r="P929" s="7"/>
      <c r="Q929" s="9"/>
      <c r="R929" s="9"/>
      <c r="S929" s="35"/>
      <c r="T929" s="26"/>
      <c r="U929" s="11"/>
      <c r="V929" s="11"/>
      <c r="W929" s="99"/>
      <c r="X929" s="11"/>
      <c r="Y929" s="50"/>
      <c r="Z929" s="12"/>
      <c r="AA929" s="11"/>
      <c r="AB929" s="16"/>
      <c r="AC929" s="50"/>
      <c r="AD929" s="13"/>
      <c r="AE929" s="53"/>
      <c r="AF929" s="71"/>
      <c r="AG929" s="69"/>
      <c r="AH929" s="61"/>
    </row>
    <row r="930" spans="1:34" s="107" customFormat="1" ht="12" customHeight="1" x14ac:dyDescent="0.2">
      <c r="A930" s="1"/>
      <c r="B930" s="31"/>
      <c r="C930" s="47"/>
      <c r="D930" s="1"/>
      <c r="E930" s="1"/>
      <c r="F930" s="2"/>
      <c r="G930" s="2"/>
      <c r="H930" s="23"/>
      <c r="I930" s="14"/>
      <c r="J930" s="17"/>
      <c r="K930" s="31"/>
      <c r="L930" s="1"/>
      <c r="M930" s="4"/>
      <c r="N930" s="7"/>
      <c r="O930" s="8"/>
      <c r="P930" s="7"/>
      <c r="Q930" s="9"/>
      <c r="R930" s="9"/>
      <c r="S930" s="35"/>
      <c r="T930" s="26"/>
      <c r="U930" s="11"/>
      <c r="V930" s="11"/>
      <c r="W930" s="99"/>
      <c r="X930" s="11"/>
      <c r="Y930" s="50"/>
      <c r="Z930" s="12"/>
      <c r="AA930" s="11"/>
      <c r="AB930" s="16"/>
      <c r="AC930" s="50"/>
      <c r="AD930" s="13"/>
      <c r="AE930" s="53"/>
      <c r="AF930" s="71"/>
      <c r="AG930" s="69"/>
      <c r="AH930" s="61"/>
    </row>
    <row r="931" spans="1:34" s="107" customFormat="1" ht="12" customHeight="1" x14ac:dyDescent="0.2">
      <c r="A931" s="1"/>
      <c r="B931" s="31"/>
      <c r="C931" s="47"/>
      <c r="D931" s="1"/>
      <c r="E931" s="1"/>
      <c r="F931" s="2"/>
      <c r="G931" s="2"/>
      <c r="H931" s="23"/>
      <c r="I931" s="14"/>
      <c r="J931" s="17"/>
      <c r="K931" s="31"/>
      <c r="L931" s="1"/>
      <c r="M931" s="4"/>
      <c r="N931" s="7"/>
      <c r="O931" s="8"/>
      <c r="P931" s="7"/>
      <c r="Q931" s="9"/>
      <c r="R931" s="9"/>
      <c r="S931" s="35"/>
      <c r="T931" s="26"/>
      <c r="U931" s="11"/>
      <c r="V931" s="11"/>
      <c r="W931" s="99"/>
      <c r="X931" s="11"/>
      <c r="Y931" s="50"/>
      <c r="Z931" s="12"/>
      <c r="AA931" s="11"/>
      <c r="AB931" s="16"/>
      <c r="AC931" s="50"/>
      <c r="AD931" s="13"/>
      <c r="AE931" s="53"/>
      <c r="AF931" s="71"/>
      <c r="AG931" s="69"/>
      <c r="AH931" s="61"/>
    </row>
    <row r="932" spans="1:34" s="107" customFormat="1" ht="12" customHeight="1" x14ac:dyDescent="0.2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 s="69"/>
      <c r="AH932" s="61"/>
    </row>
    <row r="933" spans="1:34" s="107" customFormat="1" ht="12" customHeight="1" x14ac:dyDescent="0.2">
      <c r="A933" s="1"/>
      <c r="B933" s="31"/>
      <c r="C933" s="47"/>
      <c r="D933" s="1"/>
      <c r="E933" s="1"/>
      <c r="F933" s="2"/>
      <c r="G933" s="2"/>
      <c r="H933" s="23"/>
      <c r="I933" s="14"/>
      <c r="J933" s="17"/>
      <c r="K933" s="31"/>
      <c r="L933" s="1"/>
      <c r="M933" s="4"/>
      <c r="N933" s="7"/>
      <c r="O933" s="8"/>
      <c r="P933" s="7"/>
      <c r="Q933" s="9"/>
      <c r="R933" s="9"/>
      <c r="S933" s="35"/>
      <c r="T933" s="26"/>
      <c r="U933" s="11"/>
      <c r="V933" s="11"/>
      <c r="W933" s="99"/>
      <c r="X933" s="11"/>
      <c r="Y933" s="50"/>
      <c r="Z933" s="12"/>
      <c r="AA933" s="11"/>
      <c r="AB933" s="16"/>
      <c r="AC933" s="50"/>
      <c r="AD933" s="13"/>
      <c r="AE933" s="53"/>
      <c r="AF933" s="71"/>
      <c r="AG933" s="69"/>
      <c r="AH933" s="61"/>
    </row>
    <row r="934" spans="1:34" s="107" customFormat="1" ht="12" customHeight="1" x14ac:dyDescent="0.2">
      <c r="A934" s="1"/>
      <c r="B934" s="31"/>
      <c r="C934" s="47"/>
      <c r="D934" s="1"/>
      <c r="E934" s="1"/>
      <c r="F934" s="2"/>
      <c r="G934" s="2"/>
      <c r="H934" s="23"/>
      <c r="I934" s="14"/>
      <c r="J934" s="17"/>
      <c r="K934" s="31"/>
      <c r="L934" s="1"/>
      <c r="M934" s="4"/>
      <c r="N934" s="7"/>
      <c r="O934" s="8"/>
      <c r="P934" s="7"/>
      <c r="Q934" s="9"/>
      <c r="R934" s="9"/>
      <c r="S934" s="35"/>
      <c r="T934" s="26"/>
      <c r="U934" s="11"/>
      <c r="V934" s="11"/>
      <c r="W934" s="99"/>
      <c r="X934" s="11"/>
      <c r="Y934" s="50"/>
      <c r="Z934" s="12"/>
      <c r="AA934" s="11"/>
      <c r="AB934" s="16"/>
      <c r="AC934" s="50"/>
      <c r="AD934" s="13"/>
      <c r="AE934" s="53"/>
      <c r="AF934" s="71"/>
      <c r="AG934" s="69"/>
      <c r="AH934" s="61"/>
    </row>
    <row r="935" spans="1:34" x14ac:dyDescent="0.2">
      <c r="A935" s="1"/>
      <c r="B935" s="31"/>
      <c r="C935" s="47"/>
      <c r="D935" s="1"/>
      <c r="E935" s="1"/>
      <c r="F935" s="2"/>
      <c r="G935" s="2"/>
      <c r="H935" s="23"/>
      <c r="I935" s="14"/>
      <c r="J935" s="17"/>
      <c r="K935" s="31"/>
      <c r="L935" s="1"/>
      <c r="M935" s="4"/>
      <c r="N935" s="7"/>
      <c r="O935" s="8"/>
      <c r="P935" s="7"/>
      <c r="Q935" s="9"/>
      <c r="R935" s="9"/>
      <c r="S935" s="35"/>
      <c r="T935" s="26"/>
      <c r="U935" s="11"/>
      <c r="V935" s="11"/>
      <c r="W935" s="99"/>
      <c r="X935" s="11"/>
      <c r="Y935" s="50"/>
      <c r="Z935" s="12"/>
      <c r="AA935" s="11"/>
      <c r="AB935" s="16"/>
      <c r="AC935" s="50"/>
      <c r="AD935" s="13"/>
      <c r="AE935" s="53"/>
      <c r="AF935" s="71"/>
      <c r="AG935" s="69"/>
      <c r="AH935" s="61"/>
    </row>
    <row r="936" spans="1:34" s="107" customFormat="1" ht="12" customHeight="1" x14ac:dyDescent="0.2">
      <c r="A936" s="1"/>
      <c r="B936" s="31"/>
      <c r="C936" s="47"/>
      <c r="D936" s="1"/>
      <c r="E936" s="1"/>
      <c r="F936" s="2"/>
      <c r="G936" s="2"/>
      <c r="H936" s="23"/>
      <c r="I936" s="14"/>
      <c r="J936" s="17"/>
      <c r="K936" s="31"/>
      <c r="L936" s="1"/>
      <c r="M936" s="4"/>
      <c r="N936" s="7"/>
      <c r="O936" s="8"/>
      <c r="P936" s="7"/>
      <c r="Q936" s="9"/>
      <c r="R936" s="9"/>
      <c r="S936" s="35"/>
      <c r="T936" s="26"/>
      <c r="U936" s="11"/>
      <c r="V936" s="11"/>
      <c r="W936" s="99"/>
      <c r="X936" s="11"/>
      <c r="Y936" s="50"/>
      <c r="Z936" s="12"/>
      <c r="AA936" s="11"/>
      <c r="AB936" s="16"/>
      <c r="AC936" s="50"/>
      <c r="AD936" s="13"/>
      <c r="AE936" s="53"/>
      <c r="AF936" s="71"/>
      <c r="AG936" s="69"/>
      <c r="AH936" s="61"/>
    </row>
    <row r="937" spans="1:34" x14ac:dyDescent="0.2">
      <c r="AG937" s="69"/>
      <c r="AH937" s="61"/>
    </row>
    <row r="938" spans="1:34" x14ac:dyDescent="0.2">
      <c r="AG938" s="69"/>
      <c r="AH938" s="61"/>
    </row>
    <row r="939" spans="1:34" x14ac:dyDescent="0.2">
      <c r="AG939" s="69"/>
      <c r="AH939" s="61"/>
    </row>
    <row r="940" spans="1:34" x14ac:dyDescent="0.2">
      <c r="AG940" s="69"/>
      <c r="AH940" s="61"/>
    </row>
    <row r="941" spans="1:34" x14ac:dyDescent="0.2">
      <c r="AG941" s="69"/>
      <c r="AH941" s="61"/>
    </row>
    <row r="942" spans="1:34" x14ac:dyDescent="0.2">
      <c r="AG942" s="69"/>
      <c r="AH942" s="61"/>
    </row>
    <row r="943" spans="1:34" x14ac:dyDescent="0.2">
      <c r="AG943" s="69"/>
      <c r="AH943" s="61"/>
    </row>
    <row r="944" spans="1:34" x14ac:dyDescent="0.2">
      <c r="AG944" s="69"/>
      <c r="AH944" s="61"/>
    </row>
    <row r="945" spans="1:34" x14ac:dyDescent="0.2">
      <c r="AG945" s="69"/>
      <c r="AH945" s="61"/>
    </row>
    <row r="946" spans="1:34" x14ac:dyDescent="0.2">
      <c r="AG946" s="69"/>
      <c r="AH946" s="61"/>
    </row>
    <row r="947" spans="1:34" x14ac:dyDescent="0.2">
      <c r="AG947" s="69"/>
      <c r="AH947" s="61"/>
    </row>
    <row r="948" spans="1:34" x14ac:dyDescent="0.2">
      <c r="AG948" s="69"/>
      <c r="AH948" s="61"/>
    </row>
    <row r="949" spans="1:34" x14ac:dyDescent="0.2">
      <c r="AG949" s="69"/>
      <c r="AH949" s="61"/>
    </row>
    <row r="950" spans="1:34" x14ac:dyDescent="0.2">
      <c r="AG950" s="69"/>
      <c r="AH950" s="61"/>
    </row>
    <row r="951" spans="1:34" x14ac:dyDescent="0.2">
      <c r="AG951" s="69"/>
      <c r="AH951" s="61"/>
    </row>
    <row r="952" spans="1:34" x14ac:dyDescent="0.2">
      <c r="AG952" s="69"/>
      <c r="AH952" s="61"/>
    </row>
    <row r="953" spans="1:34" x14ac:dyDescent="0.2">
      <c r="AG953" s="69"/>
      <c r="AH953" s="61"/>
    </row>
    <row r="954" spans="1:34" x14ac:dyDescent="0.2">
      <c r="AG954" s="69"/>
      <c r="AH954" s="61"/>
    </row>
    <row r="955" spans="1:34" s="107" customFormat="1" ht="12" customHeight="1" x14ac:dyDescent="0.2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 s="69"/>
      <c r="AH955" s="61"/>
    </row>
    <row r="956" spans="1:34" x14ac:dyDescent="0.2">
      <c r="AG956" s="69"/>
      <c r="AH956" s="61"/>
    </row>
    <row r="957" spans="1:34" x14ac:dyDescent="0.2">
      <c r="AG957" s="69"/>
      <c r="AH957" s="61"/>
    </row>
    <row r="958" spans="1:34" x14ac:dyDescent="0.2">
      <c r="AG958" s="69"/>
      <c r="AH958" s="61"/>
    </row>
    <row r="959" spans="1:34" s="107" customFormat="1" ht="12" customHeight="1" x14ac:dyDescent="0.2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 s="69"/>
      <c r="AH959" s="61"/>
    </row>
    <row r="960" spans="1:34" s="107" customFormat="1" ht="12" customHeight="1" x14ac:dyDescent="0.2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 s="69"/>
      <c r="AH960" s="61"/>
    </row>
    <row r="961" spans="33:34" x14ac:dyDescent="0.2">
      <c r="AG961" s="69"/>
      <c r="AH961" s="61"/>
    </row>
    <row r="962" spans="33:34" x14ac:dyDescent="0.2">
      <c r="AG962" s="69"/>
      <c r="AH962" s="61"/>
    </row>
    <row r="963" spans="33:34" x14ac:dyDescent="0.2">
      <c r="AG963" s="69"/>
      <c r="AH963" s="61"/>
    </row>
    <row r="964" spans="33:34" x14ac:dyDescent="0.2">
      <c r="AG964" s="69"/>
      <c r="AH964" s="61"/>
    </row>
    <row r="965" spans="33:34" x14ac:dyDescent="0.2">
      <c r="AG965" s="69"/>
      <c r="AH965" s="61"/>
    </row>
    <row r="966" spans="33:34" x14ac:dyDescent="0.2">
      <c r="AG966" s="69"/>
      <c r="AH966" s="61"/>
    </row>
    <row r="967" spans="33:34" x14ac:dyDescent="0.2">
      <c r="AG967" s="69"/>
      <c r="AH967" s="61"/>
    </row>
    <row r="968" spans="33:34" x14ac:dyDescent="0.2">
      <c r="AG968" s="69"/>
      <c r="AH968" s="61"/>
    </row>
    <row r="969" spans="33:34" x14ac:dyDescent="0.2">
      <c r="AG969" s="69"/>
      <c r="AH969" s="61"/>
    </row>
    <row r="970" spans="33:34" x14ac:dyDescent="0.2">
      <c r="AG970" s="69"/>
      <c r="AH970" s="61"/>
    </row>
    <row r="971" spans="33:34" x14ac:dyDescent="0.2">
      <c r="AG971" s="69"/>
      <c r="AH971" s="61"/>
    </row>
    <row r="972" spans="33:34" x14ac:dyDescent="0.2">
      <c r="AG972" s="69"/>
      <c r="AH972" s="61"/>
    </row>
    <row r="973" spans="33:34" x14ac:dyDescent="0.2">
      <c r="AG973" s="69"/>
      <c r="AH973" s="61"/>
    </row>
    <row r="974" spans="33:34" x14ac:dyDescent="0.2">
      <c r="AG974" s="69"/>
      <c r="AH974" s="61"/>
    </row>
    <row r="975" spans="33:34" x14ac:dyDescent="0.2">
      <c r="AG975" s="69"/>
      <c r="AH975" s="61"/>
    </row>
    <row r="976" spans="33:34" x14ac:dyDescent="0.2">
      <c r="AG976" s="69"/>
      <c r="AH976" s="61"/>
    </row>
    <row r="977" spans="33:34" x14ac:dyDescent="0.2">
      <c r="AG977" s="69"/>
      <c r="AH977" s="61"/>
    </row>
    <row r="978" spans="33:34" x14ac:dyDescent="0.2">
      <c r="AG978" s="69"/>
      <c r="AH978" s="61"/>
    </row>
    <row r="979" spans="33:34" x14ac:dyDescent="0.2">
      <c r="AG979" s="69"/>
      <c r="AH979" s="61"/>
    </row>
    <row r="980" spans="33:34" x14ac:dyDescent="0.2">
      <c r="AG980" s="69"/>
      <c r="AH980" s="61"/>
    </row>
    <row r="981" spans="33:34" x14ac:dyDescent="0.2">
      <c r="AG981" s="69"/>
      <c r="AH981" s="61"/>
    </row>
    <row r="982" spans="33:34" x14ac:dyDescent="0.2">
      <c r="AG982" s="69"/>
      <c r="AH982" s="61"/>
    </row>
    <row r="983" spans="33:34" x14ac:dyDescent="0.2">
      <c r="AG983" s="69"/>
      <c r="AH983" s="61"/>
    </row>
    <row r="984" spans="33:34" x14ac:dyDescent="0.2">
      <c r="AG984" s="69"/>
      <c r="AH984" s="61"/>
    </row>
    <row r="985" spans="33:34" x14ac:dyDescent="0.2">
      <c r="AG985" s="69"/>
      <c r="AH985" s="61"/>
    </row>
    <row r="986" spans="33:34" x14ac:dyDescent="0.2">
      <c r="AG986" s="69"/>
      <c r="AH986" s="61"/>
    </row>
    <row r="987" spans="33:34" x14ac:dyDescent="0.2">
      <c r="AG987" s="69"/>
      <c r="AH987" s="61"/>
    </row>
    <row r="988" spans="33:34" x14ac:dyDescent="0.2">
      <c r="AG988" s="69"/>
      <c r="AH988" s="61"/>
    </row>
    <row r="989" spans="33:34" x14ac:dyDescent="0.2">
      <c r="AG989" s="69"/>
      <c r="AH989" s="61"/>
    </row>
    <row r="990" spans="33:34" x14ac:dyDescent="0.2">
      <c r="AG990" s="69"/>
      <c r="AH990" s="61"/>
    </row>
    <row r="991" spans="33:34" x14ac:dyDescent="0.2">
      <c r="AG991" s="69"/>
      <c r="AH991" s="61"/>
    </row>
    <row r="992" spans="33:34" x14ac:dyDescent="0.2">
      <c r="AG992" s="69"/>
      <c r="AH992" s="61"/>
    </row>
    <row r="993" spans="33:34" x14ac:dyDescent="0.2">
      <c r="AG993" s="69"/>
      <c r="AH993" s="61"/>
    </row>
    <row r="994" spans="33:34" x14ac:dyDescent="0.2">
      <c r="AG994" s="11"/>
      <c r="AH994" s="265"/>
    </row>
    <row r="995" spans="33:34" x14ac:dyDescent="0.2">
      <c r="AG995" s="11"/>
      <c r="AH995" s="265"/>
    </row>
    <row r="996" spans="33:34" x14ac:dyDescent="0.2">
      <c r="AG996" s="11"/>
      <c r="AH996" s="265"/>
    </row>
    <row r="997" spans="33:34" x14ac:dyDescent="0.2">
      <c r="AG997" s="11"/>
      <c r="AH997" s="265"/>
    </row>
    <row r="998" spans="33:34" x14ac:dyDescent="0.2">
      <c r="AG998" s="11"/>
      <c r="AH998" s="265"/>
    </row>
    <row r="999" spans="33:34" x14ac:dyDescent="0.2">
      <c r="AG999" s="11"/>
      <c r="AH999" s="265"/>
    </row>
    <row r="1000" spans="33:34" x14ac:dyDescent="0.2">
      <c r="AG1000" s="11"/>
      <c r="AH1000" s="265"/>
    </row>
    <row r="1001" spans="33:34" x14ac:dyDescent="0.2">
      <c r="AG1001" s="11"/>
      <c r="AH1001" s="265"/>
    </row>
    <row r="1002" spans="33:34" x14ac:dyDescent="0.2">
      <c r="AG1002" s="11"/>
      <c r="AH1002" s="265"/>
    </row>
    <row r="1003" spans="33:34" x14ac:dyDescent="0.2">
      <c r="AG1003" s="11"/>
      <c r="AH1003" s="265"/>
    </row>
    <row r="1004" spans="33:34" x14ac:dyDescent="0.2">
      <c r="AG1004" s="11"/>
      <c r="AH1004" s="265"/>
    </row>
    <row r="1005" spans="33:34" x14ac:dyDescent="0.2">
      <c r="AG1005" s="11"/>
      <c r="AH1005" s="265"/>
    </row>
    <row r="1006" spans="33:34" x14ac:dyDescent="0.2">
      <c r="AG1006" s="11"/>
      <c r="AH1006" s="265"/>
    </row>
    <row r="1007" spans="33:34" x14ac:dyDescent="0.2">
      <c r="AG1007" s="11"/>
    </row>
    <row r="1008" spans="33:34" x14ac:dyDescent="0.2">
      <c r="AG1008" s="11"/>
    </row>
    <row r="1009" spans="33:33" x14ac:dyDescent="0.2">
      <c r="AG1009" s="11"/>
    </row>
    <row r="1010" spans="33:33" x14ac:dyDescent="0.2">
      <c r="AG1010" s="11"/>
    </row>
    <row r="1011" spans="33:33" x14ac:dyDescent="0.2">
      <c r="AG1011" s="11"/>
    </row>
    <row r="1012" spans="33:33" x14ac:dyDescent="0.2">
      <c r="AG1012" s="11"/>
    </row>
    <row r="1013" spans="33:33" x14ac:dyDescent="0.2">
      <c r="AG1013" s="11"/>
    </row>
    <row r="1014" spans="33:33" x14ac:dyDescent="0.2">
      <c r="AG1014" s="11"/>
    </row>
    <row r="1015" spans="33:33" x14ac:dyDescent="0.2">
      <c r="AG1015" s="11"/>
    </row>
    <row r="1016" spans="33:33" x14ac:dyDescent="0.2">
      <c r="AG1016" s="11"/>
    </row>
    <row r="1017" spans="33:33" x14ac:dyDescent="0.2">
      <c r="AG1017" s="11"/>
    </row>
    <row r="1018" spans="33:33" x14ac:dyDescent="0.2">
      <c r="AG1018" s="11"/>
    </row>
    <row r="1019" spans="33:33" x14ac:dyDescent="0.2">
      <c r="AG1019" s="11"/>
    </row>
    <row r="1020" spans="33:33" x14ac:dyDescent="0.2">
      <c r="AG1020" s="11"/>
    </row>
    <row r="1021" spans="33:33" x14ac:dyDescent="0.2">
      <c r="AG1021" s="11"/>
    </row>
    <row r="1022" spans="33:33" x14ac:dyDescent="0.2">
      <c r="AG1022" s="11"/>
    </row>
    <row r="1023" spans="33:33" x14ac:dyDescent="0.2">
      <c r="AG1023" s="11"/>
    </row>
    <row r="1024" spans="33:33" x14ac:dyDescent="0.2">
      <c r="AG1024" s="11"/>
    </row>
    <row r="1025" spans="33:33" x14ac:dyDescent="0.2">
      <c r="AG1025" s="11"/>
    </row>
    <row r="1026" spans="33:33" x14ac:dyDescent="0.2">
      <c r="AG1026" s="11"/>
    </row>
    <row r="1027" spans="33:33" x14ac:dyDescent="0.2">
      <c r="AG1027" s="11"/>
    </row>
    <row r="1028" spans="33:33" x14ac:dyDescent="0.2">
      <c r="AG1028" s="11"/>
    </row>
    <row r="1029" spans="33:33" x14ac:dyDescent="0.2">
      <c r="AG1029" s="11"/>
    </row>
    <row r="1030" spans="33:33" x14ac:dyDescent="0.2">
      <c r="AG1030" s="11"/>
    </row>
  </sheetData>
  <customSheetViews>
    <customSheetView guid="{431D21D0-B32E-418C-AFF6-7D93FC0CED87}" scale="115" zeroValues="0" hiddenRows="1" hiddenColumns="1" topLeftCell="E1">
      <pane xSplit="1" ySplit="13" topLeftCell="F14" activePane="bottomRight" state="frozen"/>
      <selection pane="bottomRight" activeCell="F14" sqref="F14"/>
      <pageMargins left="0.7" right="0.7" top="0.75" bottom="0.75" header="0.3" footer="0.3"/>
      <pageSetup paperSize="9" orientation="portrait" horizontalDpi="4294967293" verticalDpi="300" r:id="rId1"/>
    </customSheetView>
    <customSheetView guid="{EB667C6F-96FB-4562-B61F-31E28A34DE67}" scale="115" zeroValues="0" hiddenRows="1" hiddenColumns="1" topLeftCell="E1">
      <pane xSplit="1" ySplit="13" topLeftCell="F14" activePane="bottomRight" state="frozen"/>
      <selection pane="bottomRight" activeCell="F14" sqref="F14"/>
      <pageMargins left="0.7" right="0.7" top="0.75" bottom="0.75" header="0.3" footer="0.3"/>
      <pageSetup paperSize="9" orientation="portrait" horizontalDpi="4294967293" verticalDpi="4294967295" r:id="rId2"/>
    </customSheetView>
    <customSheetView guid="{48A0ED3C-7998-4604-A8E4-6B878980E086}" scale="115" zeroValues="0" hiddenRows="1" hiddenColumns="1" topLeftCell="E1">
      <pane xSplit="1" ySplit="13" topLeftCell="F14" activePane="bottomRight" state="frozen"/>
      <selection pane="bottomRight" activeCell="F14" sqref="F14"/>
      <pageMargins left="0.7" right="0.7" top="0.75" bottom="0.75" header="0.3" footer="0.3"/>
      <pageSetup paperSize="9" orientation="portrait" horizontalDpi="4294967293" verticalDpi="300" r:id="rId3"/>
    </customSheetView>
    <customSheetView guid="{444EA61C-69FF-425D-9CFF-48F84524037B}" scale="115" zeroValues="0" hiddenRows="1" hiddenColumns="1" topLeftCell="E1">
      <pane xSplit="1" ySplit="13" topLeftCell="F14" activePane="bottomRight" state="frozen"/>
      <selection pane="bottomRight" activeCell="H1" sqref="H1:H9"/>
      <pageMargins left="0.7" right="0.7" top="0.75" bottom="0.75" header="0.3" footer="0.3"/>
      <pageSetup paperSize="9" orientation="portrait" horizontalDpi="4294967293" verticalDpi="300" r:id="rId4"/>
    </customSheetView>
  </customSheetViews>
  <pageMargins left="0.7" right="0.7" top="0.75" bottom="0.75" header="0.3" footer="0.3"/>
  <pageSetup paperSize="9" orientation="portrait" horizontalDpi="4294967293" verticalDpi="3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33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9" width="9.7109375" customWidth="1"/>
    <col min="20" max="20" width="14.140625" hidden="1" customWidth="1"/>
    <col min="21" max="21" width="15" hidden="1" customWidth="1"/>
    <col min="22" max="22" width="12" hidden="1" customWidth="1"/>
    <col min="23" max="24" width="13.28515625" hidden="1" customWidth="1"/>
    <col min="25" max="25" width="12" hidden="1" customWidth="1"/>
    <col min="26" max="26" width="12.7109375" hidden="1" customWidth="1"/>
    <col min="27" max="27" width="9.7109375" hidden="1" customWidth="1"/>
    <col min="28" max="28" width="9.7109375" customWidth="1"/>
    <col min="29" max="29" width="13.85546875" hidden="1" customWidth="1"/>
    <col min="30" max="30" width="9.7109375" hidden="1" customWidth="1"/>
    <col min="31" max="31" width="9.7109375" customWidth="1"/>
    <col min="32" max="32" width="12" hidden="1" customWidth="1"/>
  </cols>
  <sheetData>
    <row r="1" spans="1:32" x14ac:dyDescent="0.2">
      <c r="D1" s="109">
        <v>44743</v>
      </c>
      <c r="E1" s="355">
        <v>44746</v>
      </c>
      <c r="F1" s="107"/>
      <c r="G1" s="107"/>
      <c r="H1" s="107"/>
      <c r="I1" s="107"/>
      <c r="J1" s="107"/>
    </row>
    <row r="2" spans="1:32" x14ac:dyDescent="0.2">
      <c r="N2" s="183" t="s">
        <v>14</v>
      </c>
      <c r="O2" s="184"/>
      <c r="P2" s="183" t="s">
        <v>16</v>
      </c>
      <c r="Q2" s="184"/>
      <c r="R2" s="183" t="s">
        <v>1154</v>
      </c>
      <c r="S2" s="184"/>
      <c r="AB2" s="183" t="s">
        <v>214</v>
      </c>
      <c r="AC2" s="185"/>
      <c r="AD2" s="185"/>
      <c r="AE2" s="184"/>
    </row>
    <row r="3" spans="1:32" hidden="1" x14ac:dyDescent="0.2">
      <c r="D3" s="110" t="s">
        <v>9</v>
      </c>
      <c r="E3" s="110" t="s">
        <v>4</v>
      </c>
      <c r="F3" s="111" t="s">
        <v>216</v>
      </c>
      <c r="G3" s="111" t="s">
        <v>22</v>
      </c>
      <c r="L3" s="110" t="s">
        <v>23</v>
      </c>
      <c r="M3" s="372" t="s">
        <v>22</v>
      </c>
      <c r="O3" s="378"/>
      <c r="Q3" s="378"/>
      <c r="S3" s="378"/>
      <c r="Z3" s="119" t="s">
        <v>217</v>
      </c>
      <c r="AD3" s="122" t="s">
        <v>216</v>
      </c>
      <c r="AE3" s="378"/>
    </row>
    <row r="4" spans="1:32" x14ac:dyDescent="0.2">
      <c r="A4" s="359" t="s">
        <v>1155</v>
      </c>
      <c r="B4" s="359" t="s">
        <v>330</v>
      </c>
      <c r="C4" s="359" t="s">
        <v>1</v>
      </c>
      <c r="D4" s="359" t="s">
        <v>8</v>
      </c>
      <c r="E4" s="359" t="s">
        <v>2</v>
      </c>
      <c r="F4" s="185" t="s">
        <v>5</v>
      </c>
      <c r="G4" s="185" t="s">
        <v>7</v>
      </c>
      <c r="H4" s="185" t="s">
        <v>12</v>
      </c>
      <c r="I4" s="185" t="s">
        <v>13</v>
      </c>
      <c r="J4" s="185" t="s">
        <v>0</v>
      </c>
      <c r="K4" s="185" t="s">
        <v>10</v>
      </c>
      <c r="L4" s="185" t="s">
        <v>25</v>
      </c>
      <c r="M4" s="373" t="s">
        <v>11</v>
      </c>
      <c r="N4" s="185" t="s">
        <v>328</v>
      </c>
      <c r="O4" s="373" t="s">
        <v>1154</v>
      </c>
      <c r="P4" s="185" t="s">
        <v>16</v>
      </c>
      <c r="Q4" s="373" t="s">
        <v>1154</v>
      </c>
      <c r="R4" s="185" t="s">
        <v>17</v>
      </c>
      <c r="S4" s="373" t="s">
        <v>18</v>
      </c>
      <c r="T4" s="185" t="s">
        <v>15</v>
      </c>
      <c r="U4" s="185" t="s">
        <v>1158</v>
      </c>
      <c r="V4" s="185" t="s">
        <v>24</v>
      </c>
      <c r="W4" s="185" t="s">
        <v>212</v>
      </c>
      <c r="X4" s="185" t="s">
        <v>213</v>
      </c>
      <c r="Y4" s="185" t="s">
        <v>219</v>
      </c>
      <c r="Z4" s="185" t="s">
        <v>5</v>
      </c>
      <c r="AA4" s="185" t="s">
        <v>12</v>
      </c>
      <c r="AB4" s="185" t="s">
        <v>13</v>
      </c>
      <c r="AC4" s="185" t="s">
        <v>0</v>
      </c>
      <c r="AD4" s="185" t="s">
        <v>11</v>
      </c>
      <c r="AE4" s="373" t="s">
        <v>1154</v>
      </c>
      <c r="AF4" s="185" t="s">
        <v>219</v>
      </c>
    </row>
    <row r="5" spans="1:32" s="107" customFormat="1" ht="12" customHeight="1" x14ac:dyDescent="0.2">
      <c r="A5" s="152"/>
      <c r="B5" s="152"/>
      <c r="C5" s="152"/>
      <c r="D5" s="152"/>
      <c r="E5" s="152"/>
      <c r="F5" s="173"/>
      <c r="G5" s="173"/>
      <c r="H5" s="169"/>
      <c r="I5" s="170"/>
      <c r="J5" s="174"/>
      <c r="K5" s="152"/>
      <c r="L5" s="152"/>
      <c r="M5" s="375"/>
      <c r="N5" s="174"/>
      <c r="O5" s="381"/>
      <c r="P5" s="175"/>
      <c r="Q5" s="386"/>
      <c r="R5" s="221"/>
      <c r="S5" s="386"/>
      <c r="T5" s="152"/>
      <c r="U5" s="152"/>
      <c r="V5" s="152"/>
      <c r="W5" s="223"/>
      <c r="X5" s="223"/>
      <c r="Y5" s="152"/>
      <c r="Z5" s="171"/>
      <c r="AA5" s="171"/>
      <c r="AB5" s="172"/>
      <c r="AC5" s="176"/>
      <c r="AD5" s="177"/>
      <c r="AE5" s="391"/>
      <c r="AF5" s="167"/>
    </row>
    <row r="6" spans="1:32" s="107" customFormat="1" ht="12" customHeight="1" x14ac:dyDescent="0.2">
      <c r="A6" s="152"/>
      <c r="B6" s="152">
        <v>24458</v>
      </c>
      <c r="C6" s="152" t="s">
        <v>181</v>
      </c>
      <c r="D6" s="152" t="str">
        <f>_xll.BDP(C6,$D$3)</f>
        <v>AUD</v>
      </c>
      <c r="E6" s="152" t="s">
        <v>322</v>
      </c>
      <c r="F6" s="173">
        <v>4.5208000000000004</v>
      </c>
      <c r="G6" s="173">
        <v>4.5208000000000004</v>
      </c>
      <c r="H6" s="169">
        <f>IF(OR(OR(G6="#N/A N/A",G6="#N/A Real Time"),OR(F6="#N/A N/A",F6="#N/A Real Time")),0,  G6 - F6)</f>
        <v>0</v>
      </c>
      <c r="I6" s="170">
        <f>IF(OR(F6=0,F6="#N/A N/A"),0,H6 / F6*100)</f>
        <v>0</v>
      </c>
      <c r="J6" s="174">
        <v>10544</v>
      </c>
      <c r="K6" s="152" t="str">
        <f>CONCATENATE(D172,D6, " Curncy")</f>
        <v>EURAUD Curncy</v>
      </c>
      <c r="L6" s="152">
        <f>IF(D6 = D172,1,_xll.BDP(K6,$L$3))</f>
        <v>1</v>
      </c>
      <c r="M6" s="375" t="e">
        <f>IF(D6 = D172,1,_xll.BDP(K6,$M$3)*L6)</f>
        <v>#VALUE!</v>
      </c>
      <c r="N6" s="174" t="e">
        <f>H6*J6*T6/M6</f>
        <v>#VALUE!</v>
      </c>
      <c r="O6" s="381" t="e">
        <f>N6 / Y172</f>
        <v>#VALUE!</v>
      </c>
      <c r="P6" s="175" t="e">
        <f>IF(OR(OR(J6=0,G6 = "#N/A N/A"),G6="#N/A Real Time"),0,G6*J6*T6/M6)</f>
        <v>#VALUE!</v>
      </c>
      <c r="Q6" s="386" t="e">
        <f>P6 / Y172*100</f>
        <v>#VALUE!</v>
      </c>
      <c r="R6" s="221" t="e">
        <f>IF(Q6&lt;0,Q6,0)</f>
        <v>#VALUE!</v>
      </c>
      <c r="S6" s="386" t="e">
        <f>IF(Q6&gt;0,Q6,0)</f>
        <v>#VALUE!</v>
      </c>
      <c r="T6" s="152">
        <f>IF(EXACT(D6,UPPER(D6)),1,0.01)/V6</f>
        <v>1</v>
      </c>
      <c r="U6" s="152">
        <v>0</v>
      </c>
      <c r="V6" s="152">
        <v>1</v>
      </c>
      <c r="W6" s="223" t="e">
        <f>IF(AND(Q6&lt;0,O6&gt;0),O6,0)</f>
        <v>#VALUE!</v>
      </c>
      <c r="X6" s="223" t="e">
        <f>IF(AND(Q6&gt;0,O6&gt;0),O6,0)</f>
        <v>#VALUE!</v>
      </c>
      <c r="Y6" s="152"/>
      <c r="Z6" s="171">
        <v>4.5208000000000004</v>
      </c>
      <c r="AA6" s="171">
        <f>IF(OR(OR(F6="#N/A N/A",F6="#N/A Real Time"),OR(Z6="#N/A N/A",Z6="#N/A Real Time")),0,  F6 - Z6)</f>
        <v>0</v>
      </c>
      <c r="AB6" s="172">
        <f>IF(OR(Z6=0,Z6="#N/A N/A"),0,AA6 / Z6*100)</f>
        <v>0</v>
      </c>
      <c r="AC6" s="176">
        <v>10544</v>
      </c>
      <c r="AD6" s="177">
        <f>IF(D6 = D172,1,_xll.BDP(K6,$AD$3)*L6)</f>
        <v>1.52858</v>
      </c>
      <c r="AE6" s="391">
        <f>AA6*AC6*T6/AD6 / AF172</f>
        <v>0</v>
      </c>
      <c r="AF6" s="167"/>
    </row>
    <row r="7" spans="1:32" s="107" customFormat="1" ht="12" customHeight="1" x14ac:dyDescent="0.2">
      <c r="A7" s="110"/>
      <c r="B7" s="110">
        <v>33679</v>
      </c>
      <c r="C7" s="110" t="s">
        <v>1751</v>
      </c>
      <c r="D7" s="110" t="str">
        <f>_xll.BDP(C7,$D$3)</f>
        <v>AUD</v>
      </c>
      <c r="E7" s="110" t="s">
        <v>1752</v>
      </c>
      <c r="F7" s="111">
        <f>_xll.BDP(C7,$F$3)</f>
        <v>1.85</v>
      </c>
      <c r="G7" s="111" t="str">
        <f>_xll.BDP(C7,$G$3)</f>
        <v>#N/A Requesting Data...</v>
      </c>
      <c r="H7" s="112" t="e">
        <f>IF(OR(OR(G7="#N/A N/A",G7="#N/A Real Time"),OR(F7="#N/A N/A",F7="#N/A Real Time")),0,  G7 - F7)</f>
        <v>#VALUE!</v>
      </c>
      <c r="I7" s="113" t="e">
        <f>IF(OR(F7=0,F7="#N/A N/A"),0,H7 / F7*100)</f>
        <v>#VALUE!</v>
      </c>
      <c r="J7" s="114">
        <v>1115632</v>
      </c>
      <c r="K7" s="110" t="str">
        <f>CONCATENATE(D172,D7, " Curncy")</f>
        <v>EURAUD Curncy</v>
      </c>
      <c r="L7" s="110">
        <f>IF(D7 = D172,1,_xll.BDP(K7,$L$3))</f>
        <v>1</v>
      </c>
      <c r="M7" s="372" t="e">
        <f>IF(D7 = D172,1,_xll.BDP(K7,$M$3)*L7)</f>
        <v>#VALUE!</v>
      </c>
      <c r="N7" s="116" t="e">
        <f>H7*J7*T7/M7</f>
        <v>#VALUE!</v>
      </c>
      <c r="O7" s="379" t="e">
        <f>N7 / Y172</f>
        <v>#VALUE!</v>
      </c>
      <c r="P7" s="286" t="e">
        <f>IF(OR(OR(J7=0,G7 = "#N/A N/A"),G7="#N/A Real Time"),0,G7*J7*T7/M7)</f>
        <v>#VALUE!</v>
      </c>
      <c r="Q7" s="384" t="e">
        <f>P7 / Y172*100</f>
        <v>#VALUE!</v>
      </c>
      <c r="R7" s="118" t="e">
        <f>IF(Q7&lt;0,Q7,0)</f>
        <v>#VALUE!</v>
      </c>
      <c r="S7" s="384" t="e">
        <f>IF(Q7&gt;0,Q7,0)</f>
        <v>#VALUE!</v>
      </c>
      <c r="T7" s="110">
        <f>IF(EXACT(D7,UPPER(D7)),1,0.01)/V7</f>
        <v>1</v>
      </c>
      <c r="U7" s="110">
        <v>0</v>
      </c>
      <c r="V7" s="110">
        <v>1</v>
      </c>
      <c r="W7" s="117" t="e">
        <f>IF(AND(Q7&lt;0,O7&gt;0),O7,0)</f>
        <v>#VALUE!</v>
      </c>
      <c r="X7" s="117" t="e">
        <f>IF(AND(Q7&gt;0,O7&gt;0),O7,0)</f>
        <v>#VALUE!</v>
      </c>
      <c r="Y7" s="110"/>
      <c r="Z7" s="119">
        <f>_xll.BDH(C7,$Z$3,$D$1,$D$1)</f>
        <v>1.94</v>
      </c>
      <c r="AA7" s="119">
        <f>IF(OR(OR(F7="#N/A N/A",F7="#N/A Real Time"),OR(Z7="#N/A N/A",Z7="#N/A Real Time")),0,  F7 - Z7)</f>
        <v>-8.9999999999999858E-2</v>
      </c>
      <c r="AB7" s="129">
        <f>IF(OR(Z7=0,Z7="#N/A N/A"),0,AA7 / Z7*100)</f>
        <v>-4.6391752577319512</v>
      </c>
      <c r="AC7" s="121">
        <v>1115632</v>
      </c>
      <c r="AD7" s="122">
        <f>IF(D7 = D172,1,_xll.BDP(K7,$AD$3)*L7)</f>
        <v>1.52858</v>
      </c>
      <c r="AE7" s="389">
        <f>AA7*AC7*T7/AD7 / AF172</f>
        <v>-4.6536289809690591E-4</v>
      </c>
      <c r="AF7" s="123"/>
    </row>
    <row r="8" spans="1:32" s="107" customFormat="1" ht="12" customHeight="1" x14ac:dyDescent="0.2">
      <c r="A8" s="287" t="s">
        <v>1525</v>
      </c>
      <c r="B8" s="287"/>
      <c r="C8" s="287"/>
      <c r="D8" s="287"/>
      <c r="E8" s="287" t="s">
        <v>178</v>
      </c>
      <c r="F8" s="288"/>
      <c r="G8" s="288"/>
      <c r="H8" s="289"/>
      <c r="I8" s="290"/>
      <c r="J8" s="291"/>
      <c r="K8" s="287"/>
      <c r="L8" s="287"/>
      <c r="M8" s="374"/>
      <c r="N8" s="292" t="e">
        <f t="shared" ref="N8:S8" si="0" xml:space="preserve"> SUM(N5:N7)</f>
        <v>#VALUE!</v>
      </c>
      <c r="O8" s="380" t="e">
        <f t="shared" si="0"/>
        <v>#VALUE!</v>
      </c>
      <c r="P8" s="293" t="e">
        <f t="shared" si="0"/>
        <v>#VALUE!</v>
      </c>
      <c r="Q8" s="385" t="e">
        <f t="shared" si="0"/>
        <v>#VALUE!</v>
      </c>
      <c r="R8" s="356" t="e">
        <f t="shared" si="0"/>
        <v>#VALUE!</v>
      </c>
      <c r="S8" s="385" t="e">
        <f t="shared" si="0"/>
        <v>#VALUE!</v>
      </c>
      <c r="T8" s="287"/>
      <c r="U8" s="287"/>
      <c r="V8" s="287"/>
      <c r="W8" s="357" t="e">
        <f xml:space="preserve"> SUM(W5:W7)</f>
        <v>#VALUE!</v>
      </c>
      <c r="X8" s="357" t="e">
        <f xml:space="preserve"> SUM(X5:X7)</f>
        <v>#VALUE!</v>
      </c>
      <c r="Y8" s="287"/>
      <c r="Z8" s="294"/>
      <c r="AA8" s="294"/>
      <c r="AB8" s="295"/>
      <c r="AC8" s="296"/>
      <c r="AD8" s="297"/>
      <c r="AE8" s="390">
        <f xml:space="preserve"> SUM(AE5:AE7)</f>
        <v>-4.6536289809690591E-4</v>
      </c>
      <c r="AF8" s="298"/>
    </row>
    <row r="9" spans="1:32" s="107" customFormat="1" ht="12" customHeight="1" x14ac:dyDescent="0.2">
      <c r="A9" s="152"/>
      <c r="B9" s="152"/>
      <c r="C9" s="152"/>
      <c r="D9" s="152"/>
      <c r="E9" s="152"/>
      <c r="F9" s="173"/>
      <c r="G9" s="173"/>
      <c r="H9" s="169"/>
      <c r="I9" s="170"/>
      <c r="J9" s="174"/>
      <c r="K9" s="152"/>
      <c r="L9" s="152"/>
      <c r="M9" s="375"/>
      <c r="N9" s="174"/>
      <c r="O9" s="381"/>
      <c r="P9" s="175"/>
      <c r="Q9" s="386"/>
      <c r="R9" s="221"/>
      <c r="S9" s="386"/>
      <c r="T9" s="152"/>
      <c r="U9" s="152"/>
      <c r="V9" s="152"/>
      <c r="W9" s="223"/>
      <c r="X9" s="223"/>
      <c r="Y9" s="152"/>
      <c r="Z9" s="171"/>
      <c r="AA9" s="171"/>
      <c r="AB9" s="172"/>
      <c r="AC9" s="176"/>
      <c r="AD9" s="177"/>
      <c r="AE9" s="391"/>
      <c r="AF9" s="167"/>
    </row>
    <row r="10" spans="1:32" s="107" customFormat="1" ht="12" customHeight="1" x14ac:dyDescent="0.2">
      <c r="A10" s="152"/>
      <c r="B10" s="152">
        <v>1895</v>
      </c>
      <c r="C10" s="152" t="s">
        <v>175</v>
      </c>
      <c r="D10" s="152" t="str">
        <f>_xll.BDP(C10,$D$3)</f>
        <v>BRL</v>
      </c>
      <c r="E10" s="152" t="s">
        <v>337</v>
      </c>
      <c r="F10" s="173">
        <f>_xll.BDP(C10,$F$3)</f>
        <v>44.16</v>
      </c>
      <c r="G10" s="173" t="str">
        <f>_xll.BDP(C10,$G$3)</f>
        <v>#N/A Requesting Data...</v>
      </c>
      <c r="H10" s="169" t="e">
        <f>IF(OR(OR(G10="#N/A N/A",G10="#N/A Real Time"),OR(F10="#N/A N/A",F10="#N/A Real Time")),0,  G10 - F10)</f>
        <v>#VALUE!</v>
      </c>
      <c r="I10" s="170" t="e">
        <f>IF(OR(F10=0,F10="#N/A N/A"),0,H10 / F10*100)</f>
        <v>#VALUE!</v>
      </c>
      <c r="J10" s="174">
        <v>633398</v>
      </c>
      <c r="K10" s="152" t="str">
        <f>CONCATENATE(D172,D10, " Curncy")</f>
        <v>EURBRL Curncy</v>
      </c>
      <c r="L10" s="152" t="str">
        <f>IF(D10 = D172,1,_xll.BDP(K10,$L$3))</f>
        <v>#N/A Requesting Data...</v>
      </c>
      <c r="M10" s="375" t="e">
        <f>IF(D10 = D172,1,_xll.BDP(K10,$M$3)*L10)</f>
        <v>#VALUE!</v>
      </c>
      <c r="N10" s="174" t="e">
        <f>H10*J10*T10/M10</f>
        <v>#VALUE!</v>
      </c>
      <c r="O10" s="381" t="e">
        <f>N10 / Y172</f>
        <v>#VALUE!</v>
      </c>
      <c r="P10" s="175" t="e">
        <f>IF(OR(OR(J10=0,G10 = "#N/A N/A"),G10="#N/A Real Time"),0,G10*J10*T10/M10)</f>
        <v>#VALUE!</v>
      </c>
      <c r="Q10" s="386" t="e">
        <f>P10 / Y172*100</f>
        <v>#VALUE!</v>
      </c>
      <c r="R10" s="221" t="e">
        <f>IF(Q10&lt;0,Q10,0)</f>
        <v>#VALUE!</v>
      </c>
      <c r="S10" s="386" t="e">
        <f>IF(Q10&gt;0,Q10,0)</f>
        <v>#VALUE!</v>
      </c>
      <c r="T10" s="152">
        <f>IF(EXACT(D10,UPPER(D10)),1,0.01)/V10</f>
        <v>1</v>
      </c>
      <c r="U10" s="152">
        <v>0</v>
      </c>
      <c r="V10" s="152">
        <v>1</v>
      </c>
      <c r="W10" s="223" t="e">
        <f>IF(AND(Q10&lt;0,O10&gt;0),O10,0)</f>
        <v>#VALUE!</v>
      </c>
      <c r="X10" s="223" t="e">
        <f>IF(AND(Q10&gt;0,O10&gt;0),O10,0)</f>
        <v>#VALUE!</v>
      </c>
      <c r="Y10" s="152"/>
      <c r="Z10" s="171">
        <f>_xll.BDH(C10,$Z$3,$D$1,$D$1)</f>
        <v>44.13</v>
      </c>
      <c r="AA10" s="171">
        <f>IF(OR(OR(F10="#N/A N/A",F10="#N/A Real Time"),OR(Z10="#N/A N/A",Z10="#N/A Real Time")),0,  F10 - Z10)</f>
        <v>2.9999999999994031E-2</v>
      </c>
      <c r="AB10" s="172">
        <f>IF(OR(Z10=0,Z10="#N/A N/A"),0,AA10 / Z10*100)</f>
        <v>6.7980965329694151E-2</v>
      </c>
      <c r="AC10" s="176">
        <v>633398</v>
      </c>
      <c r="AD10" s="177" t="e">
        <f>IF(D10 = D172,1,_xll.BDP(K10,$AD$3)*L10)</f>
        <v>#VALUE!</v>
      </c>
      <c r="AE10" s="391" t="e">
        <f>AA10*AC10*T10/AD10 / AF172</f>
        <v>#VALUE!</v>
      </c>
      <c r="AF10" s="167"/>
    </row>
    <row r="11" spans="1:32" s="107" customFormat="1" ht="12" customHeight="1" x14ac:dyDescent="0.2">
      <c r="A11" s="186" t="s">
        <v>1526</v>
      </c>
      <c r="B11" s="186"/>
      <c r="C11" s="186"/>
      <c r="D11" s="186"/>
      <c r="E11" s="186" t="s">
        <v>174</v>
      </c>
      <c r="F11" s="230"/>
      <c r="G11" s="230"/>
      <c r="H11" s="231"/>
      <c r="I11" s="232"/>
      <c r="J11" s="233"/>
      <c r="K11" s="186"/>
      <c r="L11" s="186"/>
      <c r="M11" s="376"/>
      <c r="N11" s="233" t="e">
        <f t="shared" ref="N11:S11" si="1" xml:space="preserve"> SUM(N9:N10)</f>
        <v>#VALUE!</v>
      </c>
      <c r="O11" s="382" t="e">
        <f t="shared" si="1"/>
        <v>#VALUE!</v>
      </c>
      <c r="P11" s="234" t="e">
        <f t="shared" si="1"/>
        <v>#VALUE!</v>
      </c>
      <c r="Q11" s="387" t="e">
        <f t="shared" si="1"/>
        <v>#VALUE!</v>
      </c>
      <c r="R11" s="259" t="e">
        <f t="shared" si="1"/>
        <v>#VALUE!</v>
      </c>
      <c r="S11" s="387" t="e">
        <f t="shared" si="1"/>
        <v>#VALUE!</v>
      </c>
      <c r="T11" s="186"/>
      <c r="U11" s="186"/>
      <c r="V11" s="186"/>
      <c r="W11" s="260" t="e">
        <f xml:space="preserve"> SUM(W9:W10)</f>
        <v>#VALUE!</v>
      </c>
      <c r="X11" s="260" t="e">
        <f xml:space="preserve"> SUM(X9:X10)</f>
        <v>#VALUE!</v>
      </c>
      <c r="Y11" s="186"/>
      <c r="Z11" s="235"/>
      <c r="AA11" s="235"/>
      <c r="AB11" s="236"/>
      <c r="AC11" s="237"/>
      <c r="AD11" s="238"/>
      <c r="AE11" s="392" t="e">
        <f xml:space="preserve"> SUM(AE9:AE10)</f>
        <v>#VALUE!</v>
      </c>
      <c r="AF11" s="211"/>
    </row>
    <row r="12" spans="1:32" s="107" customFormat="1" ht="12" customHeight="1" x14ac:dyDescent="0.2">
      <c r="A12" s="152"/>
      <c r="B12" s="152"/>
      <c r="C12" s="152"/>
      <c r="D12" s="152"/>
      <c r="E12" s="152"/>
      <c r="F12" s="173"/>
      <c r="G12" s="173"/>
      <c r="H12" s="169"/>
      <c r="I12" s="170"/>
      <c r="J12" s="174"/>
      <c r="K12" s="152"/>
      <c r="L12" s="152"/>
      <c r="M12" s="375"/>
      <c r="N12" s="174"/>
      <c r="O12" s="381"/>
      <c r="P12" s="175"/>
      <c r="Q12" s="386"/>
      <c r="R12" s="221"/>
      <c r="S12" s="386"/>
      <c r="T12" s="152"/>
      <c r="U12" s="152"/>
      <c r="V12" s="152"/>
      <c r="W12" s="223"/>
      <c r="X12" s="223"/>
      <c r="Y12" s="152"/>
      <c r="Z12" s="171"/>
      <c r="AA12" s="171"/>
      <c r="AB12" s="172"/>
      <c r="AC12" s="176"/>
      <c r="AD12" s="177"/>
      <c r="AE12" s="391"/>
      <c r="AF12" s="167"/>
    </row>
    <row r="13" spans="1:32" s="107" customFormat="1" ht="12" customHeight="1" x14ac:dyDescent="0.2">
      <c r="A13" s="152"/>
      <c r="B13" s="152">
        <v>26234</v>
      </c>
      <c r="C13" s="152" t="s">
        <v>1283</v>
      </c>
      <c r="D13" s="152" t="str">
        <f>_xll.BDP(C13,$D$3)</f>
        <v>CAD</v>
      </c>
      <c r="E13" s="152" t="s">
        <v>1284</v>
      </c>
      <c r="F13" s="173">
        <f>_xll.BDP(C13,$F$3)</f>
        <v>22.76</v>
      </c>
      <c r="G13" s="173" t="str">
        <f>_xll.BDP(C13,$G$3)</f>
        <v>#N/A Requesting Data...</v>
      </c>
      <c r="H13" s="169" t="e">
        <f>IF(OR(OR(G13="#N/A N/A",G13="#N/A Real Time"),OR(F13="#N/A N/A",F13="#N/A Real Time")),0,  G13 - F13)</f>
        <v>#VALUE!</v>
      </c>
      <c r="I13" s="170" t="e">
        <f>IF(OR(F13=0,F13="#N/A N/A"),0,H13 / F13*100)</f>
        <v>#VALUE!</v>
      </c>
      <c r="J13" s="174">
        <v>69402</v>
      </c>
      <c r="K13" s="152" t="str">
        <f>CONCATENATE(D172,D13, " Curncy")</f>
        <v>EURCAD Curncy</v>
      </c>
      <c r="L13" s="152">
        <f>IF(D13 = D172,1,_xll.BDP(K13,$L$3))</f>
        <v>1</v>
      </c>
      <c r="M13" s="375" t="e">
        <f>IF(D13 = D172,1,_xll.BDP(K13,$M$3)*L13)</f>
        <v>#VALUE!</v>
      </c>
      <c r="N13" s="174" t="e">
        <f>H13*J13*T13/M13</f>
        <v>#VALUE!</v>
      </c>
      <c r="O13" s="381" t="e">
        <f>N13 / Y172</f>
        <v>#VALUE!</v>
      </c>
      <c r="P13" s="175" t="e">
        <f>IF(OR(OR(J13=0,G13 = "#N/A N/A"),G13="#N/A Real Time"),0,G13*J13*T13/M13)</f>
        <v>#VALUE!</v>
      </c>
      <c r="Q13" s="386" t="e">
        <f>P13 / Y172*100</f>
        <v>#VALUE!</v>
      </c>
      <c r="R13" s="221" t="e">
        <f>IF(Q13&lt;0,Q13,0)</f>
        <v>#VALUE!</v>
      </c>
      <c r="S13" s="386" t="e">
        <f>IF(Q13&gt;0,Q13,0)</f>
        <v>#VALUE!</v>
      </c>
      <c r="T13" s="152">
        <f>IF(EXACT(D13,UPPER(D13)),1,0.01)/V13</f>
        <v>1</v>
      </c>
      <c r="U13" s="152">
        <v>0</v>
      </c>
      <c r="V13" s="152">
        <v>1</v>
      </c>
      <c r="W13" s="223" t="e">
        <f>IF(AND(Q13&lt;0,O13&gt;0),O13,0)</f>
        <v>#VALUE!</v>
      </c>
      <c r="X13" s="223" t="e">
        <f>IF(AND(Q13&gt;0,O13&gt;0),O13,0)</f>
        <v>#VALUE!</v>
      </c>
      <c r="Y13" s="152"/>
      <c r="Z13" s="171" t="str">
        <f>_xll.BDH(C13,$Z$3,$D$1,$D$1)</f>
        <v>#N/A N/A</v>
      </c>
      <c r="AA13" s="171">
        <f>IF(OR(OR(F13="#N/A N/A",F13="#N/A Real Time"),OR(Z13="#N/A N/A",Z13="#N/A Real Time")),0,  F13 - Z13)</f>
        <v>0</v>
      </c>
      <c r="AB13" s="172">
        <f>IF(OR(Z13=0,Z13="#N/A N/A"),0,AA13 / Z13*100)</f>
        <v>0</v>
      </c>
      <c r="AC13" s="176">
        <v>69402</v>
      </c>
      <c r="AD13" s="177">
        <f>IF(D13 = D172,1,_xll.BDP(K13,$AD$3)*L13)</f>
        <v>1.3427199999999999</v>
      </c>
      <c r="AE13" s="391">
        <f>AA13*AC13*T13/AD13 / AF172</f>
        <v>0</v>
      </c>
      <c r="AF13" s="167"/>
    </row>
    <row r="14" spans="1:32" s="107" customFormat="1" ht="12" customHeight="1" x14ac:dyDescent="0.2">
      <c r="A14" s="110"/>
      <c r="B14" s="110">
        <v>33497</v>
      </c>
      <c r="C14" s="110" t="s">
        <v>1704</v>
      </c>
      <c r="D14" s="110" t="str">
        <f>_xll.BDP(C14,$D$3)</f>
        <v>CAD</v>
      </c>
      <c r="E14" s="110" t="s">
        <v>1705</v>
      </c>
      <c r="F14" s="111">
        <f>_xll.BDP(C14,$F$3)</f>
        <v>26.63</v>
      </c>
      <c r="G14" s="111" t="str">
        <f>_xll.BDP(C14,$G$3)</f>
        <v>#N/A Requesting Data...</v>
      </c>
      <c r="H14" s="112" t="e">
        <f>IF(OR(OR(G14="#N/A N/A",G14="#N/A Real Time"),OR(F14="#N/A N/A",F14="#N/A Real Time")),0,  G14 - F14)</f>
        <v>#VALUE!</v>
      </c>
      <c r="I14" s="113" t="e">
        <f>IF(OR(F14=0,F14="#N/A N/A"),0,H14 / F14*100)</f>
        <v>#VALUE!</v>
      </c>
      <c r="J14" s="114">
        <v>51600</v>
      </c>
      <c r="K14" s="110" t="str">
        <f>CONCATENATE(D172,D14, " Curncy")</f>
        <v>EURCAD Curncy</v>
      </c>
      <c r="L14" s="110">
        <f>IF(D14 = D172,1,_xll.BDP(K14,$L$3))</f>
        <v>1</v>
      </c>
      <c r="M14" s="372" t="e">
        <f>IF(D14 = D172,1,_xll.BDP(K14,$M$3)*L14)</f>
        <v>#VALUE!</v>
      </c>
      <c r="N14" s="116" t="e">
        <f>H14*J14*T14/M14</f>
        <v>#VALUE!</v>
      </c>
      <c r="O14" s="379" t="e">
        <f>N14 / Y172</f>
        <v>#VALUE!</v>
      </c>
      <c r="P14" s="286" t="e">
        <f>IF(OR(OR(J14=0,G14 = "#N/A N/A"),G14="#N/A Real Time"),0,G14*J14*T14/M14)</f>
        <v>#VALUE!</v>
      </c>
      <c r="Q14" s="384" t="e">
        <f>P14 / Y172*100</f>
        <v>#VALUE!</v>
      </c>
      <c r="R14" s="118" t="e">
        <f>IF(Q14&lt;0,Q14,0)</f>
        <v>#VALUE!</v>
      </c>
      <c r="S14" s="384" t="e">
        <f>IF(Q14&gt;0,Q14,0)</f>
        <v>#VALUE!</v>
      </c>
      <c r="T14" s="110">
        <f>IF(EXACT(D14,UPPER(D14)),1,0.01)/V14</f>
        <v>1</v>
      </c>
      <c r="U14" s="110">
        <v>0</v>
      </c>
      <c r="V14" s="110">
        <v>1</v>
      </c>
      <c r="W14" s="117" t="e">
        <f>IF(AND(Q14&lt;0,O14&gt;0),O14,0)</f>
        <v>#VALUE!</v>
      </c>
      <c r="X14" s="117" t="e">
        <f>IF(AND(Q14&gt;0,O14&gt;0),O14,0)</f>
        <v>#VALUE!</v>
      </c>
      <c r="Y14" s="110"/>
      <c r="Z14" s="119" t="str">
        <f>_xll.BDH(C14,$Z$3,$D$1,$D$1)</f>
        <v>#N/A N/A</v>
      </c>
      <c r="AA14" s="119">
        <f>IF(OR(OR(F14="#N/A N/A",F14="#N/A Real Time"),OR(Z14="#N/A N/A",Z14="#N/A Real Time")),0,  F14 - Z14)</f>
        <v>0</v>
      </c>
      <c r="AB14" s="129">
        <f>IF(OR(Z14=0,Z14="#N/A N/A"),0,AA14 / Z14*100)</f>
        <v>0</v>
      </c>
      <c r="AC14" s="121">
        <v>51600</v>
      </c>
      <c r="AD14" s="122">
        <f>IF(D14 = D172,1,_xll.BDP(K14,$AD$3)*L14)</f>
        <v>1.3427199999999999</v>
      </c>
      <c r="AE14" s="389">
        <f>AA14*AC14*T14/AD14 / AF172</f>
        <v>0</v>
      </c>
      <c r="AF14" s="123"/>
    </row>
    <row r="15" spans="1:32" s="107" customFormat="1" ht="12" customHeight="1" x14ac:dyDescent="0.2">
      <c r="A15" s="152"/>
      <c r="B15" s="152">
        <v>26020</v>
      </c>
      <c r="C15" s="152" t="s">
        <v>1672</v>
      </c>
      <c r="D15" s="152" t="str">
        <f>_xll.BDP(C15,$D$3)</f>
        <v>CAD</v>
      </c>
      <c r="E15" s="152" t="s">
        <v>1673</v>
      </c>
      <c r="F15" s="173">
        <f>_xll.BDP(C15,$F$3)</f>
        <v>12.04</v>
      </c>
      <c r="G15" s="173" t="str">
        <f>_xll.BDP(C15,$G$3)</f>
        <v>#N/A Requesting Data...</v>
      </c>
      <c r="H15" s="169" t="e">
        <f>IF(OR(OR(G15="#N/A N/A",G15="#N/A Real Time"),OR(F15="#N/A N/A",F15="#N/A Real Time")),0,  G15 - F15)</f>
        <v>#VALUE!</v>
      </c>
      <c r="I15" s="170" t="e">
        <f>IF(OR(F15=0,F15="#N/A N/A"),0,H15 / F15*100)</f>
        <v>#VALUE!</v>
      </c>
      <c r="J15" s="174">
        <v>68185</v>
      </c>
      <c r="K15" s="152" t="str">
        <f>CONCATENATE(D172,D15, " Curncy")</f>
        <v>EURCAD Curncy</v>
      </c>
      <c r="L15" s="152">
        <f>IF(D15 = D172,1,_xll.BDP(K15,$L$3))</f>
        <v>1</v>
      </c>
      <c r="M15" s="375" t="e">
        <f>IF(D15 = D172,1,_xll.BDP(K15,$M$3)*L15)</f>
        <v>#VALUE!</v>
      </c>
      <c r="N15" s="174" t="e">
        <f>H15*J15*T15/M15</f>
        <v>#VALUE!</v>
      </c>
      <c r="O15" s="381" t="e">
        <f>N15 / Y172</f>
        <v>#VALUE!</v>
      </c>
      <c r="P15" s="175" t="e">
        <f>IF(OR(OR(J15=0,G15 = "#N/A N/A"),G15="#N/A Real Time"),0,G15*J15*T15/M15)</f>
        <v>#VALUE!</v>
      </c>
      <c r="Q15" s="386" t="e">
        <f>P15 / Y172*100</f>
        <v>#VALUE!</v>
      </c>
      <c r="R15" s="221" t="e">
        <f>IF(Q15&lt;0,Q15,0)</f>
        <v>#VALUE!</v>
      </c>
      <c r="S15" s="386" t="e">
        <f>IF(Q15&gt;0,Q15,0)</f>
        <v>#VALUE!</v>
      </c>
      <c r="T15" s="152">
        <f>IF(EXACT(D15,UPPER(D15)),1,0.01)/V15</f>
        <v>1</v>
      </c>
      <c r="U15" s="152">
        <v>0</v>
      </c>
      <c r="V15" s="152">
        <v>1</v>
      </c>
      <c r="W15" s="223" t="e">
        <f>IF(AND(Q15&lt;0,O15&gt;0),O15,0)</f>
        <v>#VALUE!</v>
      </c>
      <c r="X15" s="223" t="e">
        <f>IF(AND(Q15&gt;0,O15&gt;0),O15,0)</f>
        <v>#VALUE!</v>
      </c>
      <c r="Y15" s="152"/>
      <c r="Z15" s="171" t="str">
        <f>_xll.BDH(C15,$Z$3,$D$1,$D$1)</f>
        <v>#N/A N/A</v>
      </c>
      <c r="AA15" s="171">
        <f>IF(OR(OR(F15="#N/A N/A",F15="#N/A Real Time"),OR(Z15="#N/A N/A",Z15="#N/A Real Time")),0,  F15 - Z15)</f>
        <v>0</v>
      </c>
      <c r="AB15" s="172">
        <f>IF(OR(Z15=0,Z15="#N/A N/A"),0,AA15 / Z15*100)</f>
        <v>0</v>
      </c>
      <c r="AC15" s="176">
        <v>68185</v>
      </c>
      <c r="AD15" s="177">
        <f>IF(D15 = D172,1,_xll.BDP(K15,$AD$3)*L15)</f>
        <v>1.3427199999999999</v>
      </c>
      <c r="AE15" s="391">
        <f>AA15*AC15*T15/AD15 / AF172</f>
        <v>0</v>
      </c>
      <c r="AF15" s="167"/>
    </row>
    <row r="16" spans="1:32" s="107" customFormat="1" ht="12" customHeight="1" x14ac:dyDescent="0.2">
      <c r="A16" s="287" t="s">
        <v>1527</v>
      </c>
      <c r="B16" s="287"/>
      <c r="C16" s="287"/>
      <c r="D16" s="287"/>
      <c r="E16" s="287" t="s">
        <v>172</v>
      </c>
      <c r="F16" s="288"/>
      <c r="G16" s="288"/>
      <c r="H16" s="289"/>
      <c r="I16" s="290"/>
      <c r="J16" s="291"/>
      <c r="K16" s="287"/>
      <c r="L16" s="287"/>
      <c r="M16" s="374"/>
      <c r="N16" s="292" t="e">
        <f t="shared" ref="N16:S16" si="2" xml:space="preserve"> SUM(N12:N15)</f>
        <v>#VALUE!</v>
      </c>
      <c r="O16" s="380" t="e">
        <f t="shared" si="2"/>
        <v>#VALUE!</v>
      </c>
      <c r="P16" s="293" t="e">
        <f t="shared" si="2"/>
        <v>#VALUE!</v>
      </c>
      <c r="Q16" s="385" t="e">
        <f t="shared" si="2"/>
        <v>#VALUE!</v>
      </c>
      <c r="R16" s="356" t="e">
        <f t="shared" si="2"/>
        <v>#VALUE!</v>
      </c>
      <c r="S16" s="385" t="e">
        <f t="shared" si="2"/>
        <v>#VALUE!</v>
      </c>
      <c r="T16" s="287"/>
      <c r="U16" s="287"/>
      <c r="V16" s="287"/>
      <c r="W16" s="357" t="e">
        <f xml:space="preserve"> SUM(W12:W15)</f>
        <v>#VALUE!</v>
      </c>
      <c r="X16" s="357" t="e">
        <f xml:space="preserve"> SUM(X12:X15)</f>
        <v>#VALUE!</v>
      </c>
      <c r="Y16" s="287"/>
      <c r="Z16" s="294"/>
      <c r="AA16" s="294"/>
      <c r="AB16" s="295"/>
      <c r="AC16" s="296"/>
      <c r="AD16" s="297"/>
      <c r="AE16" s="390">
        <f xml:space="preserve"> SUM(AE12:AE15)</f>
        <v>0</v>
      </c>
      <c r="AF16" s="298"/>
    </row>
    <row r="17" spans="1:32" s="107" customFormat="1" ht="12" customHeight="1" x14ac:dyDescent="0.2">
      <c r="A17" s="152"/>
      <c r="B17" s="152"/>
      <c r="C17" s="152"/>
      <c r="D17" s="152"/>
      <c r="E17" s="152"/>
      <c r="F17" s="173"/>
      <c r="G17" s="173"/>
      <c r="H17" s="169"/>
      <c r="I17" s="170"/>
      <c r="J17" s="174"/>
      <c r="K17" s="152"/>
      <c r="L17" s="152"/>
      <c r="M17" s="375"/>
      <c r="N17" s="174"/>
      <c r="O17" s="381"/>
      <c r="P17" s="175"/>
      <c r="Q17" s="386"/>
      <c r="R17" s="221"/>
      <c r="S17" s="386"/>
      <c r="T17" s="152"/>
      <c r="U17" s="152"/>
      <c r="V17" s="152"/>
      <c r="W17" s="223"/>
      <c r="X17" s="223"/>
      <c r="Y17" s="152"/>
      <c r="Z17" s="171"/>
      <c r="AA17" s="171"/>
      <c r="AB17" s="172"/>
      <c r="AC17" s="176"/>
      <c r="AD17" s="177"/>
      <c r="AE17" s="391"/>
      <c r="AF17" s="167"/>
    </row>
    <row r="18" spans="1:32" s="107" customFormat="1" ht="12" customHeight="1" x14ac:dyDescent="0.2">
      <c r="A18" s="152"/>
      <c r="B18" s="152">
        <v>27226</v>
      </c>
      <c r="C18" s="152" t="s">
        <v>171</v>
      </c>
      <c r="D18" s="152" t="str">
        <f>_xll.BDP(C18,$D$3)</f>
        <v>DKK</v>
      </c>
      <c r="E18" s="152" t="s">
        <v>248</v>
      </c>
      <c r="F18" s="173">
        <f>_xll.BDP(C18,$F$3)</f>
        <v>73.959999999999994</v>
      </c>
      <c r="G18" s="173" t="str">
        <f>_xll.BDP(C18,$G$3)</f>
        <v>#N/A Requesting Data...</v>
      </c>
      <c r="H18" s="169" t="e">
        <f>IF(OR(OR(G18="#N/A N/A",G18="#N/A Real Time"),OR(F18="#N/A N/A",F18="#N/A Real Time")),0,  G18 - F18)</f>
        <v>#VALUE!</v>
      </c>
      <c r="I18" s="170" t="e">
        <f>IF(OR(F18=0,F18="#N/A N/A"),0,H18 / F18*100)</f>
        <v>#VALUE!</v>
      </c>
      <c r="J18" s="174">
        <v>-181575</v>
      </c>
      <c r="K18" s="152" t="str">
        <f>CONCATENATE(D172,D18, " Curncy")</f>
        <v>EURDKK Curncy</v>
      </c>
      <c r="L18" s="152" t="str">
        <f>IF(D18 = D172,1,_xll.BDP(K18,$L$3))</f>
        <v>#N/A Requesting Data...</v>
      </c>
      <c r="M18" s="375" t="e">
        <f>IF(D18 = D172,1,_xll.BDP(K18,$M$3)*L18)</f>
        <v>#VALUE!</v>
      </c>
      <c r="N18" s="174" t="e">
        <f>H18*J18*T18/M18</f>
        <v>#VALUE!</v>
      </c>
      <c r="O18" s="381" t="e">
        <f>N18 / Y172</f>
        <v>#VALUE!</v>
      </c>
      <c r="P18" s="175" t="e">
        <f>IF(OR(OR(J18=0,G18 = "#N/A N/A"),G18="#N/A Real Time"),0,G18*J18*T18/M18)</f>
        <v>#VALUE!</v>
      </c>
      <c r="Q18" s="386" t="e">
        <f>P18 / Y172*100</f>
        <v>#VALUE!</v>
      </c>
      <c r="R18" s="221" t="e">
        <f>IF(Q18&lt;0,Q18,0)</f>
        <v>#VALUE!</v>
      </c>
      <c r="S18" s="386" t="e">
        <f>IF(Q18&gt;0,Q18,0)</f>
        <v>#VALUE!</v>
      </c>
      <c r="T18" s="152">
        <f>IF(EXACT(D18,UPPER(D18)),1,0.01)/V18</f>
        <v>1</v>
      </c>
      <c r="U18" s="152">
        <v>0</v>
      </c>
      <c r="V18" s="152">
        <v>1</v>
      </c>
      <c r="W18" s="223" t="e">
        <f>IF(AND(Q18&lt;0,O18&gt;0),O18,0)</f>
        <v>#VALUE!</v>
      </c>
      <c r="X18" s="223" t="e">
        <f>IF(AND(Q18&gt;0,O18&gt;0),O18,0)</f>
        <v>#VALUE!</v>
      </c>
      <c r="Y18" s="152"/>
      <c r="Z18" s="171">
        <f>_xll.BDH(C18,$Z$3,$D$1,$D$1)</f>
        <v>68.92</v>
      </c>
      <c r="AA18" s="171">
        <f>IF(OR(OR(F18="#N/A N/A",F18="#N/A Real Time"),OR(Z18="#N/A N/A",Z18="#N/A Real Time")),0,  F18 - Z18)</f>
        <v>5.039999999999992</v>
      </c>
      <c r="AB18" s="172">
        <f>IF(OR(Z18=0,Z18="#N/A N/A"),0,AA18 / Z18*100)</f>
        <v>7.3128264654671966</v>
      </c>
      <c r="AC18" s="176">
        <v>-181575</v>
      </c>
      <c r="AD18" s="177" t="e">
        <f>IF(D18 = D172,1,_xll.BDP(K18,$AD$3)*L18)</f>
        <v>#VALUE!</v>
      </c>
      <c r="AE18" s="391" t="e">
        <f>AA18*AC18*T18/AD18 / AF172</f>
        <v>#VALUE!</v>
      </c>
      <c r="AF18" s="167"/>
    </row>
    <row r="19" spans="1:32" s="107" customFormat="1" ht="12" customHeight="1" x14ac:dyDescent="0.2">
      <c r="A19" s="186" t="s">
        <v>1528</v>
      </c>
      <c r="B19" s="186"/>
      <c r="C19" s="186"/>
      <c r="D19" s="186"/>
      <c r="E19" s="186" t="s">
        <v>170</v>
      </c>
      <c r="F19" s="230"/>
      <c r="G19" s="230"/>
      <c r="H19" s="231"/>
      <c r="I19" s="232"/>
      <c r="J19" s="233"/>
      <c r="K19" s="186"/>
      <c r="L19" s="186"/>
      <c r="M19" s="376"/>
      <c r="N19" s="233" t="e">
        <f t="shared" ref="N19:S19" si="3" xml:space="preserve"> SUM(N17:N18)</f>
        <v>#VALUE!</v>
      </c>
      <c r="O19" s="382" t="e">
        <f t="shared" si="3"/>
        <v>#VALUE!</v>
      </c>
      <c r="P19" s="234" t="e">
        <f t="shared" si="3"/>
        <v>#VALUE!</v>
      </c>
      <c r="Q19" s="387" t="e">
        <f t="shared" si="3"/>
        <v>#VALUE!</v>
      </c>
      <c r="R19" s="259" t="e">
        <f t="shared" si="3"/>
        <v>#VALUE!</v>
      </c>
      <c r="S19" s="387" t="e">
        <f t="shared" si="3"/>
        <v>#VALUE!</v>
      </c>
      <c r="T19" s="186"/>
      <c r="U19" s="186"/>
      <c r="V19" s="186"/>
      <c r="W19" s="260" t="e">
        <f xml:space="preserve"> SUM(W17:W18)</f>
        <v>#VALUE!</v>
      </c>
      <c r="X19" s="260" t="e">
        <f xml:space="preserve"> SUM(X17:X18)</f>
        <v>#VALUE!</v>
      </c>
      <c r="Y19" s="186"/>
      <c r="Z19" s="235"/>
      <c r="AA19" s="235"/>
      <c r="AB19" s="236"/>
      <c r="AC19" s="237"/>
      <c r="AD19" s="238"/>
      <c r="AE19" s="392" t="e">
        <f xml:space="preserve"> SUM(AE17:AE18)</f>
        <v>#VALUE!</v>
      </c>
      <c r="AF19" s="211"/>
    </row>
    <row r="20" spans="1:32" s="107" customFormat="1" ht="12" customHeight="1" x14ac:dyDescent="0.2">
      <c r="A20" s="152"/>
      <c r="B20" s="152"/>
      <c r="C20" s="152"/>
      <c r="D20" s="152"/>
      <c r="E20" s="152"/>
      <c r="F20" s="173"/>
      <c r="G20" s="173"/>
      <c r="H20" s="169"/>
      <c r="I20" s="170"/>
      <c r="J20" s="174"/>
      <c r="K20" s="152"/>
      <c r="L20" s="152"/>
      <c r="M20" s="375"/>
      <c r="N20" s="174"/>
      <c r="O20" s="381"/>
      <c r="P20" s="175"/>
      <c r="Q20" s="386"/>
      <c r="R20" s="221"/>
      <c r="S20" s="386"/>
      <c r="T20" s="152"/>
      <c r="U20" s="152"/>
      <c r="V20" s="152"/>
      <c r="W20" s="223"/>
      <c r="X20" s="223"/>
      <c r="Y20" s="152"/>
      <c r="Z20" s="171"/>
      <c r="AA20" s="171"/>
      <c r="AB20" s="172"/>
      <c r="AC20" s="176"/>
      <c r="AD20" s="177"/>
      <c r="AE20" s="391"/>
      <c r="AF20" s="167"/>
    </row>
    <row r="21" spans="1:32" s="107" customFormat="1" ht="12" customHeight="1" x14ac:dyDescent="0.2">
      <c r="A21" s="152"/>
      <c r="B21" s="152">
        <v>4275</v>
      </c>
      <c r="C21" s="152" t="s">
        <v>167</v>
      </c>
      <c r="D21" s="152" t="str">
        <f>_xll.BDP(C21,$D$3)</f>
        <v>EUR</v>
      </c>
      <c r="E21" s="152" t="s">
        <v>315</v>
      </c>
      <c r="F21" s="173">
        <f>_xll.BDP(C21,$F$3)</f>
        <v>45.79</v>
      </c>
      <c r="G21" s="173" t="str">
        <f>_xll.BDP(C21,$G$3)</f>
        <v>#N/A Requesting Data...</v>
      </c>
      <c r="H21" s="169" t="e">
        <f>IF(OR(OR(G21="#N/A N/A",G21="#N/A Real Time"),OR(F21="#N/A N/A",F21="#N/A Real Time")),0,  G21 - F21)</f>
        <v>#VALUE!</v>
      </c>
      <c r="I21" s="170" t="e">
        <f>IF(OR(F21=0,F21="#N/A N/A"),0,H21 / F21*100)</f>
        <v>#VALUE!</v>
      </c>
      <c r="J21" s="174">
        <v>-38116</v>
      </c>
      <c r="K21" s="152" t="str">
        <f>CONCATENATE(D172,D21, " Curncy")</f>
        <v>EUREUR Curncy</v>
      </c>
      <c r="L21" s="152">
        <f>IF(D21 = D172,1,_xll.BDP(K21,$L$3))</f>
        <v>1</v>
      </c>
      <c r="M21" s="375">
        <f>IF(D21 = D172,1,_xll.BDP(K21,$M$3)*L21)</f>
        <v>1</v>
      </c>
      <c r="N21" s="174" t="e">
        <f>H21*J21*T21/M21</f>
        <v>#VALUE!</v>
      </c>
      <c r="O21" s="381" t="e">
        <f>N21 / Y172</f>
        <v>#VALUE!</v>
      </c>
      <c r="P21" s="175" t="e">
        <f>IF(OR(OR(J21=0,G21 = "#N/A N/A"),G21="#N/A Real Time"),0,G21*J21*T21/M21)</f>
        <v>#VALUE!</v>
      </c>
      <c r="Q21" s="386" t="e">
        <f>P21 / Y172*100</f>
        <v>#VALUE!</v>
      </c>
      <c r="R21" s="221" t="e">
        <f>IF(Q21&lt;0,Q21,0)</f>
        <v>#VALUE!</v>
      </c>
      <c r="S21" s="386" t="e">
        <f>IF(Q21&gt;0,Q21,0)</f>
        <v>#VALUE!</v>
      </c>
      <c r="T21" s="152">
        <f>IF(EXACT(D21,UPPER(D21)),1,0.01)/V21</f>
        <v>1</v>
      </c>
      <c r="U21" s="152">
        <v>0</v>
      </c>
      <c r="V21" s="152">
        <v>1</v>
      </c>
      <c r="W21" s="223" t="e">
        <f>IF(AND(Q21&lt;0,O21&gt;0),O21,0)</f>
        <v>#VALUE!</v>
      </c>
      <c r="X21" s="223" t="e">
        <f>IF(AND(Q21&gt;0,O21&gt;0),O21,0)</f>
        <v>#VALUE!</v>
      </c>
      <c r="Y21" s="152"/>
      <c r="Z21" s="171" t="str">
        <f>_xll.BDH(C21,$Z$3,$D$1,$D$1)</f>
        <v>#N/A Requesting Data...</v>
      </c>
      <c r="AA21" s="171" t="e">
        <f>IF(OR(OR(F21="#N/A N/A",F21="#N/A Real Time"),OR(Z21="#N/A N/A",Z21="#N/A Real Time")),0,  F21 - Z21)</f>
        <v>#VALUE!</v>
      </c>
      <c r="AB21" s="172" t="e">
        <f>IF(OR(Z21=0,Z21="#N/A N/A"),0,AA21 / Z21*100)</f>
        <v>#VALUE!</v>
      </c>
      <c r="AC21" s="176">
        <v>-38116</v>
      </c>
      <c r="AD21" s="177">
        <f>IF(D21 = D172,1,_xll.BDP(K21,$AD$3)*L21)</f>
        <v>1</v>
      </c>
      <c r="AE21" s="391" t="e">
        <f>AA21*AC21*T21/AD21 / AF172</f>
        <v>#VALUE!</v>
      </c>
      <c r="AF21" s="167"/>
    </row>
    <row r="22" spans="1:32" s="107" customFormat="1" ht="12" customHeight="1" x14ac:dyDescent="0.2">
      <c r="A22" s="110"/>
      <c r="B22" s="110">
        <v>2184</v>
      </c>
      <c r="C22" s="110" t="s">
        <v>452</v>
      </c>
      <c r="D22" s="110" t="str">
        <f>_xll.BDP(C22,$D$3)</f>
        <v>EUR</v>
      </c>
      <c r="E22" s="110" t="s">
        <v>487</v>
      </c>
      <c r="F22" s="111">
        <f>_xll.BDP(C22,$F$3)</f>
        <v>487.25</v>
      </c>
      <c r="G22" s="111" t="str">
        <f>_xll.BDP(C22,$G$3)</f>
        <v>#N/A Requesting Data...</v>
      </c>
      <c r="H22" s="112" t="e">
        <f>IF(OR(OR(G22="#N/A N/A",G22="#N/A Real Time"),OR(F22="#N/A N/A",F22="#N/A Real Time")),0,  G22 - F22)</f>
        <v>#VALUE!</v>
      </c>
      <c r="I22" s="113" t="e">
        <f>IF(OR(F22=0,F22="#N/A N/A"),0,H22 / F22*100)</f>
        <v>#VALUE!</v>
      </c>
      <c r="J22" s="114">
        <v>-1919</v>
      </c>
      <c r="K22" s="110" t="str">
        <f>CONCATENATE(D172,D22, " Curncy")</f>
        <v>EUREUR Curncy</v>
      </c>
      <c r="L22" s="110">
        <f>IF(D22 = D172,1,_xll.BDP(K22,$L$3))</f>
        <v>1</v>
      </c>
      <c r="M22" s="372">
        <f>IF(D22 = D172,1,_xll.BDP(K22,$M$3)*L22)</f>
        <v>1</v>
      </c>
      <c r="N22" s="116" t="e">
        <f>H22*J22*T22/M22</f>
        <v>#VALUE!</v>
      </c>
      <c r="O22" s="379" t="e">
        <f>N22 / Y172</f>
        <v>#VALUE!</v>
      </c>
      <c r="P22" s="286" t="e">
        <f>IF(OR(OR(J22=0,G22 = "#N/A N/A"),G22="#N/A Real Time"),0,G22*J22*T22/M22)</f>
        <v>#VALUE!</v>
      </c>
      <c r="Q22" s="384" t="e">
        <f>P22 / Y172*100</f>
        <v>#VALUE!</v>
      </c>
      <c r="R22" s="118" t="e">
        <f>IF(Q22&lt;0,Q22,0)</f>
        <v>#VALUE!</v>
      </c>
      <c r="S22" s="384" t="e">
        <f>IF(Q22&gt;0,Q22,0)</f>
        <v>#VALUE!</v>
      </c>
      <c r="T22" s="110">
        <f>IF(EXACT(D22,UPPER(D22)),1,0.01)/V22</f>
        <v>1</v>
      </c>
      <c r="U22" s="110">
        <v>0</v>
      </c>
      <c r="V22" s="110">
        <v>1</v>
      </c>
      <c r="W22" s="117" t="e">
        <f>IF(AND(Q22&lt;0,O22&gt;0),O22,0)</f>
        <v>#VALUE!</v>
      </c>
      <c r="X22" s="117" t="e">
        <f>IF(AND(Q22&gt;0,O22&gt;0),O22,0)</f>
        <v>#VALUE!</v>
      </c>
      <c r="Y22" s="110"/>
      <c r="Z22" s="119">
        <f>_xll.BDH(C22,$Z$3,$D$1,$D$1)</f>
        <v>490.1</v>
      </c>
      <c r="AA22" s="119">
        <f>IF(OR(OR(F22="#N/A N/A",F22="#N/A Real Time"),OR(Z22="#N/A N/A",Z22="#N/A Real Time")),0,  F22 - Z22)</f>
        <v>-2.8500000000000227</v>
      </c>
      <c r="AB22" s="129">
        <f>IF(OR(Z22=0,Z22="#N/A N/A"),0,AA22 / Z22*100)</f>
        <v>-0.5815139767394456</v>
      </c>
      <c r="AC22" s="121">
        <v>-1919</v>
      </c>
      <c r="AD22" s="122">
        <f>IF(D22 = D172,1,_xll.BDP(K22,$AD$3)*L22)</f>
        <v>1</v>
      </c>
      <c r="AE22" s="389">
        <f>AA22*AC22*T22/AD22 / AF172</f>
        <v>3.87468401361761E-5</v>
      </c>
      <c r="AF22" s="123"/>
    </row>
    <row r="23" spans="1:32" s="107" customFormat="1" ht="12" customHeight="1" x14ac:dyDescent="0.2">
      <c r="A23" s="110"/>
      <c r="B23" s="110">
        <v>2291</v>
      </c>
      <c r="C23" s="110" t="s">
        <v>453</v>
      </c>
      <c r="D23" s="110" t="str">
        <f>_xll.BDP(C23,$D$3)</f>
        <v>EUR</v>
      </c>
      <c r="E23" s="110" t="s">
        <v>488</v>
      </c>
      <c r="F23" s="111">
        <f>_xll.BDP(C23,$F$3)</f>
        <v>580</v>
      </c>
      <c r="G23" s="111" t="str">
        <f>_xll.BDP(C23,$G$3)</f>
        <v>#N/A Requesting Data...</v>
      </c>
      <c r="H23" s="112" t="e">
        <f>IF(OR(OR(G23="#N/A N/A",G23="#N/A Real Time"),OR(F23="#N/A N/A",F23="#N/A Real Time")),0,  G23 - F23)</f>
        <v>#VALUE!</v>
      </c>
      <c r="I23" s="113" t="e">
        <f>IF(OR(F23=0,F23="#N/A N/A"),0,H23 / F23*100)</f>
        <v>#VALUE!</v>
      </c>
      <c r="J23" s="114">
        <v>-2120</v>
      </c>
      <c r="K23" s="110" t="str">
        <f>CONCATENATE(D172,D23, " Curncy")</f>
        <v>EUREUR Curncy</v>
      </c>
      <c r="L23" s="110">
        <f>IF(D23 = D172,1,_xll.BDP(K23,$L$3))</f>
        <v>1</v>
      </c>
      <c r="M23" s="372">
        <f>IF(D23 = D172,1,_xll.BDP(K23,$M$3)*L23)</f>
        <v>1</v>
      </c>
      <c r="N23" s="116" t="e">
        <f>H23*J23*T23/M23</f>
        <v>#VALUE!</v>
      </c>
      <c r="O23" s="379" t="e">
        <f>N23 / Y172</f>
        <v>#VALUE!</v>
      </c>
      <c r="P23" s="286" t="e">
        <f>IF(OR(OR(J23=0,G23 = "#N/A N/A"),G23="#N/A Real Time"),0,G23*J23*T23/M23)</f>
        <v>#VALUE!</v>
      </c>
      <c r="Q23" s="384" t="e">
        <f>P23 / Y172*100</f>
        <v>#VALUE!</v>
      </c>
      <c r="R23" s="118" t="e">
        <f>IF(Q23&lt;0,Q23,0)</f>
        <v>#VALUE!</v>
      </c>
      <c r="S23" s="384" t="e">
        <f>IF(Q23&gt;0,Q23,0)</f>
        <v>#VALUE!</v>
      </c>
      <c r="T23" s="110">
        <f>IF(EXACT(D23,UPPER(D23)),1,0.01)/V23</f>
        <v>1</v>
      </c>
      <c r="U23" s="110">
        <v>0</v>
      </c>
      <c r="V23" s="110">
        <v>1</v>
      </c>
      <c r="W23" s="117" t="e">
        <f>IF(AND(Q23&lt;0,O23&gt;0),O23,0)</f>
        <v>#VALUE!</v>
      </c>
      <c r="X23" s="117" t="e">
        <f>IF(AND(Q23&gt;0,O23&gt;0),O23,0)</f>
        <v>#VALUE!</v>
      </c>
      <c r="Y23" s="110"/>
      <c r="Z23" s="119" t="str">
        <f>_xll.BDH(C23,$Z$3,$D$1,$D$1)</f>
        <v>#N/A Requesting Data...</v>
      </c>
      <c r="AA23" s="119" t="e">
        <f>IF(OR(OR(F23="#N/A N/A",F23="#N/A Real Time"),OR(Z23="#N/A N/A",Z23="#N/A Real Time")),0,  F23 - Z23)</f>
        <v>#VALUE!</v>
      </c>
      <c r="AB23" s="129" t="e">
        <f>IF(OR(Z23=0,Z23="#N/A N/A"),0,AA23 / Z23*100)</f>
        <v>#VALUE!</v>
      </c>
      <c r="AC23" s="121">
        <v>-2120</v>
      </c>
      <c r="AD23" s="122">
        <f>IF(D23 = D172,1,_xll.BDP(K23,$AD$3)*L23)</f>
        <v>1</v>
      </c>
      <c r="AE23" s="389" t="e">
        <f>AA23*AC23*T23/AD23 / AF172</f>
        <v>#VALUE!</v>
      </c>
      <c r="AF23" s="123"/>
    </row>
    <row r="24" spans="1:32" s="107" customFormat="1" ht="12" customHeight="1" x14ac:dyDescent="0.2">
      <c r="A24" s="152"/>
      <c r="B24" s="152">
        <v>1575</v>
      </c>
      <c r="C24" s="152" t="s">
        <v>161</v>
      </c>
      <c r="D24" s="152" t="str">
        <f>_xll.BDP(C24,$D$3)</f>
        <v>EUR</v>
      </c>
      <c r="E24" s="152" t="s">
        <v>308</v>
      </c>
      <c r="F24" s="173">
        <f>_xll.BDP(C24,$F$3)</f>
        <v>60</v>
      </c>
      <c r="G24" s="173" t="str">
        <f>_xll.BDP(C24,$G$3)</f>
        <v>#N/A Requesting Data...</v>
      </c>
      <c r="H24" s="169" t="e">
        <f>IF(OR(OR(G24="#N/A N/A",G24="#N/A Real Time"),OR(F24="#N/A N/A",F24="#N/A Real Time")),0,  G24 - F24)</f>
        <v>#VALUE!</v>
      </c>
      <c r="I24" s="170" t="e">
        <f>IF(OR(F24=0,F24="#N/A N/A"),0,H24 / F24*100)</f>
        <v>#VALUE!</v>
      </c>
      <c r="J24" s="174">
        <v>7791</v>
      </c>
      <c r="K24" s="152" t="str">
        <f>CONCATENATE(D172,D24, " Curncy")</f>
        <v>EUREUR Curncy</v>
      </c>
      <c r="L24" s="152">
        <f>IF(D24 = D172,1,_xll.BDP(K24,$L$3))</f>
        <v>1</v>
      </c>
      <c r="M24" s="375">
        <f>IF(D24 = D172,1,_xll.BDP(K24,$M$3)*L24)</f>
        <v>1</v>
      </c>
      <c r="N24" s="174" t="e">
        <f>H24*J24*T24/M24</f>
        <v>#VALUE!</v>
      </c>
      <c r="O24" s="381" t="e">
        <f>N24 / Y172</f>
        <v>#VALUE!</v>
      </c>
      <c r="P24" s="175" t="e">
        <f>IF(OR(OR(J24=0,G24 = "#N/A N/A"),G24="#N/A Real Time"),0,G24*J24*T24/M24)</f>
        <v>#VALUE!</v>
      </c>
      <c r="Q24" s="386" t="e">
        <f>P24 / Y172*100</f>
        <v>#VALUE!</v>
      </c>
      <c r="R24" s="221" t="e">
        <f>IF(Q24&lt;0,Q24,0)</f>
        <v>#VALUE!</v>
      </c>
      <c r="S24" s="386" t="e">
        <f>IF(Q24&gt;0,Q24,0)</f>
        <v>#VALUE!</v>
      </c>
      <c r="T24" s="152">
        <f>IF(EXACT(D24,UPPER(D24)),1,0.01)/V24</f>
        <v>1</v>
      </c>
      <c r="U24" s="152">
        <v>0</v>
      </c>
      <c r="V24" s="152">
        <v>1</v>
      </c>
      <c r="W24" s="223" t="e">
        <f>IF(AND(Q24&lt;0,O24&gt;0),O24,0)</f>
        <v>#VALUE!</v>
      </c>
      <c r="X24" s="223" t="e">
        <f>IF(AND(Q24&gt;0,O24&gt;0),O24,0)</f>
        <v>#VALUE!</v>
      </c>
      <c r="Y24" s="152"/>
      <c r="Z24" s="171" t="str">
        <f>_xll.BDH(C24,$Z$3,$D$1,$D$1)</f>
        <v>#N/A Requesting Data...</v>
      </c>
      <c r="AA24" s="171" t="e">
        <f>IF(OR(OR(F24="#N/A N/A",F24="#N/A Real Time"),OR(Z24="#N/A N/A",Z24="#N/A Real Time")),0,  F24 - Z24)</f>
        <v>#VALUE!</v>
      </c>
      <c r="AB24" s="172" t="e">
        <f>IF(OR(Z24=0,Z24="#N/A N/A"),0,AA24 / Z24*100)</f>
        <v>#VALUE!</v>
      </c>
      <c r="AC24" s="176">
        <v>7791</v>
      </c>
      <c r="AD24" s="177">
        <f>IF(D24 = D172,1,_xll.BDP(K24,$AD$3)*L24)</f>
        <v>1</v>
      </c>
      <c r="AE24" s="391" t="e">
        <f>AA24*AC24*T24/AD24 / AF172</f>
        <v>#VALUE!</v>
      </c>
      <c r="AF24" s="167"/>
    </row>
    <row r="25" spans="1:32" s="107" customFormat="1" ht="12" customHeight="1" x14ac:dyDescent="0.2">
      <c r="A25" s="152"/>
      <c r="B25" s="152">
        <v>28923</v>
      </c>
      <c r="C25" s="152" t="s">
        <v>1305</v>
      </c>
      <c r="D25" s="152" t="str">
        <f>_xll.BDP(C25,$D$3)</f>
        <v>EUR</v>
      </c>
      <c r="E25" s="152" t="s">
        <v>1306</v>
      </c>
      <c r="F25" s="173">
        <f>_xll.BDP(C25,$F$3)</f>
        <v>35.46</v>
      </c>
      <c r="G25" s="173" t="str">
        <f>_xll.BDP(C25,$G$3)</f>
        <v>#N/A Requesting Data...</v>
      </c>
      <c r="H25" s="169" t="e">
        <f>IF(OR(OR(G25="#N/A N/A",G25="#N/A Real Time"),OR(F25="#N/A N/A",F25="#N/A Real Time")),0,  G25 - F25)</f>
        <v>#VALUE!</v>
      </c>
      <c r="I25" s="170" t="e">
        <f>IF(OR(F25=0,F25="#N/A N/A"),0,H25 / F25*100)</f>
        <v>#VALUE!</v>
      </c>
      <c r="J25" s="174">
        <v>-61336</v>
      </c>
      <c r="K25" s="152" t="str">
        <f>CONCATENATE(D172,D25, " Curncy")</f>
        <v>EUREUR Curncy</v>
      </c>
      <c r="L25" s="152">
        <f>IF(D25 = D172,1,_xll.BDP(K25,$L$3))</f>
        <v>1</v>
      </c>
      <c r="M25" s="375">
        <f>IF(D25 = D172,1,_xll.BDP(K25,$M$3)*L25)</f>
        <v>1</v>
      </c>
      <c r="N25" s="174" t="e">
        <f>H25*J25*T25/M25</f>
        <v>#VALUE!</v>
      </c>
      <c r="O25" s="381" t="e">
        <f>N25 / Y172</f>
        <v>#VALUE!</v>
      </c>
      <c r="P25" s="175" t="e">
        <f>IF(OR(OR(J25=0,G25 = "#N/A N/A"),G25="#N/A Real Time"),0,G25*J25*T25/M25)</f>
        <v>#VALUE!</v>
      </c>
      <c r="Q25" s="386" t="e">
        <f>P25 / Y172*100</f>
        <v>#VALUE!</v>
      </c>
      <c r="R25" s="221" t="e">
        <f>IF(Q25&lt;0,Q25,0)</f>
        <v>#VALUE!</v>
      </c>
      <c r="S25" s="386" t="e">
        <f>IF(Q25&gt;0,Q25,0)</f>
        <v>#VALUE!</v>
      </c>
      <c r="T25" s="152">
        <f>IF(EXACT(D25,UPPER(D25)),1,0.01)/V25</f>
        <v>1</v>
      </c>
      <c r="U25" s="152">
        <v>0</v>
      </c>
      <c r="V25" s="152">
        <v>1</v>
      </c>
      <c r="W25" s="223" t="e">
        <f>IF(AND(Q25&lt;0,O25&gt;0),O25,0)</f>
        <v>#VALUE!</v>
      </c>
      <c r="X25" s="223" t="e">
        <f>IF(AND(Q25&gt;0,O25&gt;0),O25,0)</f>
        <v>#VALUE!</v>
      </c>
      <c r="Y25" s="152"/>
      <c r="Z25" s="171" t="str">
        <f>_xll.BDH(C25,$Z$3,$D$1,$D$1)</f>
        <v>#N/A Requesting Data...</v>
      </c>
      <c r="AA25" s="171" t="e">
        <f>IF(OR(OR(F25="#N/A N/A",F25="#N/A Real Time"),OR(Z25="#N/A N/A",Z25="#N/A Real Time")),0,  F25 - Z25)</f>
        <v>#VALUE!</v>
      </c>
      <c r="AB25" s="172" t="e">
        <f>IF(OR(Z25=0,Z25="#N/A N/A"),0,AA25 / Z25*100)</f>
        <v>#VALUE!</v>
      </c>
      <c r="AC25" s="176">
        <v>-61336</v>
      </c>
      <c r="AD25" s="177">
        <f>IF(D25 = D172,1,_xll.BDP(K25,$AD$3)*L25)</f>
        <v>1</v>
      </c>
      <c r="AE25" s="391" t="e">
        <f>AA25*AC25*T25/AD25 / AF172</f>
        <v>#VALUE!</v>
      </c>
      <c r="AF25" s="167"/>
    </row>
    <row r="26" spans="1:32" s="107" customFormat="1" ht="12" customHeight="1" x14ac:dyDescent="0.2">
      <c r="A26" s="287" t="s">
        <v>1529</v>
      </c>
      <c r="B26" s="287"/>
      <c r="C26" s="287"/>
      <c r="D26" s="287"/>
      <c r="E26" s="287" t="s">
        <v>154</v>
      </c>
      <c r="F26" s="288"/>
      <c r="G26" s="288"/>
      <c r="H26" s="289"/>
      <c r="I26" s="290"/>
      <c r="J26" s="291"/>
      <c r="K26" s="287"/>
      <c r="L26" s="287"/>
      <c r="M26" s="374"/>
      <c r="N26" s="292" t="e">
        <f t="shared" ref="N26:S26" si="4" xml:space="preserve"> SUM(N20:N25)</f>
        <v>#VALUE!</v>
      </c>
      <c r="O26" s="380" t="e">
        <f t="shared" si="4"/>
        <v>#VALUE!</v>
      </c>
      <c r="P26" s="293" t="e">
        <f t="shared" si="4"/>
        <v>#VALUE!</v>
      </c>
      <c r="Q26" s="385" t="e">
        <f t="shared" si="4"/>
        <v>#VALUE!</v>
      </c>
      <c r="R26" s="356" t="e">
        <f t="shared" si="4"/>
        <v>#VALUE!</v>
      </c>
      <c r="S26" s="385" t="e">
        <f t="shared" si="4"/>
        <v>#VALUE!</v>
      </c>
      <c r="T26" s="287"/>
      <c r="U26" s="287"/>
      <c r="V26" s="287"/>
      <c r="W26" s="357" t="e">
        <f xml:space="preserve"> SUM(W20:W25)</f>
        <v>#VALUE!</v>
      </c>
      <c r="X26" s="357" t="e">
        <f xml:space="preserve"> SUM(X20:X25)</f>
        <v>#VALUE!</v>
      </c>
      <c r="Y26" s="287"/>
      <c r="Z26" s="294"/>
      <c r="AA26" s="294"/>
      <c r="AB26" s="295"/>
      <c r="AC26" s="296"/>
      <c r="AD26" s="297"/>
      <c r="AE26" s="390" t="e">
        <f xml:space="preserve"> SUM(AE20:AE25)</f>
        <v>#VALUE!</v>
      </c>
      <c r="AF26" s="298"/>
    </row>
    <row r="27" spans="1:32" s="107" customFormat="1" ht="12" customHeight="1" x14ac:dyDescent="0.2">
      <c r="A27" s="152"/>
      <c r="B27" s="152"/>
      <c r="C27" s="152"/>
      <c r="D27" s="152"/>
      <c r="E27" s="152"/>
      <c r="F27" s="173"/>
      <c r="G27" s="173"/>
      <c r="H27" s="169"/>
      <c r="I27" s="170"/>
      <c r="J27" s="174"/>
      <c r="K27" s="152"/>
      <c r="L27" s="152"/>
      <c r="M27" s="375"/>
      <c r="N27" s="174"/>
      <c r="O27" s="381"/>
      <c r="P27" s="175"/>
      <c r="Q27" s="386"/>
      <c r="R27" s="221"/>
      <c r="S27" s="386"/>
      <c r="T27" s="152"/>
      <c r="U27" s="152"/>
      <c r="V27" s="152"/>
      <c r="W27" s="223"/>
      <c r="X27" s="223"/>
      <c r="Y27" s="152"/>
      <c r="Z27" s="171"/>
      <c r="AA27" s="171"/>
      <c r="AB27" s="172"/>
      <c r="AC27" s="176"/>
      <c r="AD27" s="177"/>
      <c r="AE27" s="391"/>
      <c r="AF27" s="167"/>
    </row>
    <row r="28" spans="1:32" s="107" customFormat="1" ht="12" customHeight="1" x14ac:dyDescent="0.2">
      <c r="A28" s="152"/>
      <c r="B28" s="152">
        <v>25371</v>
      </c>
      <c r="C28" s="152" t="s">
        <v>133</v>
      </c>
      <c r="D28" s="152" t="str">
        <f>_xll.BDP(C28,$D$3)</f>
        <v>EUR</v>
      </c>
      <c r="E28" s="152" t="s">
        <v>292</v>
      </c>
      <c r="F28" s="173">
        <f>_xll.BDP(C28,$F$3)</f>
        <v>13.34</v>
      </c>
      <c r="G28" s="173">
        <f>_xll.BDP(C28,$G$3)</f>
        <v>13.39</v>
      </c>
      <c r="H28" s="169">
        <f>IF(OR(OR(G28="#N/A N/A",G28="#N/A Real Time"),OR(F28="#N/A N/A",F28="#N/A Real Time")),0,  G28 - F28)</f>
        <v>5.0000000000000711E-2</v>
      </c>
      <c r="I28" s="170">
        <f>IF(OR(F28=0,F28="#N/A N/A"),0,H28 / F28*100)</f>
        <v>0.37481259370315378</v>
      </c>
      <c r="J28" s="174">
        <v>23975</v>
      </c>
      <c r="K28" s="152" t="str">
        <f>CONCATENATE(D172,D28, " Curncy")</f>
        <v>EUREUR Curncy</v>
      </c>
      <c r="L28" s="152">
        <f>IF(D28 = D172,1,_xll.BDP(K28,$L$3))</f>
        <v>1</v>
      </c>
      <c r="M28" s="375">
        <f>IF(D28 = D172,1,_xll.BDP(K28,$M$3)*L28)</f>
        <v>1</v>
      </c>
      <c r="N28" s="174">
        <f>H28*J28*T28/M28</f>
        <v>1198.7500000000171</v>
      </c>
      <c r="O28" s="381">
        <f>N28 / Y172</f>
        <v>8.6926655757969394E-6</v>
      </c>
      <c r="P28" s="175">
        <f>IF(OR(OR(J28=0,G28 = "#N/A N/A"),G28="#N/A Real Time"),0,G28*J28*T28/M28)</f>
        <v>321025.25</v>
      </c>
      <c r="Q28" s="386">
        <f>P28 / Y172*100</f>
        <v>0.23278958411983874</v>
      </c>
      <c r="R28" s="221">
        <f>IF(Q28&lt;0,Q28,0)</f>
        <v>0</v>
      </c>
      <c r="S28" s="386">
        <f>IF(Q28&gt;0,Q28,0)</f>
        <v>0.23278958411983874</v>
      </c>
      <c r="T28" s="152">
        <f>IF(EXACT(D28,UPPER(D28)),1,0.01)/V28</f>
        <v>1</v>
      </c>
      <c r="U28" s="152">
        <v>0</v>
      </c>
      <c r="V28" s="152">
        <v>1</v>
      </c>
      <c r="W28" s="223">
        <f>IF(AND(Q28&lt;0,O28&gt;0),O28,0)</f>
        <v>0</v>
      </c>
      <c r="X28" s="223">
        <f>IF(AND(Q28&gt;0,O28&gt;0),O28,0)</f>
        <v>8.6926655757969394E-6</v>
      </c>
      <c r="Y28" s="152"/>
      <c r="Z28" s="171">
        <f>_xll.BDH(C28,$Z$3,$D$1,$D$1)</f>
        <v>13.51</v>
      </c>
      <c r="AA28" s="171">
        <f>IF(OR(OR(F28="#N/A N/A",F28="#N/A Real Time"),OR(Z28="#N/A N/A",Z28="#N/A Real Time")),0,  F28 - Z28)</f>
        <v>-0.16999999999999993</v>
      </c>
      <c r="AB28" s="172">
        <f>IF(OR(Z28=0,Z28="#N/A N/A"),0,AA28 / Z28*100)</f>
        <v>-1.2583271650629158</v>
      </c>
      <c r="AC28" s="176">
        <v>23975</v>
      </c>
      <c r="AD28" s="177">
        <f>IF(D28 = D172,1,_xll.BDP(K28,$AD$3)*L28)</f>
        <v>1</v>
      </c>
      <c r="AE28" s="391">
        <f>AA28*AC28*T28/AD28 / AF172</f>
        <v>-2.8875133006960576E-5</v>
      </c>
      <c r="AF28" s="167"/>
    </row>
    <row r="29" spans="1:32" s="107" customFormat="1" ht="12" customHeight="1" x14ac:dyDescent="0.2">
      <c r="A29" s="152"/>
      <c r="B29" s="152">
        <v>19435</v>
      </c>
      <c r="C29" s="152" t="s">
        <v>611</v>
      </c>
      <c r="D29" s="152" t="str">
        <f>_xll.BDP(C29,$D$3)</f>
        <v>EUR</v>
      </c>
      <c r="E29" s="152" t="s">
        <v>636</v>
      </c>
      <c r="F29" s="173">
        <f>_xll.BDP(C29,$F$3)</f>
        <v>11.01</v>
      </c>
      <c r="G29" s="173">
        <f>_xll.BDP(C29,$G$3)</f>
        <v>11.105</v>
      </c>
      <c r="H29" s="169">
        <f>IF(OR(OR(G29="#N/A N/A",G29="#N/A Real Time"),OR(F29="#N/A N/A",F29="#N/A Real Time")),0,  G29 - F29)</f>
        <v>9.5000000000000639E-2</v>
      </c>
      <c r="I29" s="170">
        <f>IF(OR(F29=0,F29="#N/A N/A"),0,H29 / F29*100)</f>
        <v>0.86285195277021476</v>
      </c>
      <c r="J29" s="174">
        <v>32456</v>
      </c>
      <c r="K29" s="152" t="str">
        <f>CONCATENATE(D172,D29, " Curncy")</f>
        <v>EUREUR Curncy</v>
      </c>
      <c r="L29" s="152">
        <f>IF(D29 = D172,1,_xll.BDP(K29,$L$3))</f>
        <v>1</v>
      </c>
      <c r="M29" s="375">
        <f>IF(D29 = D172,1,_xll.BDP(K29,$M$3)*L29)</f>
        <v>1</v>
      </c>
      <c r="N29" s="174">
        <f>H29*J29*T29/M29</f>
        <v>3083.3200000000206</v>
      </c>
      <c r="O29" s="381">
        <f>N29 / Y172</f>
        <v>2.2358514805560806E-5</v>
      </c>
      <c r="P29" s="175">
        <f>IF(OR(OR(J29=0,G29 = "#N/A N/A"),G29="#N/A Real Time"),0,G29*J29*T29/M29)</f>
        <v>360423.88</v>
      </c>
      <c r="Q29" s="386">
        <f>P29 / Y172*100</f>
        <v>0.26135927043763274</v>
      </c>
      <c r="R29" s="221">
        <f>IF(Q29&lt;0,Q29,0)</f>
        <v>0</v>
      </c>
      <c r="S29" s="386">
        <f>IF(Q29&gt;0,Q29,0)</f>
        <v>0.26135927043763274</v>
      </c>
      <c r="T29" s="152">
        <f>IF(EXACT(D29,UPPER(D29)),1,0.01)/V29</f>
        <v>1</v>
      </c>
      <c r="U29" s="152">
        <v>0</v>
      </c>
      <c r="V29" s="152">
        <v>1</v>
      </c>
      <c r="W29" s="223">
        <f>IF(AND(Q29&lt;0,O29&gt;0),O29,0)</f>
        <v>0</v>
      </c>
      <c r="X29" s="223">
        <f>IF(AND(Q29&gt;0,O29&gt;0),O29,0)</f>
        <v>2.2358514805560806E-5</v>
      </c>
      <c r="Y29" s="152"/>
      <c r="Z29" s="171">
        <f>_xll.BDH(C29,$Z$3,$D$1,$D$1)</f>
        <v>11.02</v>
      </c>
      <c r="AA29" s="171">
        <f>IF(OR(OR(F29="#N/A N/A",F29="#N/A Real Time"),OR(Z29="#N/A N/A",Z29="#N/A Real Time")),0,  F29 - Z29)</f>
        <v>-9.9999999999997868E-3</v>
      </c>
      <c r="AB29" s="172">
        <f>IF(OR(Z29=0,Z29="#N/A N/A"),0,AA29 / Z29*100)</f>
        <v>-9.0744101633391902E-2</v>
      </c>
      <c r="AC29" s="176">
        <v>32456</v>
      </c>
      <c r="AD29" s="177">
        <f>IF(D29 = D172,1,_xll.BDP(K29,$AD$3)*L29)</f>
        <v>1</v>
      </c>
      <c r="AE29" s="391">
        <f>AA29*AC29*T29/AD29 / AF172</f>
        <v>-2.2993837131175682E-6</v>
      </c>
      <c r="AF29" s="167"/>
    </row>
    <row r="30" spans="1:32" s="107" customFormat="1" ht="12" customHeight="1" x14ac:dyDescent="0.2">
      <c r="A30" s="152"/>
      <c r="B30" s="152">
        <v>6885</v>
      </c>
      <c r="C30" s="152" t="s">
        <v>1232</v>
      </c>
      <c r="D30" s="152" t="str">
        <f>_xll.BDP(C30,$D$3)</f>
        <v>EUR</v>
      </c>
      <c r="E30" s="152" t="s">
        <v>1233</v>
      </c>
      <c r="F30" s="173">
        <f>_xll.BDP(C30,$F$3)</f>
        <v>1.3645</v>
      </c>
      <c r="G30" s="173">
        <f>_xll.BDP(C30,$G$3)</f>
        <v>1.3819999999999999</v>
      </c>
      <c r="H30" s="169">
        <f>IF(OR(OR(G30="#N/A N/A",G30="#N/A Real Time"),OR(F30="#N/A N/A",F30="#N/A Real Time")),0,  G30 - F30)</f>
        <v>1.7499999999999849E-2</v>
      </c>
      <c r="I30" s="170">
        <f>IF(OR(F30=0,F30="#N/A N/A"),0,H30 / F30*100)</f>
        <v>1.282521069988996</v>
      </c>
      <c r="J30" s="174">
        <v>1369938</v>
      </c>
      <c r="K30" s="152" t="str">
        <f>CONCATENATE(D172,D30, " Curncy")</f>
        <v>EUREUR Curncy</v>
      </c>
      <c r="L30" s="152">
        <f>IF(D30 = D172,1,_xll.BDP(K30,$L$3))</f>
        <v>1</v>
      </c>
      <c r="M30" s="375">
        <f>IF(D30 = D172,1,_xll.BDP(K30,$M$3)*L30)</f>
        <v>1</v>
      </c>
      <c r="N30" s="174">
        <f>H30*J30*T30/M30</f>
        <v>23973.914999999794</v>
      </c>
      <c r="O30" s="381">
        <f>N30 / Y172</f>
        <v>1.7384544370183702E-4</v>
      </c>
      <c r="P30" s="175">
        <f>IF(OR(OR(J30=0,G30 = "#N/A N/A"),G30="#N/A Real Time"),0,G30*J30*T30/M30)</f>
        <v>1893254.3159999999</v>
      </c>
      <c r="Q30" s="386">
        <f>P30 / Y172*100</f>
        <v>1.3728823039768046</v>
      </c>
      <c r="R30" s="221">
        <f>IF(Q30&lt;0,Q30,0)</f>
        <v>0</v>
      </c>
      <c r="S30" s="386">
        <f>IF(Q30&gt;0,Q30,0)</f>
        <v>1.3728823039768046</v>
      </c>
      <c r="T30" s="152">
        <f>IF(EXACT(D30,UPPER(D30)),1,0.01)/V30</f>
        <v>1</v>
      </c>
      <c r="U30" s="152">
        <v>0</v>
      </c>
      <c r="V30" s="152">
        <v>1</v>
      </c>
      <c r="W30" s="223">
        <f>IF(AND(Q30&lt;0,O30&gt;0),O30,0)</f>
        <v>0</v>
      </c>
      <c r="X30" s="223">
        <f>IF(AND(Q30&gt;0,O30&gt;0),O30,0)</f>
        <v>1.7384544370183702E-4</v>
      </c>
      <c r="Y30" s="152"/>
      <c r="Z30" s="171">
        <f>_xll.BDH(C30,$Z$3,$D$1,$D$1)</f>
        <v>1.387</v>
      </c>
      <c r="AA30" s="171">
        <f>IF(OR(OR(F30="#N/A N/A",F30="#N/A Real Time"),OR(Z30="#N/A N/A",Z30="#N/A Real Time")),0,  F30 - Z30)</f>
        <v>-2.2499999999999964E-2</v>
      </c>
      <c r="AB30" s="172">
        <f>IF(OR(Z30=0,Z30="#N/A N/A"),0,AA30 / Z30*100)</f>
        <v>-1.6222062004325859</v>
      </c>
      <c r="AC30" s="176">
        <v>1369938</v>
      </c>
      <c r="AD30" s="177">
        <f>IF(D30 = D172,1,_xll.BDP(K30,$AD$3)*L30)</f>
        <v>1</v>
      </c>
      <c r="AE30" s="391">
        <f>AA30*AC30*T30/AD30 / AF172</f>
        <v>-2.1837347583365371E-4</v>
      </c>
      <c r="AF30" s="167"/>
    </row>
    <row r="31" spans="1:32" s="107" customFormat="1" ht="12" customHeight="1" x14ac:dyDescent="0.2">
      <c r="A31" s="186" t="s">
        <v>1530</v>
      </c>
      <c r="B31" s="186"/>
      <c r="C31" s="186"/>
      <c r="D31" s="186"/>
      <c r="E31" s="186" t="s">
        <v>132</v>
      </c>
      <c r="F31" s="230"/>
      <c r="G31" s="230"/>
      <c r="H31" s="231"/>
      <c r="I31" s="232"/>
      <c r="J31" s="233"/>
      <c r="K31" s="186"/>
      <c r="L31" s="186"/>
      <c r="M31" s="376"/>
      <c r="N31" s="233">
        <f t="shared" ref="N31:S31" si="5" xml:space="preserve"> SUM(N27:N30)</f>
        <v>28255.984999999833</v>
      </c>
      <c r="O31" s="382">
        <f t="shared" si="5"/>
        <v>2.0489662408319477E-4</v>
      </c>
      <c r="P31" s="234">
        <f t="shared" si="5"/>
        <v>2574703.446</v>
      </c>
      <c r="Q31" s="387">
        <f t="shared" si="5"/>
        <v>1.867031158534276</v>
      </c>
      <c r="R31" s="259">
        <f t="shared" si="5"/>
        <v>0</v>
      </c>
      <c r="S31" s="387">
        <f t="shared" si="5"/>
        <v>1.867031158534276</v>
      </c>
      <c r="T31" s="186"/>
      <c r="U31" s="186"/>
      <c r="V31" s="186"/>
      <c r="W31" s="260">
        <f xml:space="preserve"> SUM(W27:W30)</f>
        <v>0</v>
      </c>
      <c r="X31" s="260">
        <f xml:space="preserve"> SUM(X27:X30)</f>
        <v>2.0489662408319477E-4</v>
      </c>
      <c r="Y31" s="186"/>
      <c r="Z31" s="235"/>
      <c r="AA31" s="235"/>
      <c r="AB31" s="236"/>
      <c r="AC31" s="237"/>
      <c r="AD31" s="238"/>
      <c r="AE31" s="392">
        <f xml:space="preserve"> SUM(AE27:AE30)</f>
        <v>-2.4954799255373183E-4</v>
      </c>
      <c r="AF31" s="211"/>
    </row>
    <row r="32" spans="1:32" s="107" customFormat="1" ht="12" customHeight="1" x14ac:dyDescent="0.2">
      <c r="A32" s="152"/>
      <c r="B32" s="152"/>
      <c r="C32" s="152"/>
      <c r="D32" s="152"/>
      <c r="E32" s="152"/>
      <c r="F32" s="173"/>
      <c r="G32" s="173"/>
      <c r="H32" s="169"/>
      <c r="I32" s="170"/>
      <c r="J32" s="174"/>
      <c r="K32" s="152"/>
      <c r="L32" s="152"/>
      <c r="M32" s="375"/>
      <c r="N32" s="174"/>
      <c r="O32" s="381"/>
      <c r="P32" s="175"/>
      <c r="Q32" s="386"/>
      <c r="R32" s="221"/>
      <c r="S32" s="386"/>
      <c r="T32" s="152"/>
      <c r="U32" s="152"/>
      <c r="V32" s="152"/>
      <c r="W32" s="223"/>
      <c r="X32" s="223"/>
      <c r="Y32" s="152"/>
      <c r="Z32" s="171"/>
      <c r="AA32" s="171"/>
      <c r="AB32" s="172"/>
      <c r="AC32" s="176"/>
      <c r="AD32" s="177"/>
      <c r="AE32" s="391"/>
      <c r="AF32" s="167"/>
    </row>
    <row r="33" spans="1:32" s="107" customFormat="1" ht="12" customHeight="1" x14ac:dyDescent="0.2">
      <c r="A33" s="152"/>
      <c r="B33" s="152">
        <v>27628</v>
      </c>
      <c r="C33" s="152" t="s">
        <v>675</v>
      </c>
      <c r="D33" s="152" t="str">
        <f>_xll.BDP(C33,$D$3)</f>
        <v>JPY</v>
      </c>
      <c r="E33" s="152" t="s">
        <v>720</v>
      </c>
      <c r="F33" s="173">
        <f>_xll.BDP(C33,$F$3)</f>
        <v>241</v>
      </c>
      <c r="G33" s="173">
        <f>_xll.BDP(C33,$G$3)</f>
        <v>254</v>
      </c>
      <c r="H33" s="169">
        <f>IF(OR(OR(G33="#N/A N/A",G33="#N/A Real Time"),OR(F33="#N/A N/A",F33="#N/A Real Time")),0,  G33 - F33)</f>
        <v>13</v>
      </c>
      <c r="I33" s="170">
        <f>IF(OR(F33=0,F33="#N/A N/A"),0,H33 / F33*100)</f>
        <v>5.394190871369295</v>
      </c>
      <c r="J33" s="174">
        <v>1805576</v>
      </c>
      <c r="K33" s="152" t="str">
        <f>CONCATENATE(D172,D33, " Curncy")</f>
        <v>EURJPY Curncy</v>
      </c>
      <c r="L33" s="152">
        <f>IF(D33 = D172,1,_xll.BDP(K33,$L$3))</f>
        <v>1</v>
      </c>
      <c r="M33" s="375">
        <f>IF(D33 = D172,1,_xll.BDP(K33,$M$3)*L33)</f>
        <v>141.36000000000001</v>
      </c>
      <c r="N33" s="174">
        <f>H33*J33*T33/M33</f>
        <v>166047.59479343519</v>
      </c>
      <c r="O33" s="381">
        <f>N33 / Y172</f>
        <v>1.2040844306191888E-3</v>
      </c>
      <c r="P33" s="175">
        <f>IF(OR(OR(J33=0,G33 = "#N/A N/A"),G33="#N/A Real Time"),0,G33*J33*T33/M33)</f>
        <v>3244314.5444255797</v>
      </c>
      <c r="Q33" s="386">
        <f>P33 / Y172*100</f>
        <v>2.3525957336713379</v>
      </c>
      <c r="R33" s="221">
        <f>IF(Q33&lt;0,Q33,0)</f>
        <v>0</v>
      </c>
      <c r="S33" s="386">
        <f>IF(Q33&gt;0,Q33,0)</f>
        <v>2.3525957336713379</v>
      </c>
      <c r="T33" s="152">
        <f>IF(EXACT(D33,UPPER(D33)),1,0.01)/V33</f>
        <v>1</v>
      </c>
      <c r="U33" s="152">
        <v>0</v>
      </c>
      <c r="V33" s="152">
        <v>1</v>
      </c>
      <c r="W33" s="223">
        <f>IF(AND(Q33&lt;0,O33&gt;0),O33,0)</f>
        <v>0</v>
      </c>
      <c r="X33" s="223">
        <f>IF(AND(Q33&gt;0,O33&gt;0),O33,0)</f>
        <v>1.2040844306191888E-3</v>
      </c>
      <c r="Y33" s="152"/>
      <c r="Z33" s="171">
        <f>_xll.BDH(C33,$Z$3,$D$1,$D$1)</f>
        <v>286</v>
      </c>
      <c r="AA33" s="171">
        <f>IF(OR(OR(F33="#N/A N/A",F33="#N/A Real Time"),OR(Z33="#N/A N/A",Z33="#N/A Real Time")),0,  F33 - Z33)</f>
        <v>-45</v>
      </c>
      <c r="AB33" s="172">
        <f>IF(OR(Z33=0,Z33="#N/A N/A"),0,AA33 / Z33*100)</f>
        <v>-15.734265734265735</v>
      </c>
      <c r="AC33" s="176">
        <v>1805576</v>
      </c>
      <c r="AD33" s="177">
        <f>IF(D33 = D172,1,_xll.BDP(K33,$AD$3)*L33)</f>
        <v>140.99</v>
      </c>
      <c r="AE33" s="391">
        <f>AA33*AC33*T33/AD33 / AF172</f>
        <v>-4.0827842693839551E-3</v>
      </c>
      <c r="AF33" s="167"/>
    </row>
    <row r="34" spans="1:32" s="107" customFormat="1" ht="12" customHeight="1" x14ac:dyDescent="0.2">
      <c r="A34" s="287" t="s">
        <v>1531</v>
      </c>
      <c r="B34" s="287"/>
      <c r="C34" s="287"/>
      <c r="D34" s="287"/>
      <c r="E34" s="287" t="s">
        <v>21</v>
      </c>
      <c r="F34" s="288"/>
      <c r="G34" s="288"/>
      <c r="H34" s="289"/>
      <c r="I34" s="290"/>
      <c r="J34" s="291"/>
      <c r="K34" s="287"/>
      <c r="L34" s="287"/>
      <c r="M34" s="374"/>
      <c r="N34" s="292">
        <f t="shared" ref="N34:S34" si="6" xml:space="preserve"> SUM(N32:N33)</f>
        <v>166047.59479343519</v>
      </c>
      <c r="O34" s="380">
        <f t="shared" si="6"/>
        <v>1.2040844306191888E-3</v>
      </c>
      <c r="P34" s="293">
        <f t="shared" si="6"/>
        <v>3244314.5444255797</v>
      </c>
      <c r="Q34" s="385">
        <f t="shared" si="6"/>
        <v>2.3525957336713379</v>
      </c>
      <c r="R34" s="356">
        <f t="shared" si="6"/>
        <v>0</v>
      </c>
      <c r="S34" s="385">
        <f t="shared" si="6"/>
        <v>2.3525957336713379</v>
      </c>
      <c r="T34" s="287"/>
      <c r="U34" s="287"/>
      <c r="V34" s="287"/>
      <c r="W34" s="357">
        <f xml:space="preserve"> SUM(W32:W33)</f>
        <v>0</v>
      </c>
      <c r="X34" s="357">
        <f xml:space="preserve"> SUM(X32:X33)</f>
        <v>1.2040844306191888E-3</v>
      </c>
      <c r="Y34" s="287"/>
      <c r="Z34" s="294"/>
      <c r="AA34" s="294"/>
      <c r="AB34" s="295"/>
      <c r="AC34" s="296"/>
      <c r="AD34" s="297"/>
      <c r="AE34" s="390">
        <f xml:space="preserve"> SUM(AE32:AE33)</f>
        <v>-4.0827842693839551E-3</v>
      </c>
      <c r="AF34" s="298"/>
    </row>
    <row r="35" spans="1:32" s="107" customFormat="1" ht="12" customHeight="1" x14ac:dyDescent="0.2">
      <c r="A35" s="110"/>
      <c r="B35" s="110"/>
      <c r="C35" s="110"/>
      <c r="D35" s="110"/>
      <c r="E35" s="110"/>
      <c r="F35" s="111"/>
      <c r="G35" s="111"/>
      <c r="H35" s="112"/>
      <c r="I35" s="113"/>
      <c r="J35" s="114"/>
      <c r="K35" s="110"/>
      <c r="L35" s="110"/>
      <c r="M35" s="372"/>
      <c r="N35" s="116"/>
      <c r="O35" s="379"/>
      <c r="P35" s="286"/>
      <c r="Q35" s="384"/>
      <c r="R35" s="118"/>
      <c r="S35" s="384"/>
      <c r="T35" s="110"/>
      <c r="U35" s="110"/>
      <c r="V35" s="110"/>
      <c r="W35" s="117"/>
      <c r="X35" s="117"/>
      <c r="Y35" s="110"/>
      <c r="Z35" s="119"/>
      <c r="AA35" s="119"/>
      <c r="AB35" s="129"/>
      <c r="AC35" s="121"/>
      <c r="AD35" s="122"/>
      <c r="AE35" s="389"/>
      <c r="AF35" s="123"/>
    </row>
    <row r="36" spans="1:32" s="107" customFormat="1" ht="12" customHeight="1" x14ac:dyDescent="0.2">
      <c r="A36" s="110"/>
      <c r="B36" s="110">
        <v>24637</v>
      </c>
      <c r="C36" s="110" t="s">
        <v>1731</v>
      </c>
      <c r="D36" s="110" t="str">
        <f>_xll.BDP(C36,$D$3)</f>
        <v>MYR</v>
      </c>
      <c r="E36" s="110" t="s">
        <v>1732</v>
      </c>
      <c r="F36" s="111">
        <f>_xll.BDP(C36,$F$3)</f>
        <v>22.1</v>
      </c>
      <c r="G36" s="111">
        <f>_xll.BDP(C36,$G$3)</f>
        <v>22.2</v>
      </c>
      <c r="H36" s="112">
        <f>IF(OR(OR(G36="#N/A N/A",G36="#N/A Real Time"),OR(F36="#N/A N/A",F36="#N/A Real Time")),0,  G36 - F36)</f>
        <v>9.9999999999997868E-2</v>
      </c>
      <c r="I36" s="113">
        <f>IF(OR(F36=0,F36="#N/A N/A"),0,H36 / F36*100)</f>
        <v>0.45248868778279577</v>
      </c>
      <c r="J36" s="114">
        <v>646300</v>
      </c>
      <c r="K36" s="110" t="str">
        <f>CONCATENATE(D172,D36, " Curncy")</f>
        <v>EURMYR Curncy</v>
      </c>
      <c r="L36" s="110" t="str">
        <f>IF(D36 = D172,1,_xll.BDP(K36,$L$3))</f>
        <v>#N/A Requesting Data...</v>
      </c>
      <c r="M36" s="372" t="e">
        <f>IF(D36 = D172,1,_xll.BDP(K36,$M$3)*L36)</f>
        <v>#VALUE!</v>
      </c>
      <c r="N36" s="116" t="e">
        <f>H36*J36*T36/M36</f>
        <v>#VALUE!</v>
      </c>
      <c r="O36" s="379" t="e">
        <f>N36 / Y172</f>
        <v>#VALUE!</v>
      </c>
      <c r="P36" s="286" t="e">
        <f>IF(OR(OR(J36=0,G36 = "#N/A N/A"),G36="#N/A Real Time"),0,G36*J36*T36/M36)</f>
        <v>#VALUE!</v>
      </c>
      <c r="Q36" s="384" t="e">
        <f>P36 / Y172*100</f>
        <v>#VALUE!</v>
      </c>
      <c r="R36" s="118" t="e">
        <f>IF(Q36&lt;0,Q36,0)</f>
        <v>#VALUE!</v>
      </c>
      <c r="S36" s="384" t="e">
        <f>IF(Q36&gt;0,Q36,0)</f>
        <v>#VALUE!</v>
      </c>
      <c r="T36" s="110">
        <f>IF(EXACT(D36,UPPER(D36)),1,0.01)/V36</f>
        <v>1</v>
      </c>
      <c r="U36" s="110">
        <v>0</v>
      </c>
      <c r="V36" s="110">
        <v>1</v>
      </c>
      <c r="W36" s="117" t="e">
        <f>IF(AND(Q36&lt;0,O36&gt;0),O36,0)</f>
        <v>#VALUE!</v>
      </c>
      <c r="X36" s="117" t="e">
        <f>IF(AND(Q36&gt;0,O36&gt;0),O36,0)</f>
        <v>#VALUE!</v>
      </c>
      <c r="Y36" s="110"/>
      <c r="Z36" s="119" t="str">
        <f>_xll.BDH(C36,$Z$3,$D$1,$D$1)</f>
        <v>#N/A Requesting Data...</v>
      </c>
      <c r="AA36" s="119" t="e">
        <f>IF(OR(OR(F36="#N/A N/A",F36="#N/A Real Time"),OR(Z36="#N/A N/A",Z36="#N/A Real Time")),0,  F36 - Z36)</f>
        <v>#VALUE!</v>
      </c>
      <c r="AB36" s="129" t="e">
        <f>IF(OR(Z36=0,Z36="#N/A N/A"),0,AA36 / Z36*100)</f>
        <v>#VALUE!</v>
      </c>
      <c r="AC36" s="121">
        <v>646300</v>
      </c>
      <c r="AD36" s="122" t="e">
        <f>IF(D36 = D172,1,_xll.BDP(K36,$AD$3)*L36)</f>
        <v>#VALUE!</v>
      </c>
      <c r="AE36" s="389" t="e">
        <f>AA36*AC36*T36/AD36 / AF172</f>
        <v>#VALUE!</v>
      </c>
      <c r="AF36" s="123"/>
    </row>
    <row r="37" spans="1:32" s="107" customFormat="1" ht="12" customHeight="1" x14ac:dyDescent="0.2">
      <c r="A37" s="110"/>
      <c r="B37" s="110">
        <v>33812</v>
      </c>
      <c r="C37" s="110" t="s">
        <v>1771</v>
      </c>
      <c r="D37" s="110" t="str">
        <f>_xll.BDP(C37,$D$3)</f>
        <v>MYR</v>
      </c>
      <c r="E37" s="110" t="s">
        <v>1772</v>
      </c>
      <c r="F37" s="111">
        <f>_xll.BDP(C37,$F$3)</f>
        <v>4.32</v>
      </c>
      <c r="G37" s="111">
        <f>_xll.BDP(C37,$G$3)</f>
        <v>4.29</v>
      </c>
      <c r="H37" s="112">
        <f>IF(OR(OR(G37="#N/A N/A",G37="#N/A Real Time"),OR(F37="#N/A N/A",F37="#N/A Real Time")),0,  G37 - F37)</f>
        <v>-3.0000000000000249E-2</v>
      </c>
      <c r="I37" s="113">
        <f>IF(OR(F37=0,F37="#N/A N/A"),0,H37 / F37*100)</f>
        <v>-0.69444444444445008</v>
      </c>
      <c r="J37" s="114">
        <v>426707</v>
      </c>
      <c r="K37" s="110" t="str">
        <f>CONCATENATE(D172,D37, " Curncy")</f>
        <v>EURMYR Curncy</v>
      </c>
      <c r="L37" s="110" t="str">
        <f>IF(D37 = D172,1,_xll.BDP(K37,$L$3))</f>
        <v>#N/A Requesting Data...</v>
      </c>
      <c r="M37" s="372" t="e">
        <f>IF(D37 = D172,1,_xll.BDP(K37,$M$3)*L37)</f>
        <v>#VALUE!</v>
      </c>
      <c r="N37" s="116" t="e">
        <f>H37*J37*T37/M37</f>
        <v>#VALUE!</v>
      </c>
      <c r="O37" s="379" t="e">
        <f>N37 / Y172</f>
        <v>#VALUE!</v>
      </c>
      <c r="P37" s="286" t="e">
        <f>IF(OR(OR(J37=0,G37 = "#N/A N/A"),G37="#N/A Real Time"),0,G37*J37*T37/M37)</f>
        <v>#VALUE!</v>
      </c>
      <c r="Q37" s="384" t="e">
        <f>P37 / Y172*100</f>
        <v>#VALUE!</v>
      </c>
      <c r="R37" s="118" t="e">
        <f>IF(Q37&lt;0,Q37,0)</f>
        <v>#VALUE!</v>
      </c>
      <c r="S37" s="384" t="e">
        <f>IF(Q37&gt;0,Q37,0)</f>
        <v>#VALUE!</v>
      </c>
      <c r="T37" s="110">
        <f>IF(EXACT(D37,UPPER(D37)),1,0.01)/V37</f>
        <v>1</v>
      </c>
      <c r="U37" s="110">
        <v>0</v>
      </c>
      <c r="V37" s="110">
        <v>1</v>
      </c>
      <c r="W37" s="117" t="e">
        <f>IF(AND(Q37&lt;0,O37&gt;0),O37,0)</f>
        <v>#VALUE!</v>
      </c>
      <c r="X37" s="117" t="e">
        <f>IF(AND(Q37&gt;0,O37&gt;0),O37,0)</f>
        <v>#VALUE!</v>
      </c>
      <c r="Y37" s="110"/>
      <c r="Z37" s="119">
        <f>_xll.BDH(C37,$Z$3,$D$1,$D$1)</f>
        <v>4.33</v>
      </c>
      <c r="AA37" s="119">
        <f>IF(OR(OR(F37="#N/A N/A",F37="#N/A Real Time"),OR(Z37="#N/A N/A",Z37="#N/A Real Time")),0,  F37 - Z37)</f>
        <v>-9.9999999999997868E-3</v>
      </c>
      <c r="AB37" s="129">
        <f>IF(OR(Z37=0,Z37="#N/A N/A"),0,AA37 / Z37*100)</f>
        <v>-0.23094688221708512</v>
      </c>
      <c r="AC37" s="121">
        <v>426707</v>
      </c>
      <c r="AD37" s="122" t="e">
        <f>IF(D37 = D172,1,_xll.BDP(K37,$AD$3)*L37)</f>
        <v>#VALUE!</v>
      </c>
      <c r="AE37" s="389" t="e">
        <f>AA37*AC37*T37/AD37 / AF172</f>
        <v>#VALUE!</v>
      </c>
      <c r="AF37" s="123"/>
    </row>
    <row r="38" spans="1:32" s="107" customFormat="1" ht="12" customHeight="1" x14ac:dyDescent="0.2">
      <c r="A38" s="287" t="s">
        <v>1733</v>
      </c>
      <c r="B38" s="287"/>
      <c r="C38" s="287"/>
      <c r="D38" s="287"/>
      <c r="E38" s="287" t="s">
        <v>1730</v>
      </c>
      <c r="F38" s="288"/>
      <c r="G38" s="288"/>
      <c r="H38" s="289"/>
      <c r="I38" s="290"/>
      <c r="J38" s="291"/>
      <c r="K38" s="287"/>
      <c r="L38" s="287"/>
      <c r="M38" s="374"/>
      <c r="N38" s="292" t="e">
        <f t="shared" ref="N38:S38" si="7" xml:space="preserve"> SUM(N35:N37)</f>
        <v>#VALUE!</v>
      </c>
      <c r="O38" s="380" t="e">
        <f t="shared" si="7"/>
        <v>#VALUE!</v>
      </c>
      <c r="P38" s="293" t="e">
        <f t="shared" si="7"/>
        <v>#VALUE!</v>
      </c>
      <c r="Q38" s="385" t="e">
        <f t="shared" si="7"/>
        <v>#VALUE!</v>
      </c>
      <c r="R38" s="356" t="e">
        <f t="shared" si="7"/>
        <v>#VALUE!</v>
      </c>
      <c r="S38" s="385" t="e">
        <f t="shared" si="7"/>
        <v>#VALUE!</v>
      </c>
      <c r="T38" s="287"/>
      <c r="U38" s="287"/>
      <c r="V38" s="287"/>
      <c r="W38" s="357" t="e">
        <f xml:space="preserve"> SUM(W35:W37)</f>
        <v>#VALUE!</v>
      </c>
      <c r="X38" s="357" t="e">
        <f xml:space="preserve"> SUM(X35:X37)</f>
        <v>#VALUE!</v>
      </c>
      <c r="Y38" s="287"/>
      <c r="Z38" s="294"/>
      <c r="AA38" s="294"/>
      <c r="AB38" s="295"/>
      <c r="AC38" s="296"/>
      <c r="AD38" s="297"/>
      <c r="AE38" s="390" t="e">
        <f xml:space="preserve"> SUM(AE35:AE37)</f>
        <v>#VALUE!</v>
      </c>
      <c r="AF38" s="298"/>
    </row>
    <row r="39" spans="1:32" s="107" customFormat="1" ht="12" customHeight="1" x14ac:dyDescent="0.2">
      <c r="A39" s="152"/>
      <c r="B39" s="152"/>
      <c r="C39" s="152"/>
      <c r="D39" s="152"/>
      <c r="E39" s="152"/>
      <c r="F39" s="173"/>
      <c r="G39" s="173"/>
      <c r="H39" s="169"/>
      <c r="I39" s="170"/>
      <c r="J39" s="174"/>
      <c r="K39" s="152"/>
      <c r="L39" s="152"/>
      <c r="M39" s="375"/>
      <c r="N39" s="174"/>
      <c r="O39" s="381"/>
      <c r="P39" s="175"/>
      <c r="Q39" s="386"/>
      <c r="R39" s="221"/>
      <c r="S39" s="386"/>
      <c r="T39" s="152"/>
      <c r="U39" s="152"/>
      <c r="V39" s="152"/>
      <c r="W39" s="223"/>
      <c r="X39" s="223"/>
      <c r="Y39" s="152"/>
      <c r="Z39" s="171"/>
      <c r="AA39" s="171"/>
      <c r="AB39" s="172"/>
      <c r="AC39" s="176"/>
      <c r="AD39" s="177"/>
      <c r="AE39" s="391"/>
      <c r="AF39" s="167"/>
    </row>
    <row r="40" spans="1:32" s="107" customFormat="1" ht="12" customHeight="1" x14ac:dyDescent="0.2">
      <c r="A40" s="152"/>
      <c r="B40" s="152">
        <v>63</v>
      </c>
      <c r="C40" s="152" t="s">
        <v>120</v>
      </c>
      <c r="D40" s="152" t="str">
        <f>_xll.BDP(C40,$D$3)</f>
        <v>EUR</v>
      </c>
      <c r="E40" s="152" t="s">
        <v>283</v>
      </c>
      <c r="F40" s="173">
        <f>_xll.BDP(C40,$F$3)</f>
        <v>175</v>
      </c>
      <c r="G40" s="173">
        <f>_xll.BDP(C40,$G$3)</f>
        <v>174.8</v>
      </c>
      <c r="H40" s="169">
        <f>IF(OR(OR(G40="#N/A N/A",G40="#N/A Real Time"),OR(F40="#N/A N/A",F40="#N/A Real Time")),0,  G40 - F40)</f>
        <v>-0.19999999999998863</v>
      </c>
      <c r="I40" s="170">
        <f>IF(OR(F40=0,F40="#N/A N/A"),0,H40 / F40*100)</f>
        <v>-0.11428571428570779</v>
      </c>
      <c r="J40" s="174">
        <v>2540</v>
      </c>
      <c r="K40" s="152" t="str">
        <f>CONCATENATE(D172,D40, " Curncy")</f>
        <v>EUREUR Curncy</v>
      </c>
      <c r="L40" s="152">
        <f>IF(D40 = D172,1,_xll.BDP(K40,$L$3))</f>
        <v>1</v>
      </c>
      <c r="M40" s="375">
        <f>IF(D40 = D172,1,_xll.BDP(K40,$M$3)*L40)</f>
        <v>1</v>
      </c>
      <c r="N40" s="174">
        <f>H40*J40*T40/M40</f>
        <v>-507.99999999997112</v>
      </c>
      <c r="O40" s="381">
        <f>N40 / Y172</f>
        <v>-3.6837323149151459E-6</v>
      </c>
      <c r="P40" s="175">
        <f>IF(OR(OR(J40=0,G40 = "#N/A N/A"),G40="#N/A Real Time"),0,G40*J40*T40/M40)</f>
        <v>443992</v>
      </c>
      <c r="Q40" s="386">
        <f>P40 / Y172*100</f>
        <v>0.32195820432360206</v>
      </c>
      <c r="R40" s="221">
        <f>IF(Q40&lt;0,Q40,0)</f>
        <v>0</v>
      </c>
      <c r="S40" s="386">
        <f>IF(Q40&gt;0,Q40,0)</f>
        <v>0.32195820432360206</v>
      </c>
      <c r="T40" s="152">
        <f>IF(EXACT(D40,UPPER(D40)),1,0.01)/V40</f>
        <v>1</v>
      </c>
      <c r="U40" s="152">
        <v>0</v>
      </c>
      <c r="V40" s="152">
        <v>1</v>
      </c>
      <c r="W40" s="223">
        <f>IF(AND(Q40&lt;0,O40&gt;0),O40,0)</f>
        <v>0</v>
      </c>
      <c r="X40" s="223">
        <f>IF(AND(Q40&gt;0,O40&gt;0),O40,0)</f>
        <v>0</v>
      </c>
      <c r="Y40" s="152"/>
      <c r="Z40" s="171" t="str">
        <f>_xll.BDH(C40,$Z$3,$D$1,$D$1)</f>
        <v>#N/A Requesting Data...</v>
      </c>
      <c r="AA40" s="171" t="e">
        <f>IF(OR(OR(F40="#N/A N/A",F40="#N/A Real Time"),OR(Z40="#N/A N/A",Z40="#N/A Real Time")),0,  F40 - Z40)</f>
        <v>#VALUE!</v>
      </c>
      <c r="AB40" s="172" t="e">
        <f>IF(OR(Z40=0,Z40="#N/A N/A"),0,AA40 / Z40*100)</f>
        <v>#VALUE!</v>
      </c>
      <c r="AC40" s="176">
        <v>2540</v>
      </c>
      <c r="AD40" s="177">
        <f>IF(D40 = D172,1,_xll.BDP(K40,$AD$3)*L40)</f>
        <v>1</v>
      </c>
      <c r="AE40" s="391" t="e">
        <f>AA40*AC40*T40/AD40 / AF172</f>
        <v>#VALUE!</v>
      </c>
      <c r="AF40" s="167"/>
    </row>
    <row r="41" spans="1:32" s="107" customFormat="1" ht="12" customHeight="1" x14ac:dyDescent="0.2">
      <c r="A41" s="287" t="s">
        <v>1532</v>
      </c>
      <c r="B41" s="287"/>
      <c r="C41" s="287"/>
      <c r="D41" s="287"/>
      <c r="E41" s="287" t="s">
        <v>118</v>
      </c>
      <c r="F41" s="288"/>
      <c r="G41" s="288"/>
      <c r="H41" s="289"/>
      <c r="I41" s="290"/>
      <c r="J41" s="291"/>
      <c r="K41" s="287"/>
      <c r="L41" s="287"/>
      <c r="M41" s="374"/>
      <c r="N41" s="292">
        <f t="shared" ref="N41:S41" si="8" xml:space="preserve"> SUM(N39:N40)</f>
        <v>-507.99999999997112</v>
      </c>
      <c r="O41" s="380">
        <f t="shared" si="8"/>
        <v>-3.6837323149151459E-6</v>
      </c>
      <c r="P41" s="293">
        <f t="shared" si="8"/>
        <v>443992</v>
      </c>
      <c r="Q41" s="385">
        <f t="shared" si="8"/>
        <v>0.32195820432360206</v>
      </c>
      <c r="R41" s="356">
        <f t="shared" si="8"/>
        <v>0</v>
      </c>
      <c r="S41" s="385">
        <f t="shared" si="8"/>
        <v>0.32195820432360206</v>
      </c>
      <c r="T41" s="287"/>
      <c r="U41" s="287"/>
      <c r="V41" s="287"/>
      <c r="W41" s="357">
        <f xml:space="preserve"> SUM(W39:W40)</f>
        <v>0</v>
      </c>
      <c r="X41" s="357">
        <f xml:space="preserve"> SUM(X39:X40)</f>
        <v>0</v>
      </c>
      <c r="Y41" s="287"/>
      <c r="Z41" s="294"/>
      <c r="AA41" s="294"/>
      <c r="AB41" s="295"/>
      <c r="AC41" s="296"/>
      <c r="AD41" s="297"/>
      <c r="AE41" s="390" t="e">
        <f xml:space="preserve"> SUM(AE39:AE40)</f>
        <v>#VALUE!</v>
      </c>
      <c r="AF41" s="298"/>
    </row>
    <row r="42" spans="1:32" s="107" customFormat="1" ht="12" customHeight="1" x14ac:dyDescent="0.2">
      <c r="A42" s="152"/>
      <c r="B42" s="152"/>
      <c r="C42" s="152"/>
      <c r="D42" s="152"/>
      <c r="E42" s="152"/>
      <c r="F42" s="173"/>
      <c r="G42" s="173"/>
      <c r="H42" s="169"/>
      <c r="I42" s="170"/>
      <c r="J42" s="174"/>
      <c r="K42" s="152"/>
      <c r="L42" s="152"/>
      <c r="M42" s="375"/>
      <c r="N42" s="174"/>
      <c r="O42" s="381"/>
      <c r="P42" s="175"/>
      <c r="Q42" s="386"/>
      <c r="R42" s="221"/>
      <c r="S42" s="386"/>
      <c r="T42" s="152"/>
      <c r="U42" s="152"/>
      <c r="V42" s="152"/>
      <c r="W42" s="223"/>
      <c r="X42" s="223"/>
      <c r="Y42" s="152"/>
      <c r="Z42" s="171"/>
      <c r="AA42" s="171"/>
      <c r="AB42" s="172"/>
      <c r="AC42" s="176"/>
      <c r="AD42" s="177"/>
      <c r="AE42" s="391"/>
      <c r="AF42" s="167"/>
    </row>
    <row r="43" spans="1:32" s="107" customFormat="1" ht="12" customHeight="1" x14ac:dyDescent="0.2">
      <c r="A43" s="152"/>
      <c r="B43" s="152">
        <v>24498</v>
      </c>
      <c r="C43" s="152" t="s">
        <v>1621</v>
      </c>
      <c r="D43" s="152" t="str">
        <f>_xll.BDP(C43,$D$3)</f>
        <v>NOK</v>
      </c>
      <c r="E43" s="152" t="s">
        <v>249</v>
      </c>
      <c r="F43" s="173">
        <f>_xll.BDP(C43,$F$3)</f>
        <v>335.2</v>
      </c>
      <c r="G43" s="173">
        <f>_xll.BDP(C43,$G$3)</f>
        <v>345.3</v>
      </c>
      <c r="H43" s="169">
        <f t="shared" ref="H43:H46" si="9">IF(OR(OR(G43="#N/A N/A",G43="#N/A Real Time"),OR(F43="#N/A N/A",F43="#N/A Real Time")),0,  G43 - F43)</f>
        <v>10.100000000000023</v>
      </c>
      <c r="I43" s="170">
        <f t="shared" ref="I43:I46" si="10">IF(OR(F43=0,F43="#N/A N/A"),0,H43 / F43*100)</f>
        <v>3.0131264916467853</v>
      </c>
      <c r="J43" s="174">
        <v>72973</v>
      </c>
      <c r="K43" s="152" t="str">
        <f>CONCATENATE(D172,D43, " Curncy")</f>
        <v>EURNOK Curncy</v>
      </c>
      <c r="L43" s="152">
        <f>IF(D43 = D172,1,_xll.BDP(K43,$L$3))</f>
        <v>1</v>
      </c>
      <c r="M43" s="375">
        <f>IF(D43 = D172,1,_xll.BDP(K43,$M$3)*L43)</f>
        <v>10.3247</v>
      </c>
      <c r="N43" s="174">
        <f t="shared" ref="N43:N46" si="11">H43*J43*T43/M43</f>
        <v>71384.863482716362</v>
      </c>
      <c r="O43" s="381">
        <f>N43 / Y172</f>
        <v>5.176431661557153E-4</v>
      </c>
      <c r="P43" s="175">
        <f t="shared" ref="P43:P46" si="12">IF(OR(OR(J43=0,G43 = "#N/A N/A"),G43="#N/A Real Time"),0,G43*J43*T43/M43)</f>
        <v>2440514.1941170203</v>
      </c>
      <c r="Q43" s="386">
        <f>P43 / Y172*100</f>
        <v>1.7697246066689911</v>
      </c>
      <c r="R43" s="221">
        <f t="shared" ref="R43:R46" si="13">IF(Q43&lt;0,Q43,0)</f>
        <v>0</v>
      </c>
      <c r="S43" s="386">
        <f t="shared" ref="S43:S46" si="14">IF(Q43&gt;0,Q43,0)</f>
        <v>1.7697246066689911</v>
      </c>
      <c r="T43" s="152">
        <f t="shared" ref="T43:T46" si="15">IF(EXACT(D43,UPPER(D43)),1,0.01)/V43</f>
        <v>1</v>
      </c>
      <c r="U43" s="152">
        <v>0</v>
      </c>
      <c r="V43" s="152">
        <v>1</v>
      </c>
      <c r="W43" s="223">
        <f t="shared" ref="W43:W46" si="16">IF(AND(Q43&lt;0,O43&gt;0),O43,0)</f>
        <v>0</v>
      </c>
      <c r="X43" s="223">
        <f t="shared" ref="X43:X46" si="17">IF(AND(Q43&gt;0,O43&gt;0),O43,0)</f>
        <v>5.176431661557153E-4</v>
      </c>
      <c r="Y43" s="152"/>
      <c r="Z43" s="171">
        <v>255.8</v>
      </c>
      <c r="AA43" s="171">
        <f t="shared" ref="AA43:AA46" si="18">IF(OR(OR(F43="#N/A N/A",F43="#N/A Real Time"),OR(Z43="#N/A N/A",Z43="#N/A Real Time")),0,  F43 - Z43)</f>
        <v>79.399999999999977</v>
      </c>
      <c r="AB43" s="172">
        <f t="shared" ref="AB43:AB46" si="19">IF(OR(Z43=0,Z43="#N/A N/A"),0,AA43 / Z43*100)</f>
        <v>31.039874902267385</v>
      </c>
      <c r="AC43" s="176">
        <v>72973</v>
      </c>
      <c r="AD43" s="177">
        <f>IF(D43 = D172,1,_xll.BDP(K43,$AD$3)*L43)</f>
        <v>10.3965</v>
      </c>
      <c r="AE43" s="391">
        <f>AA43*AC43*T43/AD43 / AF172</f>
        <v>3.9483168897365825E-3</v>
      </c>
      <c r="AF43" s="167"/>
    </row>
    <row r="44" spans="1:32" s="107" customFormat="1" ht="12" customHeight="1" x14ac:dyDescent="0.2">
      <c r="A44" s="152"/>
      <c r="B44" s="152">
        <v>106</v>
      </c>
      <c r="C44" s="152" t="s">
        <v>623</v>
      </c>
      <c r="D44" s="152" t="str">
        <f>_xll.BDP(C44,$D$3)</f>
        <v>NOK</v>
      </c>
      <c r="E44" s="152" t="s">
        <v>647</v>
      </c>
      <c r="F44" s="173">
        <f>_xll.BDP(C44,$F$3)</f>
        <v>54</v>
      </c>
      <c r="G44" s="173">
        <f>_xll.BDP(C44,$G$3)</f>
        <v>53.44</v>
      </c>
      <c r="H44" s="169">
        <f t="shared" si="9"/>
        <v>-0.56000000000000227</v>
      </c>
      <c r="I44" s="170">
        <f t="shared" si="10"/>
        <v>-1.0370370370370412</v>
      </c>
      <c r="J44" s="174">
        <v>137522</v>
      </c>
      <c r="K44" s="152" t="str">
        <f>CONCATENATE(D172,D44, " Curncy")</f>
        <v>EURNOK Curncy</v>
      </c>
      <c r="L44" s="152">
        <f>IF(D44 = D172,1,_xll.BDP(K44,$L$3))</f>
        <v>1</v>
      </c>
      <c r="M44" s="375">
        <f>IF(D44 = D172,1,_xll.BDP(K44,$M$3)*L44)</f>
        <v>10.3247</v>
      </c>
      <c r="N44" s="174">
        <f t="shared" si="11"/>
        <v>-7459.0370664523243</v>
      </c>
      <c r="O44" s="381">
        <f>N44 / Y172</f>
        <v>-5.4088771417011542E-5</v>
      </c>
      <c r="P44" s="175">
        <f t="shared" si="12"/>
        <v>711805.25148430455</v>
      </c>
      <c r="Q44" s="386">
        <f>P44 / Y172*100</f>
        <v>0.51616141866519372</v>
      </c>
      <c r="R44" s="221">
        <f t="shared" si="13"/>
        <v>0</v>
      </c>
      <c r="S44" s="386">
        <f t="shared" si="14"/>
        <v>0.51616141866519372</v>
      </c>
      <c r="T44" s="152">
        <f t="shared" si="15"/>
        <v>1</v>
      </c>
      <c r="U44" s="152">
        <v>0</v>
      </c>
      <c r="V44" s="152">
        <v>1</v>
      </c>
      <c r="W44" s="223">
        <f t="shared" si="16"/>
        <v>0</v>
      </c>
      <c r="X44" s="223">
        <f t="shared" si="17"/>
        <v>0</v>
      </c>
      <c r="Y44" s="152"/>
      <c r="Z44" s="171">
        <f>_xll.BDH(C44,$Z$3,$D$1,$D$1)</f>
        <v>55.16</v>
      </c>
      <c r="AA44" s="171">
        <f t="shared" si="18"/>
        <v>-1.1599999999999966</v>
      </c>
      <c r="AB44" s="172">
        <f t="shared" si="19"/>
        <v>-2.1029731689630107</v>
      </c>
      <c r="AC44" s="176">
        <v>137522</v>
      </c>
      <c r="AD44" s="177">
        <f>IF(D44 = D172,1,_xll.BDP(K44,$AD$3)*L44)</f>
        <v>10.3965</v>
      </c>
      <c r="AE44" s="391">
        <f>AA44*AC44*T44/AD44 / AF172</f>
        <v>-1.0870748974785734E-4</v>
      </c>
      <c r="AF44" s="167"/>
    </row>
    <row r="45" spans="1:32" s="107" customFormat="1" ht="12" customHeight="1" x14ac:dyDescent="0.2">
      <c r="A45" s="152"/>
      <c r="B45" s="152">
        <v>26989</v>
      </c>
      <c r="C45" s="152" t="s">
        <v>115</v>
      </c>
      <c r="D45" s="152" t="str">
        <f>_xll.BDP(C45,$D$3)</f>
        <v>NOK</v>
      </c>
      <c r="E45" s="152" t="s">
        <v>230</v>
      </c>
      <c r="F45" s="173">
        <f>_xll.BDP(C45,$F$3)</f>
        <v>32</v>
      </c>
      <c r="G45" s="173">
        <f>_xll.BDP(C45,$G$3)</f>
        <v>31.75</v>
      </c>
      <c r="H45" s="169">
        <f t="shared" si="9"/>
        <v>-0.25</v>
      </c>
      <c r="I45" s="170">
        <f t="shared" si="10"/>
        <v>-0.78125</v>
      </c>
      <c r="J45" s="174">
        <v>3598</v>
      </c>
      <c r="K45" s="152" t="str">
        <f>CONCATENATE(D172,D45, " Curncy")</f>
        <v>EURNOK Curncy</v>
      </c>
      <c r="L45" s="152">
        <f>IF(D45 = D172,1,_xll.BDP(K45,$L$3))</f>
        <v>1</v>
      </c>
      <c r="M45" s="375">
        <f>IF(D45 = D172,1,_xll.BDP(K45,$M$3)*L45)</f>
        <v>10.3247</v>
      </c>
      <c r="N45" s="174">
        <f t="shared" si="11"/>
        <v>-87.121175433668782</v>
      </c>
      <c r="O45" s="381">
        <f>N45 / Y172</f>
        <v>-6.3175411271341637E-7</v>
      </c>
      <c r="P45" s="175">
        <f t="shared" si="12"/>
        <v>11064.389280075935</v>
      </c>
      <c r="Q45" s="386">
        <f>P45 / Y172*100</f>
        <v>8.0232772314603878E-3</v>
      </c>
      <c r="R45" s="221">
        <f t="shared" si="13"/>
        <v>0</v>
      </c>
      <c r="S45" s="386">
        <f t="shared" si="14"/>
        <v>8.0232772314603878E-3</v>
      </c>
      <c r="T45" s="152">
        <f t="shared" si="15"/>
        <v>1</v>
      </c>
      <c r="U45" s="152">
        <v>0</v>
      </c>
      <c r="V45" s="152">
        <v>1</v>
      </c>
      <c r="W45" s="223">
        <f t="shared" si="16"/>
        <v>0</v>
      </c>
      <c r="X45" s="223">
        <f t="shared" si="17"/>
        <v>0</v>
      </c>
      <c r="Y45" s="152"/>
      <c r="Z45" s="171">
        <f>_xll.BDH(C45,$Z$3,$D$1,$D$1)</f>
        <v>32.299999999999997</v>
      </c>
      <c r="AA45" s="171">
        <f t="shared" si="18"/>
        <v>-0.29999999999999716</v>
      </c>
      <c r="AB45" s="172">
        <f t="shared" si="19"/>
        <v>-0.92879256965943402</v>
      </c>
      <c r="AC45" s="176">
        <v>3598</v>
      </c>
      <c r="AD45" s="177">
        <f>IF(D45 = D172,1,_xll.BDP(K45,$AD$3)*L45)</f>
        <v>10.3965</v>
      </c>
      <c r="AE45" s="391">
        <f>AA45*AC45*T45/AD45 / AF172</f>
        <v>-7.355491737863413E-7</v>
      </c>
      <c r="AF45" s="167"/>
    </row>
    <row r="46" spans="1:32" s="107" customFormat="1" ht="12" customHeight="1" x14ac:dyDescent="0.2">
      <c r="A46" s="110"/>
      <c r="B46" s="110">
        <v>100</v>
      </c>
      <c r="C46" s="110" t="s">
        <v>627</v>
      </c>
      <c r="D46" s="110" t="str">
        <f>_xll.BDP(C46,$D$3)</f>
        <v>NOK</v>
      </c>
      <c r="E46" s="110" t="s">
        <v>652</v>
      </c>
      <c r="F46" s="111">
        <f>_xll.BDP(C46,$F$3)</f>
        <v>416.3</v>
      </c>
      <c r="G46" s="111">
        <f>_xll.BDP(C46,$G$3)</f>
        <v>419.5</v>
      </c>
      <c r="H46" s="112">
        <f t="shared" si="9"/>
        <v>3.1999999999999886</v>
      </c>
      <c r="I46" s="113">
        <f t="shared" si="10"/>
        <v>0.76867643526302876</v>
      </c>
      <c r="J46" s="114">
        <v>29975</v>
      </c>
      <c r="K46" s="110" t="str">
        <f>CONCATENATE(D172,D46, " Curncy")</f>
        <v>EURNOK Curncy</v>
      </c>
      <c r="L46" s="110">
        <f>IF(D46 = D172,1,_xll.BDP(K46,$L$3))</f>
        <v>1</v>
      </c>
      <c r="M46" s="372" t="e">
        <f>IF(D46 = D172,1,_xll.BDP(K46,$M$3)*L46)</f>
        <v>#VALUE!</v>
      </c>
      <c r="N46" s="116" t="e">
        <f t="shared" si="11"/>
        <v>#VALUE!</v>
      </c>
      <c r="O46" s="379" t="e">
        <f>N46 / Y172</f>
        <v>#VALUE!</v>
      </c>
      <c r="P46" s="286" t="e">
        <f t="shared" si="12"/>
        <v>#VALUE!</v>
      </c>
      <c r="Q46" s="384" t="e">
        <f>P46 / Y172*100</f>
        <v>#VALUE!</v>
      </c>
      <c r="R46" s="118" t="e">
        <f t="shared" si="13"/>
        <v>#VALUE!</v>
      </c>
      <c r="S46" s="384" t="e">
        <f t="shared" si="14"/>
        <v>#VALUE!</v>
      </c>
      <c r="T46" s="110">
        <f t="shared" si="15"/>
        <v>1</v>
      </c>
      <c r="U46" s="110">
        <v>0</v>
      </c>
      <c r="V46" s="110">
        <v>1</v>
      </c>
      <c r="W46" s="117" t="e">
        <f t="shared" si="16"/>
        <v>#VALUE!</v>
      </c>
      <c r="X46" s="117" t="e">
        <f t="shared" si="17"/>
        <v>#VALUE!</v>
      </c>
      <c r="Y46" s="110"/>
      <c r="Z46" s="119">
        <f>_xll.BDH(C46,$Z$3,$D$1,$D$1)</f>
        <v>411.6</v>
      </c>
      <c r="AA46" s="119">
        <f t="shared" si="18"/>
        <v>4.6999999999999886</v>
      </c>
      <c r="AB46" s="129">
        <f t="shared" si="19"/>
        <v>1.1418853255587922</v>
      </c>
      <c r="AC46" s="121">
        <v>29975</v>
      </c>
      <c r="AD46" s="122">
        <f>IF(D46 = D172,1,_xll.BDP(K46,$AD$3)*L46)</f>
        <v>10.3965</v>
      </c>
      <c r="AE46" s="389">
        <f>AA46*AC46*T46/AD46 / AF172</f>
        <v>9.6003341185802235E-5</v>
      </c>
      <c r="AF46" s="123"/>
    </row>
    <row r="47" spans="1:32" s="107" customFormat="1" ht="12" customHeight="1" x14ac:dyDescent="0.2">
      <c r="A47" s="287" t="s">
        <v>1533</v>
      </c>
      <c r="B47" s="287"/>
      <c r="C47" s="287"/>
      <c r="D47" s="287"/>
      <c r="E47" s="287" t="s">
        <v>113</v>
      </c>
      <c r="F47" s="288"/>
      <c r="G47" s="288"/>
      <c r="H47" s="289"/>
      <c r="I47" s="290"/>
      <c r="J47" s="291"/>
      <c r="K47" s="287"/>
      <c r="L47" s="287"/>
      <c r="M47" s="374"/>
      <c r="N47" s="292" t="e">
        <f t="shared" ref="N47:S47" si="20" xml:space="preserve"> SUM(N42:N46)</f>
        <v>#VALUE!</v>
      </c>
      <c r="O47" s="380" t="e">
        <f t="shared" si="20"/>
        <v>#VALUE!</v>
      </c>
      <c r="P47" s="293" t="e">
        <f t="shared" si="20"/>
        <v>#VALUE!</v>
      </c>
      <c r="Q47" s="385" t="e">
        <f t="shared" si="20"/>
        <v>#VALUE!</v>
      </c>
      <c r="R47" s="356" t="e">
        <f t="shared" si="20"/>
        <v>#VALUE!</v>
      </c>
      <c r="S47" s="385" t="e">
        <f t="shared" si="20"/>
        <v>#VALUE!</v>
      </c>
      <c r="T47" s="287"/>
      <c r="U47" s="287"/>
      <c r="V47" s="287"/>
      <c r="W47" s="357" t="e">
        <f xml:space="preserve"> SUM(W42:W46)</f>
        <v>#VALUE!</v>
      </c>
      <c r="X47" s="357" t="e">
        <f xml:space="preserve"> SUM(X42:X46)</f>
        <v>#VALUE!</v>
      </c>
      <c r="Y47" s="287"/>
      <c r="Z47" s="294"/>
      <c r="AA47" s="294"/>
      <c r="AB47" s="295"/>
      <c r="AC47" s="296"/>
      <c r="AD47" s="297"/>
      <c r="AE47" s="390">
        <f xml:space="preserve"> SUM(AE42:AE46)</f>
        <v>3.9348771920007415E-3</v>
      </c>
      <c r="AF47" s="298"/>
    </row>
    <row r="48" spans="1:32" s="107" customFormat="1" ht="12" customHeight="1" x14ac:dyDescent="0.2">
      <c r="A48" s="152"/>
      <c r="B48" s="152"/>
      <c r="C48" s="152"/>
      <c r="D48" s="152"/>
      <c r="E48" s="152"/>
      <c r="F48" s="173"/>
      <c r="G48" s="173"/>
      <c r="H48" s="169"/>
      <c r="I48" s="170"/>
      <c r="J48" s="174"/>
      <c r="K48" s="152"/>
      <c r="L48" s="152"/>
      <c r="M48" s="375"/>
      <c r="N48" s="174"/>
      <c r="O48" s="381"/>
      <c r="P48" s="175"/>
      <c r="Q48" s="386"/>
      <c r="R48" s="221"/>
      <c r="S48" s="386"/>
      <c r="T48" s="152"/>
      <c r="U48" s="152"/>
      <c r="V48" s="152"/>
      <c r="W48" s="223"/>
      <c r="X48" s="223"/>
      <c r="Y48" s="152"/>
      <c r="Z48" s="171"/>
      <c r="AA48" s="171"/>
      <c r="AB48" s="172"/>
      <c r="AC48" s="176"/>
      <c r="AD48" s="177"/>
      <c r="AE48" s="391"/>
      <c r="AF48" s="167"/>
    </row>
    <row r="49" spans="1:32" s="107" customFormat="1" ht="12" customHeight="1" x14ac:dyDescent="0.2">
      <c r="A49" s="152"/>
      <c r="B49" s="152">
        <v>32941</v>
      </c>
      <c r="C49" s="152" t="s">
        <v>1676</v>
      </c>
      <c r="D49" s="152" t="str">
        <f>_xll.BDP(C49,$D$3)</f>
        <v>USD</v>
      </c>
      <c r="E49" s="152" t="s">
        <v>1641</v>
      </c>
      <c r="F49" s="173">
        <f>_xll.BDP(C49,$F$3)</f>
        <v>98.281999999999996</v>
      </c>
      <c r="G49" s="173">
        <f>_xll.BDP(C49,$G$3)</f>
        <v>98.281999999999996</v>
      </c>
      <c r="H49" s="169">
        <f>IF(OR(OR(G49="#N/A N/A",G49="#N/A Real Time"),OR(F49="#N/A N/A",F49="#N/A Real Time")),0,  G49 - F49)</f>
        <v>0</v>
      </c>
      <c r="I49" s="170">
        <f>IF(OR(F49=0,F49="#N/A N/A"),0,H49 / F49*100)</f>
        <v>0</v>
      </c>
      <c r="J49" s="174">
        <v>131000</v>
      </c>
      <c r="K49" s="152" t="str">
        <f>CONCATENATE(D172,D49, " Curncy")</f>
        <v>EURUSD Curncy</v>
      </c>
      <c r="L49" s="152">
        <f>IF(D49 = D172,1,_xll.BDP(K49,$L$3))</f>
        <v>1</v>
      </c>
      <c r="M49" s="375">
        <f>IF(D49 = D172,1,_xll.BDP(K49,$M$3)*L49)</f>
        <v>1.0435000000000001</v>
      </c>
      <c r="N49" s="174">
        <f>H49*J49*T49/M49</f>
        <v>0</v>
      </c>
      <c r="O49" s="381">
        <f>N49 / Y172</f>
        <v>0</v>
      </c>
      <c r="P49" s="175">
        <f>IF(OR(OR(J49=0,G49 = "#N/A N/A"),G49="#N/A Real Time"),0,G49*J49*T49/M49)</f>
        <v>123382.29036895063</v>
      </c>
      <c r="Q49" s="386">
        <f>P49 / Y172*100</f>
        <v>8.9469946874089185E-2</v>
      </c>
      <c r="R49" s="221">
        <f>IF(Q49&lt;0,Q49,0)</f>
        <v>0</v>
      </c>
      <c r="S49" s="386">
        <f>IF(Q49&gt;0,Q49,0)</f>
        <v>8.9469946874089185E-2</v>
      </c>
      <c r="T49" s="152">
        <f>IF(EXACT(D49,UPPER(D49)),1,0.01)/V49</f>
        <v>0.01</v>
      </c>
      <c r="U49" s="152">
        <v>4</v>
      </c>
      <c r="V49" s="152">
        <v>100</v>
      </c>
      <c r="W49" s="223">
        <f>IF(AND(Q49&lt;0,O49&gt;0),O49,0)</f>
        <v>0</v>
      </c>
      <c r="X49" s="223">
        <f>IF(AND(Q49&gt;0,O49&gt;0),O49,0)</f>
        <v>0</v>
      </c>
      <c r="Y49" s="152"/>
      <c r="Z49" s="171" t="str">
        <f>_xll.BDH(C49,$Z$3,$D$1,$D$1)</f>
        <v>#N/A N/A</v>
      </c>
      <c r="AA49" s="171">
        <f>IF(OR(OR(F49="#N/A N/A",F49="#N/A Real Time"),OR(Z49="#N/A N/A",Z49="#N/A Real Time")),0,  F49 - Z49)</f>
        <v>0</v>
      </c>
      <c r="AB49" s="172">
        <f>IF(OR(Z49=0,Z49="#N/A N/A"),0,AA49 / Z49*100)</f>
        <v>0</v>
      </c>
      <c r="AC49" s="176">
        <v>131000</v>
      </c>
      <c r="AD49" s="177">
        <f>IF(D49 = D172,1,_xll.BDP(K49,$AD$3)*L49)</f>
        <v>1.0414000000000001</v>
      </c>
      <c r="AE49" s="391">
        <f>AA49*AC49*T49/AD49 / AF172</f>
        <v>0</v>
      </c>
      <c r="AF49" s="167"/>
    </row>
    <row r="50" spans="1:32" s="107" customFormat="1" ht="12" customHeight="1" x14ac:dyDescent="0.2">
      <c r="A50" s="186" t="s">
        <v>1534</v>
      </c>
      <c r="B50" s="186"/>
      <c r="C50" s="186"/>
      <c r="D50" s="186"/>
      <c r="E50" s="186" t="s">
        <v>1186</v>
      </c>
      <c r="F50" s="230"/>
      <c r="G50" s="230"/>
      <c r="H50" s="231"/>
      <c r="I50" s="232"/>
      <c r="J50" s="233"/>
      <c r="K50" s="186"/>
      <c r="L50" s="186"/>
      <c r="M50" s="376"/>
      <c r="N50" s="233">
        <f t="shared" ref="N50:S50" si="21" xml:space="preserve"> SUM(N48:N49)</f>
        <v>0</v>
      </c>
      <c r="O50" s="382">
        <f t="shared" si="21"/>
        <v>0</v>
      </c>
      <c r="P50" s="234">
        <f t="shared" si="21"/>
        <v>123382.29036895063</v>
      </c>
      <c r="Q50" s="387">
        <f t="shared" si="21"/>
        <v>8.9469946874089185E-2</v>
      </c>
      <c r="R50" s="259">
        <f t="shared" si="21"/>
        <v>0</v>
      </c>
      <c r="S50" s="387">
        <f t="shared" si="21"/>
        <v>8.9469946874089185E-2</v>
      </c>
      <c r="T50" s="186"/>
      <c r="U50" s="186"/>
      <c r="V50" s="186"/>
      <c r="W50" s="260">
        <f xml:space="preserve"> SUM(W48:W49)</f>
        <v>0</v>
      </c>
      <c r="X50" s="260">
        <f xml:space="preserve"> SUM(X48:X49)</f>
        <v>0</v>
      </c>
      <c r="Y50" s="186"/>
      <c r="Z50" s="235"/>
      <c r="AA50" s="235"/>
      <c r="AB50" s="236"/>
      <c r="AC50" s="237"/>
      <c r="AD50" s="238"/>
      <c r="AE50" s="392">
        <f xml:space="preserve"> SUM(AE48:AE49)</f>
        <v>0</v>
      </c>
      <c r="AF50" s="211"/>
    </row>
    <row r="51" spans="1:32" s="107" customFormat="1" ht="12" customHeight="1" x14ac:dyDescent="0.2">
      <c r="A51" s="110"/>
      <c r="B51" s="110"/>
      <c r="C51" s="110"/>
      <c r="D51" s="110"/>
      <c r="E51" s="110"/>
      <c r="F51" s="111"/>
      <c r="G51" s="111"/>
      <c r="H51" s="112"/>
      <c r="I51" s="113"/>
      <c r="J51" s="114"/>
      <c r="K51" s="110"/>
      <c r="L51" s="110"/>
      <c r="M51" s="372"/>
      <c r="N51" s="116"/>
      <c r="O51" s="379"/>
      <c r="P51" s="286"/>
      <c r="Q51" s="384"/>
      <c r="R51" s="118"/>
      <c r="S51" s="384"/>
      <c r="T51" s="110"/>
      <c r="U51" s="110"/>
      <c r="V51" s="110"/>
      <c r="W51" s="117"/>
      <c r="X51" s="117"/>
      <c r="Y51" s="110"/>
      <c r="Z51" s="119"/>
      <c r="AA51" s="119"/>
      <c r="AB51" s="129"/>
      <c r="AC51" s="121"/>
      <c r="AD51" s="122"/>
      <c r="AE51" s="389"/>
      <c r="AF51" s="123"/>
    </row>
    <row r="52" spans="1:32" s="107" customFormat="1" ht="12" customHeight="1" x14ac:dyDescent="0.2">
      <c r="A52" s="110"/>
      <c r="B52" s="110">
        <v>25858</v>
      </c>
      <c r="C52" s="110" t="s">
        <v>1720</v>
      </c>
      <c r="D52" s="110" t="str">
        <f>_xll.BDP(C52,$D$3)</f>
        <v>SGD</v>
      </c>
      <c r="E52" s="110" t="s">
        <v>1721</v>
      </c>
      <c r="F52" s="111">
        <f>_xll.BDP(C52,$F$3)</f>
        <v>0.245</v>
      </c>
      <c r="G52" s="111">
        <f>_xll.BDP(C52,$G$3)</f>
        <v>0.25</v>
      </c>
      <c r="H52" s="112">
        <f>IF(OR(OR(G52="#N/A N/A",G52="#N/A Real Time"),OR(F52="#N/A N/A",F52="#N/A Real Time")),0,  G52 - F52)</f>
        <v>5.0000000000000044E-3</v>
      </c>
      <c r="I52" s="113">
        <f>IF(OR(F52=0,F52="#N/A N/A"),0,H52 / F52*100)</f>
        <v>2.0408163265306141</v>
      </c>
      <c r="J52" s="114">
        <v>17859720</v>
      </c>
      <c r="K52" s="110" t="str">
        <f>CONCATENATE(D172,D52, " Curncy")</f>
        <v>EURSGD Curncy</v>
      </c>
      <c r="L52" s="110" t="str">
        <f>IF(D52 = D172,1,_xll.BDP(K52,$L$3))</f>
        <v>#N/A Requesting Data...</v>
      </c>
      <c r="M52" s="372" t="e">
        <f>IF(D52 = D172,1,_xll.BDP(K52,$M$3)*L52)</f>
        <v>#VALUE!</v>
      </c>
      <c r="N52" s="116" t="e">
        <f>H52*J52*T52/M52</f>
        <v>#VALUE!</v>
      </c>
      <c r="O52" s="379" t="e">
        <f>N52 / Y172</f>
        <v>#VALUE!</v>
      </c>
      <c r="P52" s="286" t="e">
        <f>IF(OR(OR(J52=0,G52 = "#N/A N/A"),G52="#N/A Real Time"),0,G52*J52*T52/M52)</f>
        <v>#VALUE!</v>
      </c>
      <c r="Q52" s="384" t="e">
        <f>P52 / Y172*100</f>
        <v>#VALUE!</v>
      </c>
      <c r="R52" s="118" t="e">
        <f>IF(Q52&lt;0,Q52,0)</f>
        <v>#VALUE!</v>
      </c>
      <c r="S52" s="384" t="e">
        <f>IF(Q52&gt;0,Q52,0)</f>
        <v>#VALUE!</v>
      </c>
      <c r="T52" s="110">
        <f>IF(EXACT(D52,UPPER(D52)),1,0.01)/V52</f>
        <v>1</v>
      </c>
      <c r="U52" s="110">
        <v>0</v>
      </c>
      <c r="V52" s="110">
        <v>1</v>
      </c>
      <c r="W52" s="117" t="e">
        <f>IF(AND(Q52&lt;0,O52&gt;0),O52,0)</f>
        <v>#VALUE!</v>
      </c>
      <c r="X52" s="117" t="e">
        <f>IF(AND(Q52&gt;0,O52&gt;0),O52,0)</f>
        <v>#VALUE!</v>
      </c>
      <c r="Y52" s="110"/>
      <c r="Z52" s="119">
        <f>_xll.BDH(C52,$Z$3,$D$1,$D$1)</f>
        <v>0.25</v>
      </c>
      <c r="AA52" s="119">
        <f>IF(OR(OR(F52="#N/A N/A",F52="#N/A Real Time"),OR(Z52="#N/A N/A",Z52="#N/A Real Time")),0,  F52 - Z52)</f>
        <v>-5.0000000000000044E-3</v>
      </c>
      <c r="AB52" s="129">
        <f>IF(OR(Z52=0,Z52="#N/A N/A"),0,AA52 / Z52*100)</f>
        <v>-2.0000000000000018</v>
      </c>
      <c r="AC52" s="121">
        <v>17859720</v>
      </c>
      <c r="AD52" s="122" t="e">
        <f>IF(D52 = D172,1,_xll.BDP(K52,$AD$3)*L52)</f>
        <v>#VALUE!</v>
      </c>
      <c r="AE52" s="389" t="e">
        <f>AA52*AC52*T52/AD52 / AF172</f>
        <v>#VALUE!</v>
      </c>
      <c r="AF52" s="123"/>
    </row>
    <row r="53" spans="1:32" s="107" customFormat="1" ht="12" customHeight="1" x14ac:dyDescent="0.2">
      <c r="A53" s="287" t="s">
        <v>1722</v>
      </c>
      <c r="B53" s="287"/>
      <c r="C53" s="287"/>
      <c r="D53" s="287"/>
      <c r="E53" s="287" t="s">
        <v>716</v>
      </c>
      <c r="F53" s="288"/>
      <c r="G53" s="288"/>
      <c r="H53" s="289"/>
      <c r="I53" s="290"/>
      <c r="J53" s="291"/>
      <c r="K53" s="287"/>
      <c r="L53" s="287"/>
      <c r="M53" s="374"/>
      <c r="N53" s="292" t="e">
        <f t="shared" ref="N53:S53" si="22" xml:space="preserve"> SUM(N51:N52)</f>
        <v>#VALUE!</v>
      </c>
      <c r="O53" s="380" t="e">
        <f t="shared" si="22"/>
        <v>#VALUE!</v>
      </c>
      <c r="P53" s="293" t="e">
        <f t="shared" si="22"/>
        <v>#VALUE!</v>
      </c>
      <c r="Q53" s="385" t="e">
        <f t="shared" si="22"/>
        <v>#VALUE!</v>
      </c>
      <c r="R53" s="356" t="e">
        <f t="shared" si="22"/>
        <v>#VALUE!</v>
      </c>
      <c r="S53" s="385" t="e">
        <f t="shared" si="22"/>
        <v>#VALUE!</v>
      </c>
      <c r="T53" s="287"/>
      <c r="U53" s="287"/>
      <c r="V53" s="287"/>
      <c r="W53" s="357" t="e">
        <f xml:space="preserve"> SUM(W51:W52)</f>
        <v>#VALUE!</v>
      </c>
      <c r="X53" s="357" t="e">
        <f xml:space="preserve"> SUM(X51:X52)</f>
        <v>#VALUE!</v>
      </c>
      <c r="Y53" s="287"/>
      <c r="Z53" s="294"/>
      <c r="AA53" s="294"/>
      <c r="AB53" s="295"/>
      <c r="AC53" s="296"/>
      <c r="AD53" s="297"/>
      <c r="AE53" s="390" t="e">
        <f xml:space="preserve"> SUM(AE51:AE52)</f>
        <v>#VALUE!</v>
      </c>
      <c r="AF53" s="298"/>
    </row>
    <row r="54" spans="1:32" s="107" customFormat="1" ht="12" customHeight="1" x14ac:dyDescent="0.2">
      <c r="A54" s="152"/>
      <c r="B54" s="152"/>
      <c r="C54" s="152"/>
      <c r="D54" s="152"/>
      <c r="E54" s="152"/>
      <c r="F54" s="173"/>
      <c r="G54" s="173"/>
      <c r="H54" s="169"/>
      <c r="I54" s="170"/>
      <c r="J54" s="174"/>
      <c r="K54" s="152"/>
      <c r="L54" s="152"/>
      <c r="M54" s="375"/>
      <c r="N54" s="174"/>
      <c r="O54" s="381"/>
      <c r="P54" s="175"/>
      <c r="Q54" s="386"/>
      <c r="R54" s="221"/>
      <c r="S54" s="386"/>
      <c r="T54" s="152"/>
      <c r="U54" s="152"/>
      <c r="V54" s="152"/>
      <c r="W54" s="223"/>
      <c r="X54" s="223"/>
      <c r="Y54" s="152"/>
      <c r="Z54" s="171"/>
      <c r="AA54" s="171"/>
      <c r="AB54" s="172"/>
      <c r="AC54" s="176"/>
      <c r="AD54" s="177"/>
      <c r="AE54" s="391"/>
      <c r="AF54" s="167"/>
    </row>
    <row r="55" spans="1:32" s="107" customFormat="1" ht="12" customHeight="1" x14ac:dyDescent="0.2">
      <c r="A55" s="152"/>
      <c r="B55" s="152">
        <v>924</v>
      </c>
      <c r="C55" s="152" t="s">
        <v>352</v>
      </c>
      <c r="D55" s="152" t="str">
        <f>_xll.BDP(C55,$D$3)</f>
        <v>ZAr</v>
      </c>
      <c r="E55" s="152" t="s">
        <v>353</v>
      </c>
      <c r="F55" s="173">
        <f>_xll.BDP(C55,$F$3)</f>
        <v>24204</v>
      </c>
      <c r="G55" s="173">
        <f>_xll.BDP(C55,$G$3)</f>
        <v>24746</v>
      </c>
      <c r="H55" s="169">
        <f>IF(OR(OR(G55="#N/A N/A",G55="#N/A Real Time"),OR(F55="#N/A N/A",F55="#N/A Real Time")),0,  G55 - F55)</f>
        <v>542</v>
      </c>
      <c r="I55" s="170">
        <f>IF(OR(F55=0,F55="#N/A N/A"),0,H55 / F55*100)</f>
        <v>2.239299289373657</v>
      </c>
      <c r="J55" s="174">
        <v>59132</v>
      </c>
      <c r="K55" s="152" t="str">
        <f>CONCATENATE(D172,D55, " Curncy")</f>
        <v>EURZAr Curncy</v>
      </c>
      <c r="L55" s="152" t="str">
        <f>IF(D55 = D172,1,_xll.BDP(K55,$L$3))</f>
        <v>#N/A Requesting Data...</v>
      </c>
      <c r="M55" s="375" t="e">
        <f>IF(D55 = D172,1,_xll.BDP(K55,$M$3)*L55)</f>
        <v>#VALUE!</v>
      </c>
      <c r="N55" s="174" t="e">
        <f>H55*J55*T55/M55</f>
        <v>#VALUE!</v>
      </c>
      <c r="O55" s="381" t="e">
        <f>N55 / Y172</f>
        <v>#VALUE!</v>
      </c>
      <c r="P55" s="175" t="e">
        <f>IF(OR(OR(J55=0,G55 = "#N/A N/A"),G55="#N/A Real Time"),0,G55*J55*T55/M55)</f>
        <v>#VALUE!</v>
      </c>
      <c r="Q55" s="386" t="e">
        <f>P55 / Y172*100</f>
        <v>#VALUE!</v>
      </c>
      <c r="R55" s="221" t="e">
        <f>IF(Q55&lt;0,Q55,0)</f>
        <v>#VALUE!</v>
      </c>
      <c r="S55" s="386" t="e">
        <f>IF(Q55&gt;0,Q55,0)</f>
        <v>#VALUE!</v>
      </c>
      <c r="T55" s="152">
        <f>IF(EXACT(D55,UPPER(D55)),1,0.01)/V55</f>
        <v>0.01</v>
      </c>
      <c r="U55" s="152">
        <v>0</v>
      </c>
      <c r="V55" s="152">
        <v>1</v>
      </c>
      <c r="W55" s="223" t="e">
        <f>IF(AND(Q55&lt;0,O55&gt;0),O55,0)</f>
        <v>#VALUE!</v>
      </c>
      <c r="X55" s="223" t="e">
        <f>IF(AND(Q55&gt;0,O55&gt;0),O55,0)</f>
        <v>#VALUE!</v>
      </c>
      <c r="Y55" s="152"/>
      <c r="Z55" s="171">
        <f>_xll.BDH(C55,$Z$3,$D$1,$D$1)</f>
        <v>24503</v>
      </c>
      <c r="AA55" s="171">
        <f>IF(OR(OR(F55="#N/A N/A",F55="#N/A Real Time"),OR(Z55="#N/A N/A",Z55="#N/A Real Time")),0,  F55 - Z55)</f>
        <v>-299</v>
      </c>
      <c r="AB55" s="172">
        <f>IF(OR(Z55=0,Z55="#N/A N/A"),0,AA55 / Z55*100)</f>
        <v>-1.2202587438272865</v>
      </c>
      <c r="AC55" s="176">
        <v>59132</v>
      </c>
      <c r="AD55" s="177" t="e">
        <f>IF(D55 = D172,1,_xll.BDP(K55,$AD$3)*L55)</f>
        <v>#VALUE!</v>
      </c>
      <c r="AE55" s="391" t="e">
        <f>AA55*AC55*T55/AD55 / AF172</f>
        <v>#VALUE!</v>
      </c>
      <c r="AF55" s="167"/>
    </row>
    <row r="56" spans="1:32" s="107" customFormat="1" ht="12" customHeight="1" x14ac:dyDescent="0.2">
      <c r="A56" s="152"/>
      <c r="B56" s="152">
        <v>19942</v>
      </c>
      <c r="C56" s="152" t="s">
        <v>1418</v>
      </c>
      <c r="D56" s="152" t="str">
        <f>_xll.BDP(C56,$D$3)</f>
        <v>ZAr</v>
      </c>
      <c r="E56" s="152" t="s">
        <v>1419</v>
      </c>
      <c r="F56" s="173">
        <f>_xll.BDP(C56,$F$3)</f>
        <v>4006</v>
      </c>
      <c r="G56" s="173">
        <f>_xll.BDP(C56,$G$3)</f>
        <v>4095</v>
      </c>
      <c r="H56" s="169">
        <f>IF(OR(OR(G56="#N/A N/A",G56="#N/A Real Time"),OR(F56="#N/A N/A",F56="#N/A Real Time")),0,  G56 - F56)</f>
        <v>89</v>
      </c>
      <c r="I56" s="170">
        <f>IF(OR(F56=0,F56="#N/A N/A"),0,H56 / F56*100)</f>
        <v>2.2216674987518723</v>
      </c>
      <c r="J56" s="174">
        <v>290248</v>
      </c>
      <c r="K56" s="152" t="str">
        <f>CONCATENATE(D172,D56, " Curncy")</f>
        <v>EURZAr Curncy</v>
      </c>
      <c r="L56" s="152" t="str">
        <f>IF(D56 = D172,1,_xll.BDP(K56,$L$3))</f>
        <v>#N/A Requesting Data...</v>
      </c>
      <c r="M56" s="375" t="e">
        <f>IF(D56 = D172,1,_xll.BDP(K56,$M$3)*L56)</f>
        <v>#VALUE!</v>
      </c>
      <c r="N56" s="174" t="e">
        <f>H56*J56*T56/M56</f>
        <v>#VALUE!</v>
      </c>
      <c r="O56" s="381" t="e">
        <f>N56 / Y172</f>
        <v>#VALUE!</v>
      </c>
      <c r="P56" s="175" t="e">
        <f>IF(OR(OR(J56=0,G56 = "#N/A N/A"),G56="#N/A Real Time"),0,G56*J56*T56/M56)</f>
        <v>#VALUE!</v>
      </c>
      <c r="Q56" s="386" t="e">
        <f>P56 / Y172*100</f>
        <v>#VALUE!</v>
      </c>
      <c r="R56" s="221" t="e">
        <f>IF(Q56&lt;0,Q56,0)</f>
        <v>#VALUE!</v>
      </c>
      <c r="S56" s="386" t="e">
        <f>IF(Q56&gt;0,Q56,0)</f>
        <v>#VALUE!</v>
      </c>
      <c r="T56" s="152">
        <f>IF(EXACT(D56,UPPER(D56)),1,0.01)/V56</f>
        <v>0.01</v>
      </c>
      <c r="U56" s="152">
        <v>0</v>
      </c>
      <c r="V56" s="152">
        <v>1</v>
      </c>
      <c r="W56" s="223" t="e">
        <f>IF(AND(Q56&lt;0,O56&gt;0),O56,0)</f>
        <v>#VALUE!</v>
      </c>
      <c r="X56" s="223" t="e">
        <f>IF(AND(Q56&gt;0,O56&gt;0),O56,0)</f>
        <v>#VALUE!</v>
      </c>
      <c r="Y56" s="152"/>
      <c r="Z56" s="171">
        <f>_xll.BDH(C56,$Z$3,$D$1,$D$1)</f>
        <v>4067</v>
      </c>
      <c r="AA56" s="171">
        <f>IF(OR(OR(F56="#N/A N/A",F56="#N/A Real Time"),OR(Z56="#N/A N/A",Z56="#N/A Real Time")),0,  F56 - Z56)</f>
        <v>-61</v>
      </c>
      <c r="AB56" s="172">
        <f>IF(OR(Z56=0,Z56="#N/A N/A"),0,AA56 / Z56*100)</f>
        <v>-1.499877059257438</v>
      </c>
      <c r="AC56" s="176">
        <v>290248</v>
      </c>
      <c r="AD56" s="177" t="e">
        <f>IF(D56 = D172,1,_xll.BDP(K56,$AD$3)*L56)</f>
        <v>#VALUE!</v>
      </c>
      <c r="AE56" s="391" t="e">
        <f>AA56*AC56*T56/AD56 / AF172</f>
        <v>#VALUE!</v>
      </c>
      <c r="AF56" s="167"/>
    </row>
    <row r="57" spans="1:32" s="107" customFormat="1" ht="12" customHeight="1" x14ac:dyDescent="0.2">
      <c r="A57" s="186" t="s">
        <v>1535</v>
      </c>
      <c r="B57" s="186"/>
      <c r="C57" s="186"/>
      <c r="D57" s="186"/>
      <c r="E57" s="186" t="s">
        <v>111</v>
      </c>
      <c r="F57" s="230"/>
      <c r="G57" s="230"/>
      <c r="H57" s="231"/>
      <c r="I57" s="232"/>
      <c r="J57" s="233"/>
      <c r="K57" s="186"/>
      <c r="L57" s="186"/>
      <c r="M57" s="376"/>
      <c r="N57" s="233" t="e">
        <f t="shared" ref="N57:S57" si="23" xml:space="preserve"> SUM(N54:N56)</f>
        <v>#VALUE!</v>
      </c>
      <c r="O57" s="382" t="e">
        <f t="shared" si="23"/>
        <v>#VALUE!</v>
      </c>
      <c r="P57" s="234" t="e">
        <f t="shared" si="23"/>
        <v>#VALUE!</v>
      </c>
      <c r="Q57" s="387" t="e">
        <f t="shared" si="23"/>
        <v>#VALUE!</v>
      </c>
      <c r="R57" s="259" t="e">
        <f t="shared" si="23"/>
        <v>#VALUE!</v>
      </c>
      <c r="S57" s="387" t="e">
        <f t="shared" si="23"/>
        <v>#VALUE!</v>
      </c>
      <c r="T57" s="186"/>
      <c r="U57" s="186"/>
      <c r="V57" s="186"/>
      <c r="W57" s="260" t="e">
        <f xml:space="preserve"> SUM(W54:W56)</f>
        <v>#VALUE!</v>
      </c>
      <c r="X57" s="260" t="e">
        <f xml:space="preserve"> SUM(X54:X56)</f>
        <v>#VALUE!</v>
      </c>
      <c r="Y57" s="186"/>
      <c r="Z57" s="235"/>
      <c r="AA57" s="235"/>
      <c r="AB57" s="236"/>
      <c r="AC57" s="237"/>
      <c r="AD57" s="238"/>
      <c r="AE57" s="392" t="e">
        <f xml:space="preserve"> SUM(AE54:AE56)</f>
        <v>#VALUE!</v>
      </c>
      <c r="AF57" s="211"/>
    </row>
    <row r="58" spans="1:32" s="107" customFormat="1" ht="12" customHeight="1" x14ac:dyDescent="0.2">
      <c r="A58" s="110"/>
      <c r="B58" s="110"/>
      <c r="C58" s="110"/>
      <c r="D58" s="110"/>
      <c r="E58" s="110"/>
      <c r="F58" s="111"/>
      <c r="G58" s="111"/>
      <c r="H58" s="112"/>
      <c r="I58" s="113"/>
      <c r="J58" s="114"/>
      <c r="K58" s="110"/>
      <c r="L58" s="110"/>
      <c r="M58" s="372"/>
      <c r="N58" s="116"/>
      <c r="O58" s="379"/>
      <c r="P58" s="286"/>
      <c r="Q58" s="384"/>
      <c r="R58" s="118"/>
      <c r="S58" s="384"/>
      <c r="T58" s="110"/>
      <c r="U58" s="110"/>
      <c r="V58" s="110"/>
      <c r="W58" s="117"/>
      <c r="X58" s="117"/>
      <c r="Y58" s="110"/>
      <c r="Z58" s="119"/>
      <c r="AA58" s="119"/>
      <c r="AB58" s="129"/>
      <c r="AC58" s="121"/>
      <c r="AD58" s="122"/>
      <c r="AE58" s="389"/>
      <c r="AF58" s="123"/>
    </row>
    <row r="59" spans="1:32" s="107" customFormat="1" ht="12" customHeight="1" x14ac:dyDescent="0.2">
      <c r="A59" s="110"/>
      <c r="B59" s="110">
        <v>2099</v>
      </c>
      <c r="C59" s="110" t="s">
        <v>1723</v>
      </c>
      <c r="D59" s="110" t="str">
        <f>_xll.BDP(C59,$D$3)</f>
        <v>EUR</v>
      </c>
      <c r="E59" s="110" t="s">
        <v>1724</v>
      </c>
      <c r="F59" s="111">
        <f>_xll.BDP(C59,$F$3)</f>
        <v>16.14</v>
      </c>
      <c r="G59" s="111">
        <f>_xll.BDP(C59,$G$3)</f>
        <v>16.14</v>
      </c>
      <c r="H59" s="112">
        <f>IF(OR(OR(G59="#N/A N/A",G59="#N/A Real Time"),OR(F59="#N/A N/A",F59="#N/A Real Time")),0,  G59 - F59)</f>
        <v>0</v>
      </c>
      <c r="I59" s="113">
        <f>IF(OR(F59=0,F59="#N/A N/A"),0,H59 / F59*100)</f>
        <v>0</v>
      </c>
      <c r="J59" s="114">
        <v>71425</v>
      </c>
      <c r="K59" s="110" t="str">
        <f>CONCATENATE(D172,D59, " Curncy")</f>
        <v>EUREUR Curncy</v>
      </c>
      <c r="L59" s="110">
        <f>IF(D59 = D172,1,_xll.BDP(K59,$L$3))</f>
        <v>1</v>
      </c>
      <c r="M59" s="372">
        <f>IF(D59 = D172,1,_xll.BDP(K59,$M$3)*L59)</f>
        <v>1</v>
      </c>
      <c r="N59" s="116">
        <f>H59*J59*T59/M59</f>
        <v>0</v>
      </c>
      <c r="O59" s="379">
        <f>N59 / Y172</f>
        <v>0</v>
      </c>
      <c r="P59" s="286">
        <f>IF(OR(OR(J59=0,G59 = "#N/A N/A"),G59="#N/A Real Time"),0,G59*J59*T59/M59)</f>
        <v>1152799.5</v>
      </c>
      <c r="Q59" s="384">
        <f>P59 / Y172*100</f>
        <v>0.8359458210173748</v>
      </c>
      <c r="R59" s="118">
        <f>IF(Q59&lt;0,Q59,0)</f>
        <v>0</v>
      </c>
      <c r="S59" s="384">
        <f>IF(Q59&gt;0,Q59,0)</f>
        <v>0.8359458210173748</v>
      </c>
      <c r="T59" s="110">
        <f>IF(EXACT(D59,UPPER(D59)),1,0.01)/V59</f>
        <v>1</v>
      </c>
      <c r="U59" s="110">
        <v>0</v>
      </c>
      <c r="V59" s="110">
        <v>1</v>
      </c>
      <c r="W59" s="117">
        <f>IF(AND(Q59&lt;0,O59&gt;0),O59,0)</f>
        <v>0</v>
      </c>
      <c r="X59" s="117">
        <f>IF(AND(Q59&gt;0,O59&gt;0),O59,0)</f>
        <v>0</v>
      </c>
      <c r="Y59" s="110"/>
      <c r="Z59" s="119">
        <f>_xll.BDH(C59,$Z$3,$D$1,$D$1)</f>
        <v>16.100000000000001</v>
      </c>
      <c r="AA59" s="119">
        <f>IF(OR(OR(F59="#N/A N/A",F59="#N/A Real Time"),OR(Z59="#N/A N/A",Z59="#N/A Real Time")),0,  F59 - Z59)</f>
        <v>3.9999999999999147E-2</v>
      </c>
      <c r="AB59" s="129">
        <f>IF(OR(Z59=0,Z59="#N/A N/A"),0,AA59 / Z59*100)</f>
        <v>0.24844720496893877</v>
      </c>
      <c r="AC59" s="121">
        <v>71425</v>
      </c>
      <c r="AD59" s="122">
        <f>IF(D59 = D172,1,_xll.BDP(K59,$AD$3)*L59)</f>
        <v>1</v>
      </c>
      <c r="AE59" s="389">
        <f>AA59*AC59*T59/AD59 / AF172</f>
        <v>2.0240754462585938E-5</v>
      </c>
      <c r="AF59" s="123"/>
    </row>
    <row r="60" spans="1:32" s="107" customFormat="1" ht="12" customHeight="1" x14ac:dyDescent="0.2">
      <c r="A60" s="287" t="s">
        <v>1725</v>
      </c>
      <c r="B60" s="287"/>
      <c r="C60" s="287"/>
      <c r="D60" s="287"/>
      <c r="E60" s="287" t="s">
        <v>531</v>
      </c>
      <c r="F60" s="288"/>
      <c r="G60" s="288"/>
      <c r="H60" s="289"/>
      <c r="I60" s="290"/>
      <c r="J60" s="291"/>
      <c r="K60" s="287"/>
      <c r="L60" s="287"/>
      <c r="M60" s="374"/>
      <c r="N60" s="292">
        <f t="shared" ref="N60:S60" si="24" xml:space="preserve"> SUM(N58:N59)</f>
        <v>0</v>
      </c>
      <c r="O60" s="380">
        <f t="shared" si="24"/>
        <v>0</v>
      </c>
      <c r="P60" s="293">
        <f t="shared" si="24"/>
        <v>1152799.5</v>
      </c>
      <c r="Q60" s="385">
        <f t="shared" si="24"/>
        <v>0.8359458210173748</v>
      </c>
      <c r="R60" s="356">
        <f t="shared" si="24"/>
        <v>0</v>
      </c>
      <c r="S60" s="385">
        <f t="shared" si="24"/>
        <v>0.8359458210173748</v>
      </c>
      <c r="T60" s="287"/>
      <c r="U60" s="287"/>
      <c r="V60" s="287"/>
      <c r="W60" s="357">
        <f xml:space="preserve"> SUM(W58:W59)</f>
        <v>0</v>
      </c>
      <c r="X60" s="357">
        <f xml:space="preserve"> SUM(X58:X59)</f>
        <v>0</v>
      </c>
      <c r="Y60" s="287"/>
      <c r="Z60" s="294"/>
      <c r="AA60" s="294"/>
      <c r="AB60" s="295"/>
      <c r="AC60" s="296"/>
      <c r="AD60" s="297"/>
      <c r="AE60" s="390">
        <f xml:space="preserve"> SUM(AE58:AE59)</f>
        <v>2.0240754462585938E-5</v>
      </c>
      <c r="AF60" s="298"/>
    </row>
    <row r="61" spans="1:32" s="107" customFormat="1" ht="12" customHeight="1" x14ac:dyDescent="0.2">
      <c r="A61" s="152"/>
      <c r="B61" s="152"/>
      <c r="C61" s="152"/>
      <c r="D61" s="152"/>
      <c r="E61" s="152"/>
      <c r="F61" s="173"/>
      <c r="G61" s="173"/>
      <c r="H61" s="169"/>
      <c r="I61" s="170"/>
      <c r="J61" s="174"/>
      <c r="K61" s="152"/>
      <c r="L61" s="152"/>
      <c r="M61" s="375"/>
      <c r="N61" s="174"/>
      <c r="O61" s="381"/>
      <c r="P61" s="175"/>
      <c r="Q61" s="386"/>
      <c r="R61" s="221"/>
      <c r="S61" s="386"/>
      <c r="T61" s="152"/>
      <c r="U61" s="152"/>
      <c r="V61" s="152"/>
      <c r="W61" s="223"/>
      <c r="X61" s="223"/>
      <c r="Y61" s="152"/>
      <c r="Z61" s="171"/>
      <c r="AA61" s="171"/>
      <c r="AB61" s="172"/>
      <c r="AC61" s="176"/>
      <c r="AD61" s="177"/>
      <c r="AE61" s="391"/>
      <c r="AF61" s="167"/>
    </row>
    <row r="62" spans="1:32" s="107" customFormat="1" ht="12" customHeight="1" x14ac:dyDescent="0.2">
      <c r="A62" s="152"/>
      <c r="B62" s="152">
        <v>31927</v>
      </c>
      <c r="C62" s="152" t="s">
        <v>1610</v>
      </c>
      <c r="D62" s="152" t="str">
        <f>_xll.BDP(C62,$D$3)</f>
        <v>SEK</v>
      </c>
      <c r="E62" s="152" t="s">
        <v>1654</v>
      </c>
      <c r="F62" s="173">
        <f>_xll.BDP(C62,$F$3)</f>
        <v>77.34</v>
      </c>
      <c r="G62" s="173">
        <f>_xll.BDP(C62,$G$3)</f>
        <v>77.540000000000006</v>
      </c>
      <c r="H62" s="169">
        <f>IF(OR(OR(G62="#N/A N/A",G62="#N/A Real Time"),OR(F62="#N/A N/A",F62="#N/A Real Time")),0,  G62 - F62)</f>
        <v>0.20000000000000284</v>
      </c>
      <c r="I62" s="170">
        <f>IF(OR(F62=0,F62="#N/A N/A"),0,H62 / F62*100)</f>
        <v>0.25859839668994422</v>
      </c>
      <c r="J62" s="174">
        <v>-330219</v>
      </c>
      <c r="K62" s="152" t="str">
        <f>CONCATENATE(D172,D62, " Curncy")</f>
        <v>EURSEK Curncy</v>
      </c>
      <c r="L62" s="152">
        <f>IF(D62 = D172,1,_xll.BDP(K62,$L$3))</f>
        <v>1</v>
      </c>
      <c r="M62" s="375">
        <f>IF(D62 = D172,1,_xll.BDP(K62,$M$3)*L62)</f>
        <v>10.759499999999999</v>
      </c>
      <c r="N62" s="174">
        <f>H62*J62*T62/M62</f>
        <v>-6138.1848598913466</v>
      </c>
      <c r="O62" s="381">
        <f>N62 / Y172</f>
        <v>-4.4510688825405385E-5</v>
      </c>
      <c r="P62" s="175">
        <f>IF(OR(OR(J62=0,G62 = "#N/A N/A"),G62="#N/A Real Time"),0,G62*J62*T62/M62)</f>
        <v>-2379774.2701798412</v>
      </c>
      <c r="Q62" s="386">
        <f>P62 / Y172*100</f>
        <v>-1.7256794057609424</v>
      </c>
      <c r="R62" s="221">
        <f>IF(Q62&lt;0,Q62,0)</f>
        <v>-1.7256794057609424</v>
      </c>
      <c r="S62" s="386">
        <f>IF(Q62&gt;0,Q62,0)</f>
        <v>0</v>
      </c>
      <c r="T62" s="152">
        <f>IF(EXACT(D62,UPPER(D62)),1,0.01)/V62</f>
        <v>1</v>
      </c>
      <c r="U62" s="152">
        <v>0</v>
      </c>
      <c r="V62" s="152">
        <v>1</v>
      </c>
      <c r="W62" s="223">
        <f>IF(AND(Q62&lt;0,O62&gt;0),O62,0)</f>
        <v>0</v>
      </c>
      <c r="X62" s="223">
        <f>IF(AND(Q62&gt;0,O62&gt;0),O62,0)</f>
        <v>0</v>
      </c>
      <c r="Y62" s="152"/>
      <c r="Z62" s="171">
        <f>_xll.BDH(C62,$Z$3,$D$1,$D$1)</f>
        <v>77.989999999999995</v>
      </c>
      <c r="AA62" s="171">
        <f>IF(OR(OR(F62="#N/A N/A",F62="#N/A Real Time"),OR(Z62="#N/A N/A",Z62="#N/A Real Time")),0,  F62 - Z62)</f>
        <v>-0.64999999999999147</v>
      </c>
      <c r="AB62" s="172">
        <f>IF(OR(Z62=0,Z62="#N/A N/A"),0,AA62 / Z62*100)</f>
        <v>-0.83344018463904546</v>
      </c>
      <c r="AC62" s="176">
        <v>-330219</v>
      </c>
      <c r="AD62" s="177">
        <f>IF(D62 = D172,1,_xll.BDP(K62,$AD$3)*L62)</f>
        <v>10.762600000000001</v>
      </c>
      <c r="AE62" s="391">
        <f>AA62*AC62*T62/AD62 / AF172</f>
        <v>1.4129105599240194E-4</v>
      </c>
      <c r="AF62" s="167"/>
    </row>
    <row r="63" spans="1:32" s="107" customFormat="1" ht="12" customHeight="1" x14ac:dyDescent="0.2">
      <c r="A63" s="110"/>
      <c r="B63" s="110">
        <v>33506</v>
      </c>
      <c r="C63" s="110" t="s">
        <v>1708</v>
      </c>
      <c r="D63" s="110" t="str">
        <f>_xll.BDP(C63,$D$3)</f>
        <v>SEK</v>
      </c>
      <c r="E63" s="110" t="s">
        <v>1709</v>
      </c>
      <c r="F63" s="111">
        <f>_xll.BDP(C63,$F$3)</f>
        <v>18.760000000000002</v>
      </c>
      <c r="G63" s="111">
        <f>_xll.BDP(C63,$G$3)</f>
        <v>18.100000000000001</v>
      </c>
      <c r="H63" s="112">
        <f>IF(OR(OR(G63="#N/A N/A",G63="#N/A Real Time"),OR(F63="#N/A N/A",F63="#N/A Real Time")),0,  G63 - F63)</f>
        <v>-0.66000000000000014</v>
      </c>
      <c r="I63" s="113">
        <f>IF(OR(F63=0,F63="#N/A N/A"),0,H63 / F63*100)</f>
        <v>-3.5181236673773992</v>
      </c>
      <c r="J63" s="114">
        <v>-655425</v>
      </c>
      <c r="K63" s="110" t="str">
        <f>CONCATENATE(D172,D63, " Curncy")</f>
        <v>EURSEK Curncy</v>
      </c>
      <c r="L63" s="110">
        <f>IF(D63 = D172,1,_xll.BDP(K63,$L$3))</f>
        <v>1</v>
      </c>
      <c r="M63" s="372">
        <f>IF(D63 = D172,1,_xll.BDP(K63,$M$3)*L63)</f>
        <v>10.759499999999999</v>
      </c>
      <c r="N63" s="116">
        <f>H63*J63*T63/M63</f>
        <v>40204.51693851946</v>
      </c>
      <c r="O63" s="379">
        <f>N63 / Y172</f>
        <v>2.9154070522044472E-4</v>
      </c>
      <c r="P63" s="286">
        <f>IF(OR(OR(J63=0,G63 = "#N/A N/A"),G63="#N/A Real Time"),0,G63*J63*T63/M63)</f>
        <v>-1102578.4190715184</v>
      </c>
      <c r="Q63" s="384">
        <f>P63 / Y172*100</f>
        <v>-0.79952829765000732</v>
      </c>
      <c r="R63" s="118">
        <f>IF(Q63&lt;0,Q63,0)</f>
        <v>-0.79952829765000732</v>
      </c>
      <c r="S63" s="384">
        <f>IF(Q63&gt;0,Q63,0)</f>
        <v>0</v>
      </c>
      <c r="T63" s="110">
        <f>IF(EXACT(D63,UPPER(D63)),1,0.01)/V63</f>
        <v>1</v>
      </c>
      <c r="U63" s="110">
        <v>0</v>
      </c>
      <c r="V63" s="110">
        <v>1</v>
      </c>
      <c r="W63" s="117">
        <f>IF(AND(Q63&lt;0,O63&gt;0),O63,0)</f>
        <v>2.9154070522044472E-4</v>
      </c>
      <c r="X63" s="117">
        <f>IF(AND(Q63&gt;0,O63&gt;0),O63,0)</f>
        <v>0</v>
      </c>
      <c r="Y63" s="110"/>
      <c r="Z63" s="119">
        <f>_xll.BDH(C63,$Z$3,$D$1,$D$1)</f>
        <v>17.035</v>
      </c>
      <c r="AA63" s="119">
        <f>IF(OR(OR(F63="#N/A N/A",F63="#N/A Real Time"),OR(Z63="#N/A N/A",Z63="#N/A Real Time")),0,  F63 - Z63)</f>
        <v>1.7250000000000014</v>
      </c>
      <c r="AB63" s="129">
        <f>IF(OR(Z63=0,Z63="#N/A N/A"),0,AA63 / Z63*100)</f>
        <v>10.126210742588796</v>
      </c>
      <c r="AC63" s="121">
        <v>-655425</v>
      </c>
      <c r="AD63" s="122">
        <f>IF(D63 = D172,1,_xll.BDP(K63,$AD$3)*L63)</f>
        <v>10.762600000000001</v>
      </c>
      <c r="AE63" s="389">
        <f>AA63*AC63*T63/AD63 / AF172</f>
        <v>-7.4423717358127047E-4</v>
      </c>
      <c r="AF63" s="123"/>
    </row>
    <row r="64" spans="1:32" s="107" customFormat="1" ht="12" customHeight="1" x14ac:dyDescent="0.2">
      <c r="A64" s="152"/>
      <c r="B64" s="152">
        <v>113</v>
      </c>
      <c r="C64" s="152" t="s">
        <v>106</v>
      </c>
      <c r="D64" s="152" t="str">
        <f>_xll.BDP(C64,$D$3)</f>
        <v>SEK</v>
      </c>
      <c r="E64" s="152" t="s">
        <v>279</v>
      </c>
      <c r="F64" s="173">
        <f>_xll.BDP(C64,$F$3)</f>
        <v>76.459999999999994</v>
      </c>
      <c r="G64" s="173">
        <f>_xll.BDP(C64,$G$3)</f>
        <v>77.819999999999993</v>
      </c>
      <c r="H64" s="169">
        <f>IF(OR(OR(G64="#N/A N/A",G64="#N/A Real Time"),OR(F64="#N/A N/A",F64="#N/A Real Time")),0,  G64 - F64)</f>
        <v>1.3599999999999994</v>
      </c>
      <c r="I64" s="170">
        <f>IF(OR(F64=0,F64="#N/A N/A"),0,H64 / F64*100)</f>
        <v>1.7787078210829186</v>
      </c>
      <c r="J64" s="174">
        <v>321291</v>
      </c>
      <c r="K64" s="152" t="str">
        <f>CONCATENATE(D172,D64, " Curncy")</f>
        <v>EURSEK Curncy</v>
      </c>
      <c r="L64" s="152">
        <f>IF(D64 = D172,1,_xll.BDP(K64,$L$3))</f>
        <v>1</v>
      </c>
      <c r="M64" s="375">
        <f>IF(D64 = D172,1,_xll.BDP(K64,$M$3)*L64)</f>
        <v>10.759499999999999</v>
      </c>
      <c r="N64" s="174">
        <f>H64*J64*T64/M64</f>
        <v>40611.158511083217</v>
      </c>
      <c r="O64" s="381">
        <f>N64 / Y172</f>
        <v>2.944894428217067E-4</v>
      </c>
      <c r="P64" s="175">
        <f>IF(OR(OR(J64=0,G64 = "#N/A N/A"),G64="#N/A Real Time"),0,G64*J64*T64/M64)</f>
        <v>2323794.3789209537</v>
      </c>
      <c r="Q64" s="386">
        <f>P64 / Y172*100</f>
        <v>1.6850859147342079</v>
      </c>
      <c r="R64" s="221">
        <f>IF(Q64&lt;0,Q64,0)</f>
        <v>0</v>
      </c>
      <c r="S64" s="386">
        <f>IF(Q64&gt;0,Q64,0)</f>
        <v>1.6850859147342079</v>
      </c>
      <c r="T64" s="152">
        <f>IF(EXACT(D64,UPPER(D64)),1,0.01)/V64</f>
        <v>1</v>
      </c>
      <c r="U64" s="152">
        <v>0</v>
      </c>
      <c r="V64" s="152">
        <v>1</v>
      </c>
      <c r="W64" s="223">
        <f>IF(AND(Q64&lt;0,O64&gt;0),O64,0)</f>
        <v>0</v>
      </c>
      <c r="X64" s="223">
        <f>IF(AND(Q64&gt;0,O64&gt;0),O64,0)</f>
        <v>2.944894428217067E-4</v>
      </c>
      <c r="Y64" s="152"/>
      <c r="Z64" s="171">
        <f>_xll.BDH(C64,$Z$3,$D$1,$D$1)</f>
        <v>76.27</v>
      </c>
      <c r="AA64" s="171">
        <f>IF(OR(OR(F64="#N/A N/A",F64="#N/A Real Time"),OR(Z64="#N/A N/A",Z64="#N/A Real Time")),0,  F64 - Z64)</f>
        <v>0.18999999999999773</v>
      </c>
      <c r="AB64" s="172">
        <f>IF(OR(Z64=0,Z64="#N/A N/A"),0,AA64 / Z64*100)</f>
        <v>0.2491149862331162</v>
      </c>
      <c r="AC64" s="176">
        <v>321291</v>
      </c>
      <c r="AD64" s="177">
        <f>IF(D64 = D172,1,_xll.BDP(K64,$AD$3)*L64)</f>
        <v>10.762600000000001</v>
      </c>
      <c r="AE64" s="391">
        <f>AA64*AC64*T64/AD64 / AF172</f>
        <v>4.018383831272078E-5</v>
      </c>
      <c r="AF64" s="167"/>
    </row>
    <row r="65" spans="1:32" s="107" customFormat="1" ht="12" customHeight="1" x14ac:dyDescent="0.2">
      <c r="A65" s="287" t="s">
        <v>1536</v>
      </c>
      <c r="B65" s="287"/>
      <c r="C65" s="287"/>
      <c r="D65" s="287"/>
      <c r="E65" s="287" t="s">
        <v>105</v>
      </c>
      <c r="F65" s="288"/>
      <c r="G65" s="288"/>
      <c r="H65" s="289"/>
      <c r="I65" s="290"/>
      <c r="J65" s="291"/>
      <c r="K65" s="287"/>
      <c r="L65" s="287"/>
      <c r="M65" s="374"/>
      <c r="N65" s="292">
        <f t="shared" ref="N65:S65" si="25" xml:space="preserve"> SUM(N61:N64)</f>
        <v>74677.49058971132</v>
      </c>
      <c r="O65" s="380">
        <f t="shared" si="25"/>
        <v>5.4151945921674608E-4</v>
      </c>
      <c r="P65" s="293">
        <f t="shared" si="25"/>
        <v>-1158558.3103304058</v>
      </c>
      <c r="Q65" s="385">
        <f t="shared" si="25"/>
        <v>-0.84012178867674203</v>
      </c>
      <c r="R65" s="356">
        <f t="shared" si="25"/>
        <v>-2.5252077034109499</v>
      </c>
      <c r="S65" s="385">
        <f t="shared" si="25"/>
        <v>1.6850859147342079</v>
      </c>
      <c r="T65" s="287"/>
      <c r="U65" s="287"/>
      <c r="V65" s="287"/>
      <c r="W65" s="357">
        <f xml:space="preserve"> SUM(W61:W64)</f>
        <v>2.9154070522044472E-4</v>
      </c>
      <c r="X65" s="357">
        <f xml:space="preserve"> SUM(X61:X64)</f>
        <v>2.944894428217067E-4</v>
      </c>
      <c r="Y65" s="287"/>
      <c r="Z65" s="294"/>
      <c r="AA65" s="294"/>
      <c r="AB65" s="295"/>
      <c r="AC65" s="296"/>
      <c r="AD65" s="297"/>
      <c r="AE65" s="390">
        <f xml:space="preserve"> SUM(AE61:AE64)</f>
        <v>-5.6276227927614785E-4</v>
      </c>
      <c r="AF65" s="298"/>
    </row>
    <row r="66" spans="1:32" s="107" customFormat="1" ht="12" customHeight="1" x14ac:dyDescent="0.2">
      <c r="A66" s="152"/>
      <c r="B66" s="152"/>
      <c r="C66" s="152"/>
      <c r="D66" s="152"/>
      <c r="E66" s="152"/>
      <c r="F66" s="173"/>
      <c r="G66" s="173"/>
      <c r="H66" s="169"/>
      <c r="I66" s="170"/>
      <c r="J66" s="174"/>
      <c r="K66" s="152"/>
      <c r="L66" s="152"/>
      <c r="M66" s="375"/>
      <c r="N66" s="174"/>
      <c r="O66" s="381"/>
      <c r="P66" s="175"/>
      <c r="Q66" s="386"/>
      <c r="R66" s="221"/>
      <c r="S66" s="386"/>
      <c r="T66" s="152"/>
      <c r="U66" s="152"/>
      <c r="V66" s="152"/>
      <c r="W66" s="223"/>
      <c r="X66" s="223"/>
      <c r="Y66" s="152"/>
      <c r="Z66" s="171"/>
      <c r="AA66" s="171"/>
      <c r="AB66" s="172"/>
      <c r="AC66" s="176"/>
      <c r="AD66" s="177"/>
      <c r="AE66" s="391"/>
      <c r="AF66" s="167"/>
    </row>
    <row r="67" spans="1:32" s="107" customFormat="1" ht="12" customHeight="1" x14ac:dyDescent="0.2">
      <c r="A67" s="152"/>
      <c r="B67" s="152">
        <v>18249</v>
      </c>
      <c r="C67" s="152" t="s">
        <v>765</v>
      </c>
      <c r="D67" s="152" t="str">
        <f>_xll.BDP(C67,$D$3)</f>
        <v>CHF</v>
      </c>
      <c r="E67" s="152" t="s">
        <v>793</v>
      </c>
      <c r="F67" s="173">
        <f>_xll.BDP(C67,$F$3)</f>
        <v>860.4</v>
      </c>
      <c r="G67" s="173">
        <f>_xll.BDP(C67,$G$3)</f>
        <v>859.8</v>
      </c>
      <c r="H67" s="169">
        <f>IF(OR(OR(G67="#N/A N/A",G67="#N/A Real Time"),OR(F67="#N/A N/A",F67="#N/A Real Time")),0,  G67 - F67)</f>
        <v>-0.60000000000002274</v>
      </c>
      <c r="I67" s="170">
        <f>IF(OR(F67=0,F67="#N/A N/A"),0,H67 / F67*100)</f>
        <v>-6.9735006973503336E-2</v>
      </c>
      <c r="J67" s="174">
        <v>-2518</v>
      </c>
      <c r="K67" s="152" t="str">
        <f>CONCATENATE(D172,D67, " Curncy")</f>
        <v>EURCHF Curncy</v>
      </c>
      <c r="L67" s="152">
        <f>IF(D67 = D172,1,_xll.BDP(K67,$L$3))</f>
        <v>1</v>
      </c>
      <c r="M67" s="375">
        <f>IF(D67 = D172,1,_xll.BDP(K67,$M$3)*L67)</f>
        <v>1.0005900000000001</v>
      </c>
      <c r="N67" s="174">
        <f>H67*J67*T67/M67</f>
        <v>1509.9091535994335</v>
      </c>
      <c r="O67" s="381">
        <f>N67 / Y172</f>
        <v>1.094901799547387E-5</v>
      </c>
      <c r="P67" s="175">
        <f>IF(OR(OR(J67=0,G67 = "#N/A N/A"),G67="#N/A Real Time"),0,G67*J67*T67/M67)</f>
        <v>-2163699.8171079061</v>
      </c>
      <c r="Q67" s="386">
        <f>P67 / Y172*100</f>
        <v>-1.5689942787513462</v>
      </c>
      <c r="R67" s="221">
        <f>IF(Q67&lt;0,Q67,0)</f>
        <v>-1.5689942787513462</v>
      </c>
      <c r="S67" s="386">
        <f>IF(Q67&gt;0,Q67,0)</f>
        <v>0</v>
      </c>
      <c r="T67" s="152">
        <f>IF(EXACT(D67,UPPER(D67)),1,0.01)/V67</f>
        <v>1</v>
      </c>
      <c r="U67" s="152">
        <v>0</v>
      </c>
      <c r="V67" s="152">
        <v>1</v>
      </c>
      <c r="W67" s="223">
        <f>IF(AND(Q67&lt;0,O67&gt;0),O67,0)</f>
        <v>1.094901799547387E-5</v>
      </c>
      <c r="X67" s="223">
        <f>IF(AND(Q67&gt;0,O67&gt;0),O67,0)</f>
        <v>0</v>
      </c>
      <c r="Y67" s="152"/>
      <c r="Z67" s="171">
        <f>_xll.BDH(C67,$Z$3,$D$1,$D$1)</f>
        <v>860.2</v>
      </c>
      <c r="AA67" s="171">
        <f>IF(OR(OR(F67="#N/A N/A",F67="#N/A Real Time"),OR(Z67="#N/A N/A",Z67="#N/A Real Time")),0,  F67 - Z67)</f>
        <v>0.19999999999993179</v>
      </c>
      <c r="AB67" s="172">
        <f>IF(OR(Z67=0,Z67="#N/A N/A"),0,AA67 / Z67*100)</f>
        <v>2.3250406882112506E-2</v>
      </c>
      <c r="AC67" s="176">
        <v>-2518</v>
      </c>
      <c r="AD67" s="177">
        <f>IF(D67 = D172,1,_xll.BDP(K67,$AD$3)*L67)</f>
        <v>1.0011099999999999</v>
      </c>
      <c r="AE67" s="391">
        <f>AA67*AC67*T67/AD67 / AF172</f>
        <v>-3.5638578900049647E-6</v>
      </c>
      <c r="AF67" s="167"/>
    </row>
    <row r="68" spans="1:32" s="107" customFormat="1" ht="12" customHeight="1" x14ac:dyDescent="0.2">
      <c r="A68" s="152"/>
      <c r="B68" s="152">
        <v>2330</v>
      </c>
      <c r="C68" s="152" t="s">
        <v>102</v>
      </c>
      <c r="D68" s="152" t="str">
        <f>_xll.BDP(C68,$D$3)</f>
        <v>CHF</v>
      </c>
      <c r="E68" s="152" t="s">
        <v>1230</v>
      </c>
      <c r="F68" s="173">
        <f>_xll.BDP(C68,$F$3)</f>
        <v>225.9</v>
      </c>
      <c r="G68" s="173">
        <f>_xll.BDP(C68,$G$3)</f>
        <v>225.9</v>
      </c>
      <c r="H68" s="169">
        <f>IF(OR(OR(G68="#N/A N/A",G68="#N/A Real Time"),OR(F68="#N/A N/A",F68="#N/A Real Time")),0,  G68 - F68)</f>
        <v>0</v>
      </c>
      <c r="I68" s="170">
        <f>IF(OR(F68=0,F68="#N/A N/A"),0,H68 / F68*100)</f>
        <v>0</v>
      </c>
      <c r="J68" s="174">
        <v>-3229</v>
      </c>
      <c r="K68" s="152" t="str">
        <f>CONCATENATE(D172,D68, " Curncy")</f>
        <v>EURCHF Curncy</v>
      </c>
      <c r="L68" s="152">
        <f>IF(D68 = D172,1,_xll.BDP(K68,$L$3))</f>
        <v>1</v>
      </c>
      <c r="M68" s="375">
        <f>IF(D68 = D172,1,_xll.BDP(K68,$M$3)*L68)</f>
        <v>1.0005900000000001</v>
      </c>
      <c r="N68" s="174">
        <f>H68*J68*T68/M68</f>
        <v>0</v>
      </c>
      <c r="O68" s="381">
        <f>N68 / Y172</f>
        <v>0</v>
      </c>
      <c r="P68" s="175">
        <f>IF(OR(OR(J68=0,G68 = "#N/A N/A"),G68="#N/A Real Time"),0,G68*J68*T68/M68)</f>
        <v>-729000.98941624432</v>
      </c>
      <c r="Q68" s="386">
        <f>P68 / Y172*100</f>
        <v>-0.52863080754289093</v>
      </c>
      <c r="R68" s="221">
        <f>IF(Q68&lt;0,Q68,0)</f>
        <v>-0.52863080754289093</v>
      </c>
      <c r="S68" s="386">
        <f>IF(Q68&gt;0,Q68,0)</f>
        <v>0</v>
      </c>
      <c r="T68" s="152">
        <f>IF(EXACT(D68,UPPER(D68)),1,0.01)/V68</f>
        <v>1</v>
      </c>
      <c r="U68" s="152">
        <v>0</v>
      </c>
      <c r="V68" s="152">
        <v>1</v>
      </c>
      <c r="W68" s="223">
        <f>IF(AND(Q68&lt;0,O68&gt;0),O68,0)</f>
        <v>0</v>
      </c>
      <c r="X68" s="223">
        <f>IF(AND(Q68&gt;0,O68&gt;0),O68,0)</f>
        <v>0</v>
      </c>
      <c r="Y68" s="152"/>
      <c r="Z68" s="171" t="str">
        <f>_xll.BDH(C68,$Z$3,$D$1,$D$1)</f>
        <v>#N/A Requesting Data...</v>
      </c>
      <c r="AA68" s="171" t="e">
        <f>IF(OR(OR(F68="#N/A N/A",F68="#N/A Real Time"),OR(Z68="#N/A N/A",Z68="#N/A Real Time")),0,  F68 - Z68)</f>
        <v>#VALUE!</v>
      </c>
      <c r="AB68" s="172" t="e">
        <f>IF(OR(Z68=0,Z68="#N/A N/A"),0,AA68 / Z68*100)</f>
        <v>#VALUE!</v>
      </c>
      <c r="AC68" s="176">
        <v>-3229</v>
      </c>
      <c r="AD68" s="177">
        <f>IF(D68 = D172,1,_xll.BDP(K68,$AD$3)*L68)</f>
        <v>1.0011099999999999</v>
      </c>
      <c r="AE68" s="391" t="e">
        <f>AA68*AC68*T68/AD68 / AF172</f>
        <v>#VALUE!</v>
      </c>
      <c r="AF68" s="167"/>
    </row>
    <row r="69" spans="1:32" s="107" customFormat="1" ht="12" customHeight="1" x14ac:dyDescent="0.2">
      <c r="A69" s="152"/>
      <c r="B69" s="152">
        <v>6433</v>
      </c>
      <c r="C69" s="152" t="s">
        <v>1271</v>
      </c>
      <c r="D69" s="152" t="str">
        <f>_xll.BDP(C69,$D$3)</f>
        <v>CHF</v>
      </c>
      <c r="E69" s="152" t="s">
        <v>1272</v>
      </c>
      <c r="F69" s="173">
        <f>_xll.BDP(C69,$F$3)</f>
        <v>81.48</v>
      </c>
      <c r="G69" s="173">
        <f>_xll.BDP(C69,$G$3)</f>
        <v>82.24</v>
      </c>
      <c r="H69" s="169">
        <f>IF(OR(OR(G69="#N/A N/A",G69="#N/A Real Time"),OR(F69="#N/A N/A",F69="#N/A Real Time")),0,  G69 - F69)</f>
        <v>0.75999999999999091</v>
      </c>
      <c r="I69" s="170">
        <f>IF(OR(F69=0,F69="#N/A N/A"),0,H69 / F69*100)</f>
        <v>0.93274423171329257</v>
      </c>
      <c r="J69" s="174">
        <v>-31513</v>
      </c>
      <c r="K69" s="152" t="str">
        <f>CONCATENATE(D172,D69, " Curncy")</f>
        <v>EURCHF Curncy</v>
      </c>
      <c r="L69" s="152">
        <f>IF(D69 = D172,1,_xll.BDP(K69,$L$3))</f>
        <v>1</v>
      </c>
      <c r="M69" s="375">
        <f>IF(D69 = D172,1,_xll.BDP(K69,$M$3)*L69)</f>
        <v>1.0005900000000001</v>
      </c>
      <c r="N69" s="174">
        <f>H69*J69*T69/M69</f>
        <v>-23935.757902837038</v>
      </c>
      <c r="O69" s="381">
        <f>N69 / Y172</f>
        <v>-1.7356874974147913E-4</v>
      </c>
      <c r="P69" s="175">
        <f>IF(OR(OR(J69=0,G69 = "#N/A N/A"),G69="#N/A Real Time"),0,G69*J69*T69/M69)</f>
        <v>-2590100.9604333439</v>
      </c>
      <c r="Q69" s="386">
        <f>P69 / Y172*100</f>
        <v>-1.8781965761499226</v>
      </c>
      <c r="R69" s="221">
        <f>IF(Q69&lt;0,Q69,0)</f>
        <v>-1.8781965761499226</v>
      </c>
      <c r="S69" s="386">
        <f>IF(Q69&gt;0,Q69,0)</f>
        <v>0</v>
      </c>
      <c r="T69" s="152">
        <f>IF(EXACT(D69,UPPER(D69)),1,0.01)/V69</f>
        <v>1</v>
      </c>
      <c r="U69" s="152">
        <v>0</v>
      </c>
      <c r="V69" s="152">
        <v>1</v>
      </c>
      <c r="W69" s="223">
        <f>IF(AND(Q69&lt;0,O69&gt;0),O69,0)</f>
        <v>0</v>
      </c>
      <c r="X69" s="223">
        <f>IF(AND(Q69&gt;0,O69&gt;0),O69,0)</f>
        <v>0</v>
      </c>
      <c r="Y69" s="152"/>
      <c r="Z69" s="171" t="str">
        <f>_xll.BDH(C69,$Z$3,$D$1,$D$1)</f>
        <v>#N/A Requesting Data...</v>
      </c>
      <c r="AA69" s="171" t="e">
        <f>IF(OR(OR(F69="#N/A N/A",F69="#N/A Real Time"),OR(Z69="#N/A N/A",Z69="#N/A Real Time")),0,  F69 - Z69)</f>
        <v>#VALUE!</v>
      </c>
      <c r="AB69" s="172" t="e">
        <f>IF(OR(Z69=0,Z69="#N/A N/A"),0,AA69 / Z69*100)</f>
        <v>#VALUE!</v>
      </c>
      <c r="AC69" s="176">
        <v>-31513</v>
      </c>
      <c r="AD69" s="177">
        <f>IF(D69 = D172,1,_xll.BDP(K69,$AD$3)*L69)</f>
        <v>1.0011099999999999</v>
      </c>
      <c r="AE69" s="391" t="e">
        <f>AA69*AC69*T69/AD69 / AF172</f>
        <v>#VALUE!</v>
      </c>
      <c r="AF69" s="167"/>
    </row>
    <row r="70" spans="1:32" s="107" customFormat="1" ht="12" customHeight="1" x14ac:dyDescent="0.2">
      <c r="A70" s="287" t="s">
        <v>1537</v>
      </c>
      <c r="B70" s="287"/>
      <c r="C70" s="287"/>
      <c r="D70" s="287"/>
      <c r="E70" s="287" t="s">
        <v>101</v>
      </c>
      <c r="F70" s="288"/>
      <c r="G70" s="288"/>
      <c r="H70" s="289"/>
      <c r="I70" s="290"/>
      <c r="J70" s="291"/>
      <c r="K70" s="287"/>
      <c r="L70" s="287"/>
      <c r="M70" s="374"/>
      <c r="N70" s="292">
        <f t="shared" ref="N70:S70" si="26" xml:space="preserve"> SUM(N66:N69)</f>
        <v>-22425.848749237604</v>
      </c>
      <c r="O70" s="380">
        <f t="shared" si="26"/>
        <v>-1.6261973174600526E-4</v>
      </c>
      <c r="P70" s="293">
        <f t="shared" si="26"/>
        <v>-5482801.7669574944</v>
      </c>
      <c r="Q70" s="385">
        <f t="shared" si="26"/>
        <v>-3.9758216624441598</v>
      </c>
      <c r="R70" s="356">
        <f t="shared" si="26"/>
        <v>-3.9758216624441598</v>
      </c>
      <c r="S70" s="385">
        <f t="shared" si="26"/>
        <v>0</v>
      </c>
      <c r="T70" s="287"/>
      <c r="U70" s="287"/>
      <c r="V70" s="287"/>
      <c r="W70" s="357">
        <f xml:space="preserve"> SUM(W66:W69)</f>
        <v>1.094901799547387E-5</v>
      </c>
      <c r="X70" s="357">
        <f xml:space="preserve"> SUM(X66:X69)</f>
        <v>0</v>
      </c>
      <c r="Y70" s="287"/>
      <c r="Z70" s="294"/>
      <c r="AA70" s="294"/>
      <c r="AB70" s="295"/>
      <c r="AC70" s="296"/>
      <c r="AD70" s="297"/>
      <c r="AE70" s="390" t="e">
        <f xml:space="preserve"> SUM(AE66:AE69)</f>
        <v>#VALUE!</v>
      </c>
      <c r="AF70" s="298"/>
    </row>
    <row r="71" spans="1:32" s="107" customFormat="1" ht="12" customHeight="1" x14ac:dyDescent="0.2">
      <c r="A71" s="152"/>
      <c r="B71" s="152"/>
      <c r="C71" s="152"/>
      <c r="D71" s="152"/>
      <c r="E71" s="152"/>
      <c r="F71" s="173"/>
      <c r="G71" s="173"/>
      <c r="H71" s="169"/>
      <c r="I71" s="170"/>
      <c r="J71" s="174"/>
      <c r="K71" s="152"/>
      <c r="L71" s="152"/>
      <c r="M71" s="375"/>
      <c r="N71" s="174"/>
      <c r="O71" s="381"/>
      <c r="P71" s="175"/>
      <c r="Q71" s="386"/>
      <c r="R71" s="221"/>
      <c r="S71" s="386"/>
      <c r="T71" s="152"/>
      <c r="U71" s="152"/>
      <c r="V71" s="152"/>
      <c r="W71" s="223"/>
      <c r="X71" s="223"/>
      <c r="Y71" s="152"/>
      <c r="Z71" s="171"/>
      <c r="AA71" s="171"/>
      <c r="AB71" s="172"/>
      <c r="AC71" s="176"/>
      <c r="AD71" s="177"/>
      <c r="AE71" s="391"/>
      <c r="AF71" s="167"/>
    </row>
    <row r="72" spans="1:32" s="107" customFormat="1" ht="12" customHeight="1" x14ac:dyDescent="0.2">
      <c r="A72" s="110"/>
      <c r="B72" s="110">
        <v>30201</v>
      </c>
      <c r="C72" s="110" t="s">
        <v>1642</v>
      </c>
      <c r="D72" s="110" t="str">
        <f>_xll.BDP(C72,$D$3)</f>
        <v>GBp</v>
      </c>
      <c r="E72" s="110" t="s">
        <v>1643</v>
      </c>
      <c r="F72" s="111">
        <f>_xll.BDP(C72,$F$3)</f>
        <v>22.5</v>
      </c>
      <c r="G72" s="111">
        <f>_xll.BDP(C72,$G$3)</f>
        <v>22.5</v>
      </c>
      <c r="H72" s="112">
        <f>IF(OR(OR(G72="#N/A N/A",G72="#N/A Real Time"),OR(F72="#N/A N/A",F72="#N/A Real Time")),0,  G72 - F72)</f>
        <v>0</v>
      </c>
      <c r="I72" s="113">
        <f>IF(OR(F72=0,F72="#N/A N/A"),0,H72 / F72*100)</f>
        <v>0</v>
      </c>
      <c r="J72" s="114">
        <v>4806000</v>
      </c>
      <c r="K72" s="110" t="str">
        <f>CONCATENATE(D172,D72, " Curncy")</f>
        <v>EURGBp Curncy</v>
      </c>
      <c r="L72" s="110">
        <f>IF(D72 = D172,1,_xll.BDP(K72,$L$3))</f>
        <v>1</v>
      </c>
      <c r="M72" s="372">
        <f>IF(D72 = D172,1,_xll.BDP(K72,$M$3)*L72)</f>
        <v>0.86089000000000004</v>
      </c>
      <c r="N72" s="116">
        <f>H72*J72*T72/M72</f>
        <v>0</v>
      </c>
      <c r="O72" s="379">
        <f>N72 / Y172</f>
        <v>0</v>
      </c>
      <c r="P72" s="286">
        <f>IF(OR(OR(J72=0,G72 = "#N/A N/A"),G72="#N/A Real Time"),0,G72*J72*T72/M72)</f>
        <v>1256083.8202325499</v>
      </c>
      <c r="Q72" s="384">
        <f>P72 / Y172*100</f>
        <v>0.91084184228995557</v>
      </c>
      <c r="R72" s="118">
        <f>IF(Q72&lt;0,Q72,0)</f>
        <v>0</v>
      </c>
      <c r="S72" s="384">
        <f>IF(Q72&gt;0,Q72,0)</f>
        <v>0.91084184228995557</v>
      </c>
      <c r="T72" s="110">
        <f>IF(EXACT(D72,UPPER(D72)),1,0.01)/V72</f>
        <v>0.01</v>
      </c>
      <c r="U72" s="110">
        <v>0</v>
      </c>
      <c r="V72" s="110">
        <v>1</v>
      </c>
      <c r="W72" s="117">
        <f>IF(AND(Q72&lt;0,O72&gt;0),O72,0)</f>
        <v>0</v>
      </c>
      <c r="X72" s="117">
        <f>IF(AND(Q72&gt;0,O72&gt;0),O72,0)</f>
        <v>0</v>
      </c>
      <c r="Y72" s="110"/>
      <c r="Z72" s="119">
        <f>_xll.BDH(C72,$Z$3,$D$1,$D$1)</f>
        <v>22.5</v>
      </c>
      <c r="AA72" s="119">
        <f>IF(OR(OR(F72="#N/A N/A",F72="#N/A Real Time"),OR(Z72="#N/A N/A",Z72="#N/A Real Time")),0,  F72 - Z72)</f>
        <v>0</v>
      </c>
      <c r="AB72" s="129">
        <f>IF(OR(Z72=0,Z72="#N/A N/A"),0,AA72 / Z72*100)</f>
        <v>0</v>
      </c>
      <c r="AC72" s="121">
        <v>4806000</v>
      </c>
      <c r="AD72" s="122">
        <f>IF(D72 = D172,1,_xll.BDP(K72,$AD$3)*L72)</f>
        <v>0.86165000000000003</v>
      </c>
      <c r="AE72" s="389">
        <f>AA72*AC72*T72/AD72 / AF172</f>
        <v>0</v>
      </c>
      <c r="AF72" s="123"/>
    </row>
    <row r="73" spans="1:32" s="107" customFormat="1" ht="12" customHeight="1" x14ac:dyDescent="0.2">
      <c r="A73" s="110"/>
      <c r="B73" s="110">
        <v>8125</v>
      </c>
      <c r="C73" s="110" t="s">
        <v>1744</v>
      </c>
      <c r="D73" s="110" t="str">
        <f>_xll.BDP(C73,$D$3)</f>
        <v>GBp</v>
      </c>
      <c r="E73" s="110" t="s">
        <v>1745</v>
      </c>
      <c r="F73" s="111">
        <f>_xll.BDP(C73,$F$3)</f>
        <v>792</v>
      </c>
      <c r="G73" s="111">
        <f>_xll.BDP(C73,$G$3)</f>
        <v>790</v>
      </c>
      <c r="H73" s="112">
        <f>IF(OR(OR(G73="#N/A N/A",G73="#N/A Real Time"),OR(F73="#N/A N/A",F73="#N/A Real Time")),0,  G73 - F73)</f>
        <v>-2</v>
      </c>
      <c r="I73" s="113">
        <f>IF(OR(F73=0,F73="#N/A N/A"),0,H73 / F73*100)</f>
        <v>-0.25252525252525254</v>
      </c>
      <c r="J73" s="114">
        <v>68454</v>
      </c>
      <c r="K73" s="110" t="str">
        <f>CONCATENATE(D172,D73, " Curncy")</f>
        <v>EURGBp Curncy</v>
      </c>
      <c r="L73" s="110">
        <f>IF(D73 = D172,1,_xll.BDP(K73,$L$3))</f>
        <v>1</v>
      </c>
      <c r="M73" s="372">
        <f>IF(D73 = D172,1,_xll.BDP(K73,$M$3)*L73)</f>
        <v>0.86089000000000004</v>
      </c>
      <c r="N73" s="116">
        <f>H73*J73*T73/M73</f>
        <v>-1590.3077048171076</v>
      </c>
      <c r="O73" s="379">
        <f>N73 / Y172</f>
        <v>-1.1532023391522932E-5</v>
      </c>
      <c r="P73" s="286">
        <f>IF(OR(OR(J73=0,G73 = "#N/A N/A"),G73="#N/A Real Time"),0,G73*J73*T73/M73)</f>
        <v>628171.5434027575</v>
      </c>
      <c r="Q73" s="384">
        <f>P73 / Y172*100</f>
        <v>0.4555149239651558</v>
      </c>
      <c r="R73" s="118">
        <f>IF(Q73&lt;0,Q73,0)</f>
        <v>0</v>
      </c>
      <c r="S73" s="384">
        <f>IF(Q73&gt;0,Q73,0)</f>
        <v>0.4555149239651558</v>
      </c>
      <c r="T73" s="110">
        <f>IF(EXACT(D73,UPPER(D73)),1,0.01)/V73</f>
        <v>0.01</v>
      </c>
      <c r="U73" s="110">
        <v>0</v>
      </c>
      <c r="V73" s="110">
        <v>1</v>
      </c>
      <c r="W73" s="117">
        <f>IF(AND(Q73&lt;0,O73&gt;0),O73,0)</f>
        <v>0</v>
      </c>
      <c r="X73" s="117">
        <f>IF(AND(Q73&gt;0,O73&gt;0),O73,0)</f>
        <v>0</v>
      </c>
      <c r="Y73" s="110"/>
      <c r="Z73" s="119">
        <f>_xll.BDH(C73,$Z$3,$D$1,$D$1)</f>
        <v>806</v>
      </c>
      <c r="AA73" s="119">
        <f>IF(OR(OR(F73="#N/A N/A",F73="#N/A Real Time"),OR(Z73="#N/A N/A",Z73="#N/A Real Time")),0,  F73 - Z73)</f>
        <v>-14</v>
      </c>
      <c r="AB73" s="129">
        <f>IF(OR(Z73=0,Z73="#N/A N/A"),0,AA73 / Z73*100)</f>
        <v>-1.7369727047146404</v>
      </c>
      <c r="AC73" s="121">
        <v>68454</v>
      </c>
      <c r="AD73" s="122">
        <f>IF(D73 = D172,1,_xll.BDP(K73,$AD$3)*L73)</f>
        <v>0.86165000000000003</v>
      </c>
      <c r="AE73" s="389">
        <f>AA73*AC73*T73/AD73 / AF172</f>
        <v>-7.8797498388367425E-5</v>
      </c>
      <c r="AF73" s="123"/>
    </row>
    <row r="74" spans="1:32" s="107" customFormat="1" ht="12" customHeight="1" x14ac:dyDescent="0.2">
      <c r="A74" s="152"/>
      <c r="B74" s="152">
        <v>19961</v>
      </c>
      <c r="C74" s="152" t="s">
        <v>1680</v>
      </c>
      <c r="D74" s="152" t="str">
        <f>_xll.BDP(C74,$D$3)</f>
        <v>GBp</v>
      </c>
      <c r="E74" s="152" t="s">
        <v>1681</v>
      </c>
      <c r="F74" s="173">
        <f>_xll.BDP(C74,$F$3)</f>
        <v>68</v>
      </c>
      <c r="G74" s="173">
        <f>_xll.BDP(C74,$G$3)</f>
        <v>59.7</v>
      </c>
      <c r="H74" s="169">
        <f>IF(OR(OR(G74="#N/A N/A",G74="#N/A Real Time"),OR(F74="#N/A N/A",F74="#N/A Real Time")),0,  G74 - F74)</f>
        <v>-8.2999999999999972</v>
      </c>
      <c r="I74" s="170">
        <f>IF(OR(F74=0,F74="#N/A N/A"),0,H74 / F74*100)</f>
        <v>-12.205882352941172</v>
      </c>
      <c r="J74" s="174">
        <v>356566</v>
      </c>
      <c r="K74" s="152" t="str">
        <f>CONCATENATE(D172,D74, " Curncy")</f>
        <v>EURGBp Curncy</v>
      </c>
      <c r="L74" s="152">
        <f>IF(D74 = D172,1,_xll.BDP(K74,$L$3))</f>
        <v>1</v>
      </c>
      <c r="M74" s="375">
        <f>IF(D74 = D172,1,_xll.BDP(K74,$M$3)*L74)</f>
        <v>0.86085</v>
      </c>
      <c r="N74" s="174">
        <f>H74*J74*T74/M74</f>
        <v>-34378.786083522085</v>
      </c>
      <c r="O74" s="381">
        <f>N74 / Y172</f>
        <v>-2.4929575835321379E-4</v>
      </c>
      <c r="P74" s="175">
        <f>IF(OR(OR(J74=0,G74 = "#N/A N/A"),G74="#N/A Real Time"),0,G74*J74*T74/M74)</f>
        <v>247278.73845617703</v>
      </c>
      <c r="Q74" s="386">
        <f>P74 / Y172*100</f>
        <v>0.17931273221309482</v>
      </c>
      <c r="R74" s="221">
        <f>IF(Q74&lt;0,Q74,0)</f>
        <v>0</v>
      </c>
      <c r="S74" s="386">
        <f>IF(Q74&gt;0,Q74,0)</f>
        <v>0.17931273221309482</v>
      </c>
      <c r="T74" s="152">
        <f>IF(EXACT(D74,UPPER(D74)),1,0.01)/V74</f>
        <v>0.01</v>
      </c>
      <c r="U74" s="152">
        <v>0</v>
      </c>
      <c r="V74" s="152">
        <v>1</v>
      </c>
      <c r="W74" s="223">
        <f>IF(AND(Q74&lt;0,O74&gt;0),O74,0)</f>
        <v>0</v>
      </c>
      <c r="X74" s="223">
        <f>IF(AND(Q74&gt;0,O74&gt;0),O74,0)</f>
        <v>0</v>
      </c>
      <c r="Y74" s="152"/>
      <c r="Z74" s="171" t="str">
        <f>_xll.BDH(C74,$Z$3,$D$1,$D$1)</f>
        <v>#N/A Requesting Data...</v>
      </c>
      <c r="AA74" s="171" t="e">
        <f>IF(OR(OR(F74="#N/A N/A",F74="#N/A Real Time"),OR(Z74="#N/A N/A",Z74="#N/A Real Time")),0,  F74 - Z74)</f>
        <v>#VALUE!</v>
      </c>
      <c r="AB74" s="172" t="e">
        <f>IF(OR(Z74=0,Z74="#N/A N/A"),0,AA74 / Z74*100)</f>
        <v>#VALUE!</v>
      </c>
      <c r="AC74" s="176">
        <v>356566</v>
      </c>
      <c r="AD74" s="177">
        <f>IF(D74 = D172,1,_xll.BDP(K74,$AD$3)*L74)</f>
        <v>0.86165000000000003</v>
      </c>
      <c r="AE74" s="391" t="e">
        <f>AA74*AC74*T74/AD74 / AF172</f>
        <v>#VALUE!</v>
      </c>
      <c r="AF74" s="167"/>
    </row>
    <row r="75" spans="1:32" s="107" customFormat="1" ht="12" customHeight="1" x14ac:dyDescent="0.2">
      <c r="A75" s="152"/>
      <c r="B75" s="152">
        <v>10264</v>
      </c>
      <c r="C75" s="152" t="s">
        <v>96</v>
      </c>
      <c r="D75" s="152" t="str">
        <f>_xll.BDP(C75,$D$3)</f>
        <v>GBp</v>
      </c>
      <c r="E75" s="152" t="s">
        <v>1229</v>
      </c>
      <c r="F75" s="173">
        <f>_xll.BDP(C75,$F$3)</f>
        <v>219</v>
      </c>
      <c r="G75" s="173">
        <f>_xll.BDP(C75,$G$3)</f>
        <v>212.2</v>
      </c>
      <c r="H75" s="169">
        <f t="shared" ref="H75:H114" si="27">IF(OR(OR(G75="#N/A N/A",G75="#N/A Real Time"),OR(F75="#N/A N/A",F75="#N/A Real Time")),0,  G75 - F75)</f>
        <v>-6.8000000000000114</v>
      </c>
      <c r="I75" s="170">
        <f t="shared" ref="I75:I114" si="28">IF(OR(F75=0,F75="#N/A N/A"),0,H75 / F75*100)</f>
        <v>-3.1050228310502335</v>
      </c>
      <c r="J75" s="174">
        <v>-859649</v>
      </c>
      <c r="K75" s="152" t="str">
        <f>CONCATENATE(D172,D75, " Curncy")</f>
        <v>EURGBp Curncy</v>
      </c>
      <c r="L75" s="152">
        <f>IF(D75 = D172,1,_xll.BDP(K75,$L$3))</f>
        <v>1</v>
      </c>
      <c r="M75" s="375" t="e">
        <f>IF(D75 = D172,1,_xll.BDP(K75,$M$3)*L75)</f>
        <v>#VALUE!</v>
      </c>
      <c r="N75" s="174" t="e">
        <f t="shared" ref="N75:N114" si="29">H75*J75*T75/M75</f>
        <v>#VALUE!</v>
      </c>
      <c r="O75" s="381" t="e">
        <f>N75 / Y172</f>
        <v>#VALUE!</v>
      </c>
      <c r="P75" s="175" t="e">
        <f t="shared" ref="P75:P114" si="30">IF(OR(OR(J75=0,G75 = "#N/A N/A"),G75="#N/A Real Time"),0,G75*J75*T75/M75)</f>
        <v>#VALUE!</v>
      </c>
      <c r="Q75" s="386" t="e">
        <f>P75 / Y172*100</f>
        <v>#VALUE!</v>
      </c>
      <c r="R75" s="221" t="e">
        <f t="shared" ref="R75:R114" si="31">IF(Q75&lt;0,Q75,0)</f>
        <v>#VALUE!</v>
      </c>
      <c r="S75" s="386" t="e">
        <f t="shared" ref="S75:S114" si="32">IF(Q75&gt;0,Q75,0)</f>
        <v>#VALUE!</v>
      </c>
      <c r="T75" s="152">
        <f t="shared" ref="T75:T114" si="33">IF(EXACT(D75,UPPER(D75)),1,0.01)/V75</f>
        <v>0.01</v>
      </c>
      <c r="U75" s="152">
        <v>0</v>
      </c>
      <c r="V75" s="152">
        <v>1</v>
      </c>
      <c r="W75" s="223" t="e">
        <f t="shared" ref="W75:W114" si="34">IF(AND(Q75&lt;0,O75&gt;0),O75,0)</f>
        <v>#VALUE!</v>
      </c>
      <c r="X75" s="223" t="e">
        <f t="shared" ref="X75:X114" si="35">IF(AND(Q75&gt;0,O75&gt;0),O75,0)</f>
        <v>#VALUE!</v>
      </c>
      <c r="Y75" s="152"/>
      <c r="Z75" s="171">
        <f>_xll.BDH(C75,$Z$3,$D$1,$D$1)</f>
        <v>221.8</v>
      </c>
      <c r="AA75" s="171">
        <f t="shared" ref="AA75:AA114" si="36">IF(OR(OR(F75="#N/A N/A",F75="#N/A Real Time"),OR(Z75="#N/A N/A",Z75="#N/A Real Time")),0,  F75 - Z75)</f>
        <v>-2.8000000000000114</v>
      </c>
      <c r="AB75" s="172">
        <f t="shared" ref="AB75:AB114" si="37">IF(OR(Z75=0,Z75="#N/A N/A"),0,AA75 / Z75*100)</f>
        <v>-1.2623985572587968</v>
      </c>
      <c r="AC75" s="176">
        <v>-859649</v>
      </c>
      <c r="AD75" s="177">
        <f>IF(D75 = D172,1,_xll.BDP(K75,$AD$3)*L75)</f>
        <v>0.86165000000000003</v>
      </c>
      <c r="AE75" s="391">
        <f>AA75*AC75*T75/AD75 / AF172</f>
        <v>1.9790864140024531E-4</v>
      </c>
      <c r="AF75" s="167"/>
    </row>
    <row r="76" spans="1:32" s="107" customFormat="1" ht="12" customHeight="1" x14ac:dyDescent="0.2">
      <c r="A76" s="152"/>
      <c r="B76" s="152">
        <v>7274</v>
      </c>
      <c r="C76" s="152" t="s">
        <v>936</v>
      </c>
      <c r="D76" s="152" t="str">
        <f>_xll.BDP(C76,$D$3)</f>
        <v>GBp</v>
      </c>
      <c r="E76" s="152" t="s">
        <v>1028</v>
      </c>
      <c r="F76" s="173">
        <f>_xll.BDP(C76,$F$3)</f>
        <v>1589</v>
      </c>
      <c r="G76" s="173">
        <f>_xll.BDP(C76,$G$3)</f>
        <v>1602.5</v>
      </c>
      <c r="H76" s="169">
        <f t="shared" si="27"/>
        <v>13.5</v>
      </c>
      <c r="I76" s="170">
        <f t="shared" si="28"/>
        <v>0.84959093769666461</v>
      </c>
      <c r="J76" s="174">
        <v>34675</v>
      </c>
      <c r="K76" s="152" t="str">
        <f>CONCATENATE(D172,D76, " Curncy")</f>
        <v>EURGBp Curncy</v>
      </c>
      <c r="L76" s="152">
        <f>IF(D76 = D172,1,_xll.BDP(K76,$L$3))</f>
        <v>1</v>
      </c>
      <c r="M76" s="375" t="e">
        <f>IF(D76 = D172,1,_xll.BDP(K76,$M$3)*L76)</f>
        <v>#VALUE!</v>
      </c>
      <c r="N76" s="174" t="e">
        <f t="shared" si="29"/>
        <v>#VALUE!</v>
      </c>
      <c r="O76" s="381" t="e">
        <f>N76 / Y172</f>
        <v>#VALUE!</v>
      </c>
      <c r="P76" s="175" t="e">
        <f t="shared" si="30"/>
        <v>#VALUE!</v>
      </c>
      <c r="Q76" s="386" t="e">
        <f>P76 / Y172*100</f>
        <v>#VALUE!</v>
      </c>
      <c r="R76" s="221" t="e">
        <f t="shared" si="31"/>
        <v>#VALUE!</v>
      </c>
      <c r="S76" s="386" t="e">
        <f t="shared" si="32"/>
        <v>#VALUE!</v>
      </c>
      <c r="T76" s="152">
        <f t="shared" si="33"/>
        <v>0.01</v>
      </c>
      <c r="U76" s="152">
        <v>0</v>
      </c>
      <c r="V76" s="152">
        <v>1</v>
      </c>
      <c r="W76" s="223" t="e">
        <f t="shared" si="34"/>
        <v>#VALUE!</v>
      </c>
      <c r="X76" s="223" t="e">
        <f t="shared" si="35"/>
        <v>#VALUE!</v>
      </c>
      <c r="Y76" s="152"/>
      <c r="Z76" s="171">
        <f>_xll.BDH(C76,$Z$3,$D$1,$D$1)</f>
        <v>1578</v>
      </c>
      <c r="AA76" s="171">
        <f t="shared" si="36"/>
        <v>11</v>
      </c>
      <c r="AB76" s="172">
        <f t="shared" si="37"/>
        <v>0.69708491761723701</v>
      </c>
      <c r="AC76" s="176">
        <v>34675</v>
      </c>
      <c r="AD76" s="177">
        <f>IF(D76 = D172,1,_xll.BDP(K76,$AD$3)*L76)</f>
        <v>0.86165000000000003</v>
      </c>
      <c r="AE76" s="391">
        <f>AA76*AC76*T76/AD76 / AF172</f>
        <v>3.1361347790156321E-5</v>
      </c>
      <c r="AF76" s="167"/>
    </row>
    <row r="77" spans="1:32" s="107" customFormat="1" ht="12" customHeight="1" x14ac:dyDescent="0.2">
      <c r="A77" s="110"/>
      <c r="B77" s="110">
        <v>6286</v>
      </c>
      <c r="C77" s="110" t="s">
        <v>94</v>
      </c>
      <c r="D77" s="110" t="str">
        <f>_xll.BDP(C77,$D$3)</f>
        <v>GBp</v>
      </c>
      <c r="E77" s="110" t="s">
        <v>359</v>
      </c>
      <c r="F77" s="111">
        <f>_xll.BDP(C77,$F$3)</f>
        <v>838.4</v>
      </c>
      <c r="G77" s="111">
        <f>_xll.BDP(C77,$G$3)</f>
        <v>844</v>
      </c>
      <c r="H77" s="112">
        <f>IF(OR(OR(G77="#N/A N/A",G77="#N/A Real Time"),OR(F77="#N/A N/A",F77="#N/A Real Time")),0,  G77 - F77)</f>
        <v>5.6000000000000227</v>
      </c>
      <c r="I77" s="113">
        <f>IF(OR(F77=0,F77="#N/A N/A"),0,H77 / F77*100)</f>
        <v>0.66793893129771265</v>
      </c>
      <c r="J77" s="114">
        <v>209642</v>
      </c>
      <c r="K77" s="110" t="str">
        <f>CONCATENATE(D172,D77, " Curncy")</f>
        <v>EURGBp Curncy</v>
      </c>
      <c r="L77" s="110">
        <f>IF(D77 = D172,1,_xll.BDP(K77,$L$3))</f>
        <v>1</v>
      </c>
      <c r="M77" s="372" t="e">
        <f>IF(D77 = D172,1,_xll.BDP(K77,$M$3)*L77)</f>
        <v>#VALUE!</v>
      </c>
      <c r="N77" s="116" t="e">
        <f>H77*J77*T77/M77</f>
        <v>#VALUE!</v>
      </c>
      <c r="O77" s="379" t="e">
        <f>N77 / Y172</f>
        <v>#VALUE!</v>
      </c>
      <c r="P77" s="286" t="e">
        <f>IF(OR(OR(J77=0,G77 = "#N/A N/A"),G77="#N/A Real Time"),0,G77*J77*T77/M77)</f>
        <v>#VALUE!</v>
      </c>
      <c r="Q77" s="384" t="e">
        <f>P77 / Y172*100</f>
        <v>#VALUE!</v>
      </c>
      <c r="R77" s="118" t="e">
        <f>IF(Q77&lt;0,Q77,0)</f>
        <v>#VALUE!</v>
      </c>
      <c r="S77" s="384" t="e">
        <f>IF(Q77&gt;0,Q77,0)</f>
        <v>#VALUE!</v>
      </c>
      <c r="T77" s="110">
        <f>IF(EXACT(D77,UPPER(D77)),1,0.01)/V77</f>
        <v>0.01</v>
      </c>
      <c r="U77" s="110">
        <v>0</v>
      </c>
      <c r="V77" s="110">
        <v>1</v>
      </c>
      <c r="W77" s="117" t="e">
        <f>IF(AND(Q77&lt;0,O77&gt;0),O77,0)</f>
        <v>#VALUE!</v>
      </c>
      <c r="X77" s="117" t="e">
        <f>IF(AND(Q77&gt;0,O77&gt;0),O77,0)</f>
        <v>#VALUE!</v>
      </c>
      <c r="Y77" s="110"/>
      <c r="Z77" s="119">
        <f>_xll.BDH(C77,$Z$3,$D$1,$D$1)</f>
        <v>830.2</v>
      </c>
      <c r="AA77" s="119">
        <f>IF(OR(OR(F77="#N/A N/A",F77="#N/A Real Time"),OR(Z77="#N/A N/A",Z77="#N/A Real Time")),0,  F77 - Z77)</f>
        <v>8.1999999999999318</v>
      </c>
      <c r="AB77" s="129">
        <f>IF(OR(Z77=0,Z77="#N/A N/A"),0,AA77 / Z77*100)</f>
        <v>0.98771380390266572</v>
      </c>
      <c r="AC77" s="121">
        <v>209642</v>
      </c>
      <c r="AD77" s="122">
        <f>IF(D77 = D172,1,_xll.BDP(K77,$AD$3)*L77)</f>
        <v>0.86165000000000003</v>
      </c>
      <c r="AE77" s="389">
        <f>AA77*AC77*T77/AD77 / AF172</f>
        <v>1.4134410833604495E-4</v>
      </c>
      <c r="AF77" s="123"/>
    </row>
    <row r="78" spans="1:32" s="107" customFormat="1" ht="12" customHeight="1" x14ac:dyDescent="0.2">
      <c r="A78" s="152"/>
      <c r="B78" s="152">
        <v>2204</v>
      </c>
      <c r="C78" s="152" t="s">
        <v>93</v>
      </c>
      <c r="D78" s="152" t="str">
        <f>_xll.BDP(C78,$D$3)</f>
        <v>GBp</v>
      </c>
      <c r="E78" s="152" t="s">
        <v>360</v>
      </c>
      <c r="F78" s="173">
        <f>_xll.BDP(C78,$F$3)</f>
        <v>153.19999999999999</v>
      </c>
      <c r="G78" s="173">
        <f>_xll.BDP(C78,$G$3)</f>
        <v>154.62</v>
      </c>
      <c r="H78" s="169">
        <f t="shared" si="27"/>
        <v>1.4200000000000159</v>
      </c>
      <c r="I78" s="170">
        <f t="shared" si="28"/>
        <v>0.92689295039165531</v>
      </c>
      <c r="J78" s="174">
        <v>441767</v>
      </c>
      <c r="K78" s="152" t="str">
        <f>CONCATENATE(D172,D78, " Curncy")</f>
        <v>EURGBp Curncy</v>
      </c>
      <c r="L78" s="152">
        <f>IF(D78 = D172,1,_xll.BDP(K78,$L$3))</f>
        <v>1</v>
      </c>
      <c r="M78" s="375" t="e">
        <f>IF(D78 = D172,1,_xll.BDP(K78,$M$3)*L78)</f>
        <v>#VALUE!</v>
      </c>
      <c r="N78" s="174" t="e">
        <f t="shared" si="29"/>
        <v>#VALUE!</v>
      </c>
      <c r="O78" s="381" t="e">
        <f>N78 / Y172</f>
        <v>#VALUE!</v>
      </c>
      <c r="P78" s="175" t="e">
        <f t="shared" si="30"/>
        <v>#VALUE!</v>
      </c>
      <c r="Q78" s="386" t="e">
        <f>P78 / Y172*100</f>
        <v>#VALUE!</v>
      </c>
      <c r="R78" s="221" t="e">
        <f t="shared" si="31"/>
        <v>#VALUE!</v>
      </c>
      <c r="S78" s="386" t="e">
        <f t="shared" si="32"/>
        <v>#VALUE!</v>
      </c>
      <c r="T78" s="152">
        <f t="shared" si="33"/>
        <v>0.01</v>
      </c>
      <c r="U78" s="152">
        <v>0</v>
      </c>
      <c r="V78" s="152">
        <v>1</v>
      </c>
      <c r="W78" s="223" t="e">
        <f t="shared" si="34"/>
        <v>#VALUE!</v>
      </c>
      <c r="X78" s="223" t="e">
        <f t="shared" si="35"/>
        <v>#VALUE!</v>
      </c>
      <c r="Y78" s="152"/>
      <c r="Z78" s="171">
        <f>_xll.BDH(C78,$Z$3,$D$1,$D$1)</f>
        <v>153.12</v>
      </c>
      <c r="AA78" s="171">
        <f t="shared" si="36"/>
        <v>7.9999999999984084E-2</v>
      </c>
      <c r="AB78" s="172">
        <f t="shared" si="37"/>
        <v>5.2246603970731512E-2</v>
      </c>
      <c r="AC78" s="176">
        <v>441767</v>
      </c>
      <c r="AD78" s="177">
        <f>IF(D78 = D172,1,_xll.BDP(K78,$AD$3)*L78)</f>
        <v>0.86165000000000003</v>
      </c>
      <c r="AE78" s="391">
        <f>AA78*AC78*T78/AD78 / AF172</f>
        <v>2.9058207572573858E-6</v>
      </c>
      <c r="AF78" s="167"/>
    </row>
    <row r="79" spans="1:32" s="107" customFormat="1" ht="12" customHeight="1" x14ac:dyDescent="0.2">
      <c r="A79" s="152"/>
      <c r="B79" s="152">
        <v>6116</v>
      </c>
      <c r="C79" s="152" t="s">
        <v>945</v>
      </c>
      <c r="D79" s="152" t="str">
        <f>_xll.BDP(C79,$D$3)</f>
        <v>GBp</v>
      </c>
      <c r="E79" s="152" t="s">
        <v>1037</v>
      </c>
      <c r="F79" s="173">
        <f>_xll.BDP(C79,$F$3)</f>
        <v>185.35</v>
      </c>
      <c r="G79" s="173">
        <f>_xll.BDP(C79,$G$3)</f>
        <v>189.2</v>
      </c>
      <c r="H79" s="169">
        <f t="shared" si="27"/>
        <v>3.8499999999999943</v>
      </c>
      <c r="I79" s="170">
        <f t="shared" si="28"/>
        <v>2.0771513353115698</v>
      </c>
      <c r="J79" s="174">
        <v>871523</v>
      </c>
      <c r="K79" s="152" t="str">
        <f>CONCATENATE(D172,D79, " Curncy")</f>
        <v>EURGBp Curncy</v>
      </c>
      <c r="L79" s="152">
        <f>IF(D79 = D172,1,_xll.BDP(K79,$L$3))</f>
        <v>1</v>
      </c>
      <c r="M79" s="375" t="e">
        <f>IF(D79 = D172,1,_xll.BDP(K79,$M$3)*L79)</f>
        <v>#VALUE!</v>
      </c>
      <c r="N79" s="174" t="e">
        <f t="shared" si="29"/>
        <v>#VALUE!</v>
      </c>
      <c r="O79" s="381" t="e">
        <f>N79 / Y172</f>
        <v>#VALUE!</v>
      </c>
      <c r="P79" s="175" t="e">
        <f t="shared" si="30"/>
        <v>#VALUE!</v>
      </c>
      <c r="Q79" s="386" t="e">
        <f>P79 / Y172*100</f>
        <v>#VALUE!</v>
      </c>
      <c r="R79" s="221" t="e">
        <f t="shared" si="31"/>
        <v>#VALUE!</v>
      </c>
      <c r="S79" s="386" t="e">
        <f t="shared" si="32"/>
        <v>#VALUE!</v>
      </c>
      <c r="T79" s="152">
        <f t="shared" si="33"/>
        <v>0.01</v>
      </c>
      <c r="U79" s="152">
        <v>0</v>
      </c>
      <c r="V79" s="152">
        <v>1</v>
      </c>
      <c r="W79" s="223" t="e">
        <f t="shared" si="34"/>
        <v>#VALUE!</v>
      </c>
      <c r="X79" s="223" t="e">
        <f t="shared" si="35"/>
        <v>#VALUE!</v>
      </c>
      <c r="Y79" s="152"/>
      <c r="Z79" s="171">
        <f>_xll.BDH(C79,$Z$3,$D$1,$D$1)</f>
        <v>186.3</v>
      </c>
      <c r="AA79" s="171">
        <f t="shared" si="36"/>
        <v>-0.95000000000001705</v>
      </c>
      <c r="AB79" s="172">
        <f t="shared" si="37"/>
        <v>-0.50993022007515676</v>
      </c>
      <c r="AC79" s="176">
        <v>871523</v>
      </c>
      <c r="AD79" s="177">
        <f>IF(D79 = D172,1,_xll.BDP(K79,$AD$3)*L79)</f>
        <v>0.86165000000000003</v>
      </c>
      <c r="AE79" s="391">
        <f>AA79*AC79*T79/AD79 / AF172</f>
        <v>-6.8075058306652286E-5</v>
      </c>
      <c r="AF79" s="167"/>
    </row>
    <row r="80" spans="1:32" s="107" customFormat="1" ht="12" customHeight="1" x14ac:dyDescent="0.2">
      <c r="A80" s="110"/>
      <c r="B80" s="110">
        <v>6405</v>
      </c>
      <c r="C80" s="110" t="s">
        <v>949</v>
      </c>
      <c r="D80" s="110" t="str">
        <f>_xll.BDP(C80,$D$3)</f>
        <v>GBp</v>
      </c>
      <c r="E80" s="110" t="s">
        <v>1041</v>
      </c>
      <c r="F80" s="111">
        <f>_xll.BDP(C80,$F$3)</f>
        <v>25.6</v>
      </c>
      <c r="G80" s="111">
        <f>_xll.BDP(C80,$G$3)</f>
        <v>25.74</v>
      </c>
      <c r="H80" s="112">
        <f>IF(OR(OR(G80="#N/A N/A",G80="#N/A Real Time"),OR(F80="#N/A N/A",F80="#N/A Real Time")),0,  G80 - F80)</f>
        <v>0.13999999999999702</v>
      </c>
      <c r="I80" s="113">
        <f>IF(OR(F80=0,F80="#N/A N/A"),0,H80 / F80*100)</f>
        <v>0.54687499999998834</v>
      </c>
      <c r="J80" s="114">
        <v>2358780</v>
      </c>
      <c r="K80" s="110" t="str">
        <f>CONCATENATE(D172,D80, " Curncy")</f>
        <v>EURGBp Curncy</v>
      </c>
      <c r="L80" s="110">
        <f>IF(D80 = D172,1,_xll.BDP(K80,$L$3))</f>
        <v>1</v>
      </c>
      <c r="M80" s="372" t="e">
        <f>IF(D80 = D172,1,_xll.BDP(K80,$M$3)*L80)</f>
        <v>#VALUE!</v>
      </c>
      <c r="N80" s="116" t="e">
        <f>H80*J80*T80/M80</f>
        <v>#VALUE!</v>
      </c>
      <c r="O80" s="379" t="e">
        <f>N80 / Y172</f>
        <v>#VALUE!</v>
      </c>
      <c r="P80" s="286" t="e">
        <f>IF(OR(OR(J80=0,G80 = "#N/A N/A"),G80="#N/A Real Time"),0,G80*J80*T80/M80)</f>
        <v>#VALUE!</v>
      </c>
      <c r="Q80" s="384" t="e">
        <f>P80 / Y172*100</f>
        <v>#VALUE!</v>
      </c>
      <c r="R80" s="118" t="e">
        <f>IF(Q80&lt;0,Q80,0)</f>
        <v>#VALUE!</v>
      </c>
      <c r="S80" s="384" t="e">
        <f>IF(Q80&gt;0,Q80,0)</f>
        <v>#VALUE!</v>
      </c>
      <c r="T80" s="110">
        <f>IF(EXACT(D80,UPPER(D80)),1,0.01)/V80</f>
        <v>0.01</v>
      </c>
      <c r="U80" s="110">
        <v>0</v>
      </c>
      <c r="V80" s="110">
        <v>1</v>
      </c>
      <c r="W80" s="117" t="e">
        <f>IF(AND(Q80&lt;0,O80&gt;0),O80,0)</f>
        <v>#VALUE!</v>
      </c>
      <c r="X80" s="117" t="e">
        <f>IF(AND(Q80&gt;0,O80&gt;0),O80,0)</f>
        <v>#VALUE!</v>
      </c>
      <c r="Y80" s="110"/>
      <c r="Z80" s="119">
        <f>_xll.BDH(C80,$Z$3,$D$1,$D$1)</f>
        <v>25.52</v>
      </c>
      <c r="AA80" s="119">
        <f>IF(OR(OR(F80="#N/A N/A",F80="#N/A Real Time"),OR(Z80="#N/A N/A",Z80="#N/A Real Time")),0,  F80 - Z80)</f>
        <v>8.0000000000001847E-2</v>
      </c>
      <c r="AB80" s="129">
        <f>IF(OR(Z80=0,Z80="#N/A N/A"),0,AA80 / Z80*100)</f>
        <v>0.31347962382445865</v>
      </c>
      <c r="AC80" s="121">
        <v>2358780</v>
      </c>
      <c r="AD80" s="122">
        <f>IF(D80 = D172,1,_xll.BDP(K80,$AD$3)*L80)</f>
        <v>0.86165000000000003</v>
      </c>
      <c r="AE80" s="389">
        <f>AA80*AC80*T80/AD80 / AF172</f>
        <v>1.5515400393884328E-5</v>
      </c>
      <c r="AF80" s="123"/>
    </row>
    <row r="81" spans="1:32" s="107" customFormat="1" ht="12" customHeight="1" x14ac:dyDescent="0.2">
      <c r="A81" s="152"/>
      <c r="B81" s="152">
        <v>19718</v>
      </c>
      <c r="C81" s="152"/>
      <c r="D81" s="152" t="s">
        <v>67</v>
      </c>
      <c r="E81" s="152" t="s">
        <v>90</v>
      </c>
      <c r="F81" s="173">
        <v>0</v>
      </c>
      <c r="G81" s="173">
        <v>0</v>
      </c>
      <c r="H81" s="169">
        <f t="shared" si="27"/>
        <v>0</v>
      </c>
      <c r="I81" s="170">
        <f t="shared" si="28"/>
        <v>0</v>
      </c>
      <c r="J81" s="174">
        <v>667676</v>
      </c>
      <c r="K81" s="152" t="str">
        <f>CONCATENATE(D172,D81, " Curncy")</f>
        <v>EURGBP Curncy</v>
      </c>
      <c r="L81" s="152">
        <f>IF(D81 = D172,1,_xll.BDP(K81,$L$3))</f>
        <v>1</v>
      </c>
      <c r="M81" s="375">
        <f>IF(D81 = D172,1,_xll.BDP(K81,$M$3)*L81)</f>
        <v>0.86089000000000004</v>
      </c>
      <c r="N81" s="174">
        <f t="shared" si="29"/>
        <v>0</v>
      </c>
      <c r="O81" s="381">
        <f>N81 / Y172</f>
        <v>0</v>
      </c>
      <c r="P81" s="175">
        <f t="shared" si="30"/>
        <v>0</v>
      </c>
      <c r="Q81" s="386">
        <f>P81 / Y172*100</f>
        <v>0</v>
      </c>
      <c r="R81" s="221">
        <f t="shared" si="31"/>
        <v>0</v>
      </c>
      <c r="S81" s="386">
        <f t="shared" si="32"/>
        <v>0</v>
      </c>
      <c r="T81" s="152">
        <f t="shared" si="33"/>
        <v>1</v>
      </c>
      <c r="U81" s="152">
        <v>1</v>
      </c>
      <c r="V81" s="152">
        <v>1</v>
      </c>
      <c r="W81" s="223">
        <f t="shared" si="34"/>
        <v>0</v>
      </c>
      <c r="X81" s="223">
        <f t="shared" si="35"/>
        <v>0</v>
      </c>
      <c r="Y81" s="152"/>
      <c r="Z81" s="171">
        <v>0</v>
      </c>
      <c r="AA81" s="171">
        <f t="shared" si="36"/>
        <v>0</v>
      </c>
      <c r="AB81" s="172">
        <f t="shared" si="37"/>
        <v>0</v>
      </c>
      <c r="AC81" s="176">
        <v>667676</v>
      </c>
      <c r="AD81" s="177">
        <f>IF(D81 = D172,1,_xll.BDP(K81,$AD$3)*L81)</f>
        <v>0.86165000000000003</v>
      </c>
      <c r="AE81" s="391">
        <f>AA81*AC81*T81/AD81 / AF172</f>
        <v>0</v>
      </c>
      <c r="AF81" s="167"/>
    </row>
    <row r="82" spans="1:32" s="107" customFormat="1" ht="12" customHeight="1" x14ac:dyDescent="0.2">
      <c r="A82" s="110"/>
      <c r="B82" s="110">
        <v>6152</v>
      </c>
      <c r="C82" s="110" t="s">
        <v>953</v>
      </c>
      <c r="D82" s="110" t="str">
        <f>_xll.BDP(C82,$D$3)</f>
        <v>GBp</v>
      </c>
      <c r="E82" s="110" t="s">
        <v>1046</v>
      </c>
      <c r="F82" s="111">
        <f>_xll.BDP(C82,$F$3)</f>
        <v>1728</v>
      </c>
      <c r="G82" s="111">
        <f>_xll.BDP(C82,$G$3)</f>
        <v>1742</v>
      </c>
      <c r="H82" s="112">
        <f>IF(OR(OR(G82="#N/A N/A",G82="#N/A Real Time"),OR(F82="#N/A N/A",F82="#N/A Real Time")),0,  G82 - F82)</f>
        <v>14</v>
      </c>
      <c r="I82" s="113">
        <f>IF(OR(F82=0,F82="#N/A N/A"),0,H82 / F82*100)</f>
        <v>0.81018518518518512</v>
      </c>
      <c r="J82" s="114">
        <v>-81777</v>
      </c>
      <c r="K82" s="110" t="str">
        <f>CONCATENATE(D172,D82, " Curncy")</f>
        <v>EURGBp Curncy</v>
      </c>
      <c r="L82" s="110">
        <f>IF(D82 = D172,1,_xll.BDP(K82,$L$3))</f>
        <v>1</v>
      </c>
      <c r="M82" s="372" t="e">
        <f>IF(D82 = D172,1,_xll.BDP(K82,$M$3)*L82)</f>
        <v>#VALUE!</v>
      </c>
      <c r="N82" s="116" t="e">
        <f>H82*J82*T82/M82</f>
        <v>#VALUE!</v>
      </c>
      <c r="O82" s="379" t="e">
        <f>N82 / Y172</f>
        <v>#VALUE!</v>
      </c>
      <c r="P82" s="286" t="e">
        <f>IF(OR(OR(J82=0,G82 = "#N/A N/A"),G82="#N/A Real Time"),0,G82*J82*T82/M82)</f>
        <v>#VALUE!</v>
      </c>
      <c r="Q82" s="384" t="e">
        <f>P82 / Y172*100</f>
        <v>#VALUE!</v>
      </c>
      <c r="R82" s="118" t="e">
        <f>IF(Q82&lt;0,Q82,0)</f>
        <v>#VALUE!</v>
      </c>
      <c r="S82" s="384" t="e">
        <f>IF(Q82&gt;0,Q82,0)</f>
        <v>#VALUE!</v>
      </c>
      <c r="T82" s="110">
        <f>IF(EXACT(D82,UPPER(D82)),1,0.01)/V82</f>
        <v>0.01</v>
      </c>
      <c r="U82" s="110">
        <v>0</v>
      </c>
      <c r="V82" s="110">
        <v>1</v>
      </c>
      <c r="W82" s="117" t="e">
        <f>IF(AND(Q82&lt;0,O82&gt;0),O82,0)</f>
        <v>#VALUE!</v>
      </c>
      <c r="X82" s="117" t="e">
        <f>IF(AND(Q82&gt;0,O82&gt;0),O82,0)</f>
        <v>#VALUE!</v>
      </c>
      <c r="Y82" s="110"/>
      <c r="Z82" s="119" t="str">
        <f>_xll.BDH(C82,$Z$3,$D$1,$D$1)</f>
        <v>#N/A Requesting Data...</v>
      </c>
      <c r="AA82" s="119" t="e">
        <f>IF(OR(OR(F82="#N/A N/A",F82="#N/A Real Time"),OR(Z82="#N/A N/A",Z82="#N/A Real Time")),0,  F82 - Z82)</f>
        <v>#VALUE!</v>
      </c>
      <c r="AB82" s="129" t="e">
        <f>IF(OR(Z82=0,Z82="#N/A N/A"),0,AA82 / Z82*100)</f>
        <v>#VALUE!</v>
      </c>
      <c r="AC82" s="121">
        <v>-81777</v>
      </c>
      <c r="AD82" s="122">
        <f>IF(D82 = D172,1,_xll.BDP(K82,$AD$3)*L82)</f>
        <v>0.86165000000000003</v>
      </c>
      <c r="AE82" s="389" t="e">
        <f>AA82*AC82*T82/AD82 / AF172</f>
        <v>#VALUE!</v>
      </c>
      <c r="AF82" s="123"/>
    </row>
    <row r="83" spans="1:32" s="107" customFormat="1" ht="12" customHeight="1" x14ac:dyDescent="0.2">
      <c r="A83" s="152"/>
      <c r="B83" s="152">
        <v>3746</v>
      </c>
      <c r="C83" s="152" t="s">
        <v>1650</v>
      </c>
      <c r="D83" s="152" t="str">
        <f>_xll.BDP(C83,$D$3)</f>
        <v>GBp</v>
      </c>
      <c r="E83" s="152" t="s">
        <v>1651</v>
      </c>
      <c r="F83" s="173">
        <f>_xll.BDP(C83,$F$3)</f>
        <v>69.3</v>
      </c>
      <c r="G83" s="173">
        <f>_xll.BDP(C83,$G$3)</f>
        <v>68.599999999999994</v>
      </c>
      <c r="H83" s="169">
        <f t="shared" si="27"/>
        <v>-0.70000000000000284</v>
      </c>
      <c r="I83" s="170">
        <f t="shared" si="28"/>
        <v>-1.0101010101010142</v>
      </c>
      <c r="J83" s="174">
        <v>2816770</v>
      </c>
      <c r="K83" s="152" t="str">
        <f>CONCATENATE(D172,D83, " Curncy")</f>
        <v>EURGBp Curncy</v>
      </c>
      <c r="L83" s="152">
        <f>IF(D83 = D172,1,_xll.BDP(K83,$L$3))</f>
        <v>1</v>
      </c>
      <c r="M83" s="375">
        <f>IF(D83 = D172,1,_xll.BDP(K83,$M$3)*L83)</f>
        <v>0.86089000000000004</v>
      </c>
      <c r="N83" s="174">
        <f t="shared" si="29"/>
        <v>-22903.495220063051</v>
      </c>
      <c r="O83" s="381">
        <f>N83 / Y172</f>
        <v>-1.6608335721782607E-4</v>
      </c>
      <c r="P83" s="175">
        <f t="shared" si="30"/>
        <v>2244542.5315661696</v>
      </c>
      <c r="Q83" s="386">
        <f>P83 / Y172*100</f>
        <v>1.6276169007346888</v>
      </c>
      <c r="R83" s="221">
        <f t="shared" si="31"/>
        <v>0</v>
      </c>
      <c r="S83" s="386">
        <f t="shared" si="32"/>
        <v>1.6276169007346888</v>
      </c>
      <c r="T83" s="152">
        <f t="shared" si="33"/>
        <v>0.01</v>
      </c>
      <c r="U83" s="152">
        <v>0</v>
      </c>
      <c r="V83" s="152">
        <v>1</v>
      </c>
      <c r="W83" s="223">
        <f t="shared" si="34"/>
        <v>0</v>
      </c>
      <c r="X83" s="223">
        <f t="shared" si="35"/>
        <v>0</v>
      </c>
      <c r="Y83" s="152"/>
      <c r="Z83" s="171">
        <f>_xll.BDH(C83,$Z$3,$D$1,$D$1)</f>
        <v>68.099999999999994</v>
      </c>
      <c r="AA83" s="171">
        <f t="shared" si="36"/>
        <v>1.2000000000000028</v>
      </c>
      <c r="AB83" s="172">
        <f t="shared" si="37"/>
        <v>1.7621145374449383</v>
      </c>
      <c r="AC83" s="176">
        <v>2816770</v>
      </c>
      <c r="AD83" s="177">
        <f>IF(D83 = D172,1,_xll.BDP(K83,$AD$3)*L83)</f>
        <v>0.86165000000000003</v>
      </c>
      <c r="AE83" s="391">
        <f>AA83*AC83*T83/AD83 / AF172</f>
        <v>2.7791897316079066E-4</v>
      </c>
      <c r="AF83" s="167"/>
    </row>
    <row r="84" spans="1:32" s="107" customFormat="1" ht="12" customHeight="1" x14ac:dyDescent="0.2">
      <c r="A84" s="110"/>
      <c r="B84" s="110">
        <v>6404</v>
      </c>
      <c r="C84" s="110" t="s">
        <v>1698</v>
      </c>
      <c r="D84" s="110" t="str">
        <f>_xll.BDP(C84,$D$3)</f>
        <v>GBp</v>
      </c>
      <c r="E84" s="110" t="s">
        <v>1699</v>
      </c>
      <c r="F84" s="111">
        <f>_xll.BDP(C84,$F$3)</f>
        <v>79</v>
      </c>
      <c r="G84" s="111">
        <f>_xll.BDP(C84,$G$3)</f>
        <v>77</v>
      </c>
      <c r="H84" s="112">
        <f>IF(OR(OR(G84="#N/A N/A",G84="#N/A Real Time"),OR(F84="#N/A N/A",F84="#N/A Real Time")),0,  G84 - F84)</f>
        <v>-2</v>
      </c>
      <c r="I84" s="113">
        <f>IF(OR(F84=0,F84="#N/A N/A"),0,H84 / F84*100)</f>
        <v>-2.5316455696202533</v>
      </c>
      <c r="J84" s="114">
        <v>1227675</v>
      </c>
      <c r="K84" s="110" t="str">
        <f>CONCATENATE(D172,D84, " Curncy")</f>
        <v>EURGBp Curncy</v>
      </c>
      <c r="L84" s="110">
        <f>IF(D84 = D172,1,_xll.BDP(K84,$L$3))</f>
        <v>1</v>
      </c>
      <c r="M84" s="372" t="e">
        <f>IF(D84 = D172,1,_xll.BDP(K84,$M$3)*L84)</f>
        <v>#VALUE!</v>
      </c>
      <c r="N84" s="116" t="e">
        <f>H84*J84*T84/M84</f>
        <v>#VALUE!</v>
      </c>
      <c r="O84" s="379" t="e">
        <f>N84 / Y172</f>
        <v>#VALUE!</v>
      </c>
      <c r="P84" s="286" t="e">
        <f>IF(OR(OR(J84=0,G84 = "#N/A N/A"),G84="#N/A Real Time"),0,G84*J84*T84/M84)</f>
        <v>#VALUE!</v>
      </c>
      <c r="Q84" s="384" t="e">
        <f>P84 / Y172*100</f>
        <v>#VALUE!</v>
      </c>
      <c r="R84" s="118" t="e">
        <f>IF(Q84&lt;0,Q84,0)</f>
        <v>#VALUE!</v>
      </c>
      <c r="S84" s="384" t="e">
        <f>IF(Q84&gt;0,Q84,0)</f>
        <v>#VALUE!</v>
      </c>
      <c r="T84" s="110">
        <f>IF(EXACT(D84,UPPER(D84)),1,0.01)/V84</f>
        <v>0.01</v>
      </c>
      <c r="U84" s="110">
        <v>0</v>
      </c>
      <c r="V84" s="110">
        <v>1</v>
      </c>
      <c r="W84" s="117" t="e">
        <f>IF(AND(Q84&lt;0,O84&gt;0),O84,0)</f>
        <v>#VALUE!</v>
      </c>
      <c r="X84" s="117" t="e">
        <f>IF(AND(Q84&gt;0,O84&gt;0),O84,0)</f>
        <v>#VALUE!</v>
      </c>
      <c r="Y84" s="110"/>
      <c r="Z84" s="119">
        <f>_xll.BDH(C84,$Z$3,$D$1,$D$1)</f>
        <v>77.8</v>
      </c>
      <c r="AA84" s="119">
        <f>IF(OR(OR(F84="#N/A N/A",F84="#N/A Real Time"),OR(Z84="#N/A N/A",Z84="#N/A Real Time")),0,  F84 - Z84)</f>
        <v>1.2000000000000028</v>
      </c>
      <c r="AB84" s="129">
        <f>IF(OR(Z84=0,Z84="#N/A N/A"),0,AA84 / Z84*100)</f>
        <v>1.5424164524421631</v>
      </c>
      <c r="AC84" s="121">
        <v>1227675</v>
      </c>
      <c r="AD84" s="122">
        <f>IF(D84 = D172,1,_xll.BDP(K84,$AD$3)*L84)</f>
        <v>0.86165000000000003</v>
      </c>
      <c r="AE84" s="389">
        <f>AA84*AC84*T84/AD84 / AF172</f>
        <v>1.2112958295323143E-4</v>
      </c>
      <c r="AF84" s="123"/>
    </row>
    <row r="85" spans="1:32" s="107" customFormat="1" ht="12" customHeight="1" x14ac:dyDescent="0.2">
      <c r="A85" s="152"/>
      <c r="B85" s="152">
        <v>23802</v>
      </c>
      <c r="C85" s="152" t="s">
        <v>1357</v>
      </c>
      <c r="D85" s="152" t="str">
        <f>_xll.BDP(C85,$D$3)</f>
        <v>GBp</v>
      </c>
      <c r="E85" s="152" t="s">
        <v>1358</v>
      </c>
      <c r="F85" s="173">
        <f>_xll.BDP(C85,$F$3)</f>
        <v>8282</v>
      </c>
      <c r="G85" s="173">
        <f>_xll.BDP(C85,$G$3)</f>
        <v>8354</v>
      </c>
      <c r="H85" s="169">
        <f t="shared" si="27"/>
        <v>72</v>
      </c>
      <c r="I85" s="170">
        <f t="shared" si="28"/>
        <v>0.86935522820574751</v>
      </c>
      <c r="J85" s="174">
        <v>9900</v>
      </c>
      <c r="K85" s="152" t="str">
        <f>CONCATENATE(D172,D85, " Curncy")</f>
        <v>EURGBp Curncy</v>
      </c>
      <c r="L85" s="152">
        <f>IF(D85 = D172,1,_xll.BDP(K85,$L$3))</f>
        <v>1</v>
      </c>
      <c r="M85" s="375" t="e">
        <f>IF(D85 = D172,1,_xll.BDP(K85,$M$3)*L85)</f>
        <v>#VALUE!</v>
      </c>
      <c r="N85" s="174" t="e">
        <f t="shared" si="29"/>
        <v>#VALUE!</v>
      </c>
      <c r="O85" s="381" t="e">
        <f>N85 / Y172</f>
        <v>#VALUE!</v>
      </c>
      <c r="P85" s="175" t="e">
        <f t="shared" si="30"/>
        <v>#VALUE!</v>
      </c>
      <c r="Q85" s="386" t="e">
        <f>P85 / Y172*100</f>
        <v>#VALUE!</v>
      </c>
      <c r="R85" s="221" t="e">
        <f t="shared" si="31"/>
        <v>#VALUE!</v>
      </c>
      <c r="S85" s="386" t="e">
        <f t="shared" si="32"/>
        <v>#VALUE!</v>
      </c>
      <c r="T85" s="152">
        <f t="shared" si="33"/>
        <v>0.01</v>
      </c>
      <c r="U85" s="152">
        <v>0</v>
      </c>
      <c r="V85" s="152">
        <v>1</v>
      </c>
      <c r="W85" s="223" t="e">
        <f t="shared" si="34"/>
        <v>#VALUE!</v>
      </c>
      <c r="X85" s="223" t="e">
        <f t="shared" si="35"/>
        <v>#VALUE!</v>
      </c>
      <c r="Y85" s="152"/>
      <c r="Z85" s="171">
        <f>_xll.BDH(C85,$Z$3,$D$1,$D$1)</f>
        <v>8244</v>
      </c>
      <c r="AA85" s="171">
        <f t="shared" si="36"/>
        <v>38</v>
      </c>
      <c r="AB85" s="172">
        <f t="shared" si="37"/>
        <v>0.46094129063561379</v>
      </c>
      <c r="AC85" s="176">
        <v>9900</v>
      </c>
      <c r="AD85" s="177">
        <f>IF(D85 = D172,1,_xll.BDP(K85,$AD$3)*L85)</f>
        <v>0.86165000000000003</v>
      </c>
      <c r="AE85" s="391">
        <f>AA85*AC85*T85/AD85 / AF172</f>
        <v>3.093174028618157E-5</v>
      </c>
      <c r="AF85" s="167"/>
    </row>
    <row r="86" spans="1:32" s="107" customFormat="1" ht="12" customHeight="1" x14ac:dyDescent="0.2">
      <c r="A86" s="152"/>
      <c r="B86" s="152">
        <v>30214</v>
      </c>
      <c r="C86" s="152" t="s">
        <v>1464</v>
      </c>
      <c r="D86" s="152" t="str">
        <f>_xll.BDP(C86,$D$3)</f>
        <v>GBp</v>
      </c>
      <c r="E86" s="152" t="s">
        <v>1465</v>
      </c>
      <c r="F86" s="173">
        <f>_xll.BDP(C86,$F$3)</f>
        <v>134.5</v>
      </c>
      <c r="G86" s="173">
        <f>_xll.BDP(C86,$G$3)</f>
        <v>134.5</v>
      </c>
      <c r="H86" s="169">
        <f t="shared" si="27"/>
        <v>0</v>
      </c>
      <c r="I86" s="170">
        <f t="shared" si="28"/>
        <v>0</v>
      </c>
      <c r="J86" s="174">
        <v>152974</v>
      </c>
      <c r="K86" s="152" t="str">
        <f>CONCATENATE(D172,D86, " Curncy")</f>
        <v>EURGBp Curncy</v>
      </c>
      <c r="L86" s="152">
        <f>IF(D86 = D172,1,_xll.BDP(K86,$L$3))</f>
        <v>1</v>
      </c>
      <c r="M86" s="375" t="e">
        <f>IF(D86 = D172,1,_xll.BDP(K86,$M$3)*L86)</f>
        <v>#VALUE!</v>
      </c>
      <c r="N86" s="174" t="e">
        <f t="shared" si="29"/>
        <v>#VALUE!</v>
      </c>
      <c r="O86" s="381" t="e">
        <f>N86 / Y172</f>
        <v>#VALUE!</v>
      </c>
      <c r="P86" s="175" t="e">
        <f t="shared" si="30"/>
        <v>#VALUE!</v>
      </c>
      <c r="Q86" s="386" t="e">
        <f>P86 / Y172*100</f>
        <v>#VALUE!</v>
      </c>
      <c r="R86" s="221" t="e">
        <f t="shared" si="31"/>
        <v>#VALUE!</v>
      </c>
      <c r="S86" s="386" t="e">
        <f t="shared" si="32"/>
        <v>#VALUE!</v>
      </c>
      <c r="T86" s="152">
        <f t="shared" si="33"/>
        <v>0.01</v>
      </c>
      <c r="U86" s="152">
        <v>0</v>
      </c>
      <c r="V86" s="152">
        <v>1</v>
      </c>
      <c r="W86" s="223" t="e">
        <f t="shared" si="34"/>
        <v>#VALUE!</v>
      </c>
      <c r="X86" s="223" t="e">
        <f t="shared" si="35"/>
        <v>#VALUE!</v>
      </c>
      <c r="Y86" s="152"/>
      <c r="Z86" s="171">
        <f>_xll.BDH(C86,$Z$3,$D$1,$D$1)</f>
        <v>134.5</v>
      </c>
      <c r="AA86" s="171">
        <f t="shared" si="36"/>
        <v>0</v>
      </c>
      <c r="AB86" s="172">
        <f t="shared" si="37"/>
        <v>0</v>
      </c>
      <c r="AC86" s="176">
        <v>152974</v>
      </c>
      <c r="AD86" s="177">
        <f>IF(D86 = D172,1,_xll.BDP(K86,$AD$3)*L86)</f>
        <v>0.86165000000000003</v>
      </c>
      <c r="AE86" s="391">
        <f>AA86*AC86*T86/AD86 / AF172</f>
        <v>0</v>
      </c>
      <c r="AF86" s="167"/>
    </row>
    <row r="87" spans="1:32" s="107" customFormat="1" ht="12" customHeight="1" x14ac:dyDescent="0.2">
      <c r="A87" s="152"/>
      <c r="B87" s="152">
        <v>26542</v>
      </c>
      <c r="C87" s="152" t="s">
        <v>130</v>
      </c>
      <c r="D87" s="152" t="str">
        <f>_xll.BDP(C87,$D$3)</f>
        <v>USD</v>
      </c>
      <c r="E87" s="152" t="s">
        <v>290</v>
      </c>
      <c r="F87" s="173">
        <v>91</v>
      </c>
      <c r="G87" s="173">
        <v>91</v>
      </c>
      <c r="H87" s="169">
        <f t="shared" si="27"/>
        <v>0</v>
      </c>
      <c r="I87" s="170">
        <f t="shared" si="28"/>
        <v>0</v>
      </c>
      <c r="J87" s="174">
        <v>300000</v>
      </c>
      <c r="K87" s="152" t="str">
        <f>CONCATENATE(D172,D87, " Curncy")</f>
        <v>EURUSD Curncy</v>
      </c>
      <c r="L87" s="152">
        <f>IF(D87 = D172,1,_xll.BDP(K87,$L$3))</f>
        <v>1</v>
      </c>
      <c r="M87" s="375">
        <f>IF(D87 = D172,1,_xll.BDP(K87,$M$3)*L87)</f>
        <v>1.0435000000000001</v>
      </c>
      <c r="N87" s="174">
        <f t="shared" si="29"/>
        <v>0</v>
      </c>
      <c r="O87" s="381">
        <f>N87 / Y172</f>
        <v>0</v>
      </c>
      <c r="P87" s="175">
        <f t="shared" si="30"/>
        <v>261619.54959271679</v>
      </c>
      <c r="Q87" s="386">
        <f>P87 / Y172*100</f>
        <v>0.18971188760793137</v>
      </c>
      <c r="R87" s="221">
        <f t="shared" si="31"/>
        <v>0</v>
      </c>
      <c r="S87" s="386">
        <f t="shared" si="32"/>
        <v>0.18971188760793137</v>
      </c>
      <c r="T87" s="152">
        <f t="shared" si="33"/>
        <v>0.01</v>
      </c>
      <c r="U87" s="152">
        <v>4</v>
      </c>
      <c r="V87" s="152">
        <v>100</v>
      </c>
      <c r="W87" s="223">
        <f t="shared" si="34"/>
        <v>0</v>
      </c>
      <c r="X87" s="223">
        <f t="shared" si="35"/>
        <v>0</v>
      </c>
      <c r="Y87" s="152"/>
      <c r="Z87" s="171">
        <v>91</v>
      </c>
      <c r="AA87" s="171">
        <f t="shared" si="36"/>
        <v>0</v>
      </c>
      <c r="AB87" s="172">
        <f t="shared" si="37"/>
        <v>0</v>
      </c>
      <c r="AC87" s="176">
        <v>300000</v>
      </c>
      <c r="AD87" s="177">
        <f>IF(D87 = D172,1,_xll.BDP(K87,$AD$3)*L87)</f>
        <v>1.0414000000000001</v>
      </c>
      <c r="AE87" s="391">
        <f>AA87*AC87*T87/AD87 / AF172</f>
        <v>0</v>
      </c>
      <c r="AF87" s="167"/>
    </row>
    <row r="88" spans="1:32" s="107" customFormat="1" ht="12" customHeight="1" x14ac:dyDescent="0.2">
      <c r="A88" s="152"/>
      <c r="B88" s="152">
        <v>882</v>
      </c>
      <c r="C88" s="152" t="s">
        <v>976</v>
      </c>
      <c r="D88" s="152" t="str">
        <f>_xll.BDP(C88,$D$3)</f>
        <v>GBp</v>
      </c>
      <c r="E88" s="152" t="s">
        <v>1067</v>
      </c>
      <c r="F88" s="173">
        <f>_xll.BDP(C88,$F$3)</f>
        <v>5.64</v>
      </c>
      <c r="G88" s="173">
        <f>_xll.BDP(C88,$G$3)</f>
        <v>5.64</v>
      </c>
      <c r="H88" s="169">
        <f t="shared" si="27"/>
        <v>0</v>
      </c>
      <c r="I88" s="170">
        <f t="shared" si="28"/>
        <v>0</v>
      </c>
      <c r="J88" s="174">
        <v>607026</v>
      </c>
      <c r="K88" s="152" t="str">
        <f>CONCATENATE(D172,D88, " Curncy")</f>
        <v>EURGBp Curncy</v>
      </c>
      <c r="L88" s="152">
        <f>IF(D88 = D172,1,_xll.BDP(K88,$L$3))</f>
        <v>1</v>
      </c>
      <c r="M88" s="375" t="e">
        <f>IF(D88 = D172,1,_xll.BDP(K88,$M$3)*L88)</f>
        <v>#VALUE!</v>
      </c>
      <c r="N88" s="174" t="e">
        <f t="shared" si="29"/>
        <v>#VALUE!</v>
      </c>
      <c r="O88" s="381" t="e">
        <f>N88 / Y172</f>
        <v>#VALUE!</v>
      </c>
      <c r="P88" s="175" t="e">
        <f t="shared" si="30"/>
        <v>#VALUE!</v>
      </c>
      <c r="Q88" s="386" t="e">
        <f>P88 / Y172*100</f>
        <v>#VALUE!</v>
      </c>
      <c r="R88" s="221" t="e">
        <f t="shared" si="31"/>
        <v>#VALUE!</v>
      </c>
      <c r="S88" s="386" t="e">
        <f t="shared" si="32"/>
        <v>#VALUE!</v>
      </c>
      <c r="T88" s="152">
        <f t="shared" si="33"/>
        <v>0.01</v>
      </c>
      <c r="U88" s="152">
        <v>0</v>
      </c>
      <c r="V88" s="152">
        <v>1</v>
      </c>
      <c r="W88" s="223" t="e">
        <f t="shared" si="34"/>
        <v>#VALUE!</v>
      </c>
      <c r="X88" s="223" t="e">
        <f t="shared" si="35"/>
        <v>#VALUE!</v>
      </c>
      <c r="Y88" s="152"/>
      <c r="Z88" s="171" t="str">
        <f>_xll.BDH(C88,$Z$3,$D$1,$D$1)</f>
        <v>#N/A Requesting Data...</v>
      </c>
      <c r="AA88" s="171" t="e">
        <f t="shared" si="36"/>
        <v>#VALUE!</v>
      </c>
      <c r="AB88" s="172" t="e">
        <f t="shared" si="37"/>
        <v>#VALUE!</v>
      </c>
      <c r="AC88" s="176">
        <v>607026</v>
      </c>
      <c r="AD88" s="177">
        <f>IF(D88 = D172,1,_xll.BDP(K88,$AD$3)*L88)</f>
        <v>0.86165000000000003</v>
      </c>
      <c r="AE88" s="391" t="e">
        <f>AA88*AC88*T88/AD88 / AF172</f>
        <v>#VALUE!</v>
      </c>
      <c r="AF88" s="167"/>
    </row>
    <row r="89" spans="1:32" s="107" customFormat="1" ht="12" customHeight="1" x14ac:dyDescent="0.2">
      <c r="A89" s="110"/>
      <c r="B89" s="110">
        <v>10192</v>
      </c>
      <c r="C89" s="110" t="s">
        <v>1622</v>
      </c>
      <c r="D89" s="110" t="str">
        <f>_xll.BDP(C89,$D$3)</f>
        <v>GBp</v>
      </c>
      <c r="E89" s="110" t="s">
        <v>1623</v>
      </c>
      <c r="F89" s="111">
        <f>_xll.BDP(C89,$F$3)</f>
        <v>1316.5</v>
      </c>
      <c r="G89" s="111">
        <f>_xll.BDP(C89,$G$3)</f>
        <v>1319.5</v>
      </c>
      <c r="H89" s="112">
        <f>IF(OR(OR(G89="#N/A N/A",G89="#N/A Real Time"),OR(F89="#N/A N/A",F89="#N/A Real Time")),0,  G89 - F89)</f>
        <v>3</v>
      </c>
      <c r="I89" s="113">
        <f>IF(OR(F89=0,F89="#N/A N/A"),0,H89 / F89*100)</f>
        <v>0.22787694644891757</v>
      </c>
      <c r="J89" s="114">
        <v>-92195</v>
      </c>
      <c r="K89" s="110" t="str">
        <f>CONCATENATE(D172,D89, " Curncy")</f>
        <v>EURGBp Curncy</v>
      </c>
      <c r="L89" s="110">
        <f>IF(D89 = D172,1,_xll.BDP(K89,$L$3))</f>
        <v>1</v>
      </c>
      <c r="M89" s="372">
        <f>IF(D89 = D172,1,_xll.BDP(K89,$M$3)*L89)</f>
        <v>0.86089000000000004</v>
      </c>
      <c r="N89" s="116">
        <f>H89*J89*T89/M89</f>
        <v>-3212.7797976512675</v>
      </c>
      <c r="O89" s="379">
        <f>N89 / Y172</f>
        <v>-2.3297284963218879E-5</v>
      </c>
      <c r="P89" s="286">
        <f>IF(OR(OR(J89=0,G89 = "#N/A N/A"),G89="#N/A Real Time"),0,G89*J89*T89/M89)</f>
        <v>-1413087.6476669493</v>
      </c>
      <c r="Q89" s="384">
        <f>P89 / Y172*100</f>
        <v>-1.0246922502989106</v>
      </c>
      <c r="R89" s="118">
        <f>IF(Q89&lt;0,Q89,0)</f>
        <v>-1.0246922502989106</v>
      </c>
      <c r="S89" s="384">
        <f>IF(Q89&gt;0,Q89,0)</f>
        <v>0</v>
      </c>
      <c r="T89" s="110">
        <f>IF(EXACT(D89,UPPER(D89)),1,0.01)/V89</f>
        <v>0.01</v>
      </c>
      <c r="U89" s="110">
        <v>0</v>
      </c>
      <c r="V89" s="110">
        <v>1</v>
      </c>
      <c r="W89" s="117">
        <f>IF(AND(Q89&lt;0,O89&gt;0),O89,0)</f>
        <v>0</v>
      </c>
      <c r="X89" s="117">
        <f>IF(AND(Q89&gt;0,O89&gt;0),O89,0)</f>
        <v>0</v>
      </c>
      <c r="Y89" s="110"/>
      <c r="Z89" s="119">
        <f>_xll.BDH(C89,$Z$3,$D$1,$D$1)</f>
        <v>1309</v>
      </c>
      <c r="AA89" s="119">
        <f>IF(OR(OR(F89="#N/A N/A",F89="#N/A Real Time"),OR(Z89="#N/A N/A",Z89="#N/A Real Time")),0,  F89 - Z89)</f>
        <v>7.5</v>
      </c>
      <c r="AB89" s="129">
        <f>IF(OR(Z89=0,Z89="#N/A N/A"),0,AA89 / Z89*100)</f>
        <v>0.57295645530939654</v>
      </c>
      <c r="AC89" s="121">
        <v>-92195</v>
      </c>
      <c r="AD89" s="122">
        <f>IF(D89 = D172,1,_xll.BDP(K89,$AD$3)*L89)</f>
        <v>0.86165000000000003</v>
      </c>
      <c r="AE89" s="389">
        <f>AA89*AC89*T89/AD89 / AF172</f>
        <v>-5.6853105974571572E-5</v>
      </c>
      <c r="AF89" s="123"/>
    </row>
    <row r="90" spans="1:32" s="107" customFormat="1" ht="12" customHeight="1" x14ac:dyDescent="0.2">
      <c r="A90" s="152"/>
      <c r="B90" s="152">
        <v>10184</v>
      </c>
      <c r="C90" s="152"/>
      <c r="D90" s="152" t="s">
        <v>1170</v>
      </c>
      <c r="E90" s="152" t="s">
        <v>367</v>
      </c>
      <c r="F90" s="173">
        <v>1.78</v>
      </c>
      <c r="G90" s="173">
        <v>1.78</v>
      </c>
      <c r="H90" s="169">
        <f t="shared" si="27"/>
        <v>0</v>
      </c>
      <c r="I90" s="170">
        <f t="shared" si="28"/>
        <v>0</v>
      </c>
      <c r="J90" s="174">
        <v>-18593520</v>
      </c>
      <c r="K90" s="152" t="str">
        <f>CONCATENATE(D172,D90, " Curncy")</f>
        <v>EURGBp Curncy</v>
      </c>
      <c r="L90" s="152">
        <f>IF(D90 = D172,1,_xll.BDP(K90,$L$3))</f>
        <v>1</v>
      </c>
      <c r="M90" s="375" t="e">
        <f>IF(D90 = D172,1,_xll.BDP(K90,$M$3)*L90)</f>
        <v>#VALUE!</v>
      </c>
      <c r="N90" s="174" t="e">
        <f t="shared" si="29"/>
        <v>#VALUE!</v>
      </c>
      <c r="O90" s="381" t="e">
        <f>N90 / Y172</f>
        <v>#VALUE!</v>
      </c>
      <c r="P90" s="175" t="e">
        <f t="shared" si="30"/>
        <v>#VALUE!</v>
      </c>
      <c r="Q90" s="386" t="e">
        <f>P90 / Y172*100</f>
        <v>#VALUE!</v>
      </c>
      <c r="R90" s="221" t="e">
        <f t="shared" si="31"/>
        <v>#VALUE!</v>
      </c>
      <c r="S90" s="386" t="e">
        <f t="shared" si="32"/>
        <v>#VALUE!</v>
      </c>
      <c r="T90" s="152">
        <f t="shared" si="33"/>
        <v>0.01</v>
      </c>
      <c r="U90" s="152">
        <v>1</v>
      </c>
      <c r="V90" s="152">
        <v>1</v>
      </c>
      <c r="W90" s="223" t="e">
        <f t="shared" si="34"/>
        <v>#VALUE!</v>
      </c>
      <c r="X90" s="223" t="e">
        <f t="shared" si="35"/>
        <v>#VALUE!</v>
      </c>
      <c r="Y90" s="152"/>
      <c r="Z90" s="171">
        <v>1.78</v>
      </c>
      <c r="AA90" s="171">
        <f t="shared" si="36"/>
        <v>0</v>
      </c>
      <c r="AB90" s="172">
        <f t="shared" si="37"/>
        <v>0</v>
      </c>
      <c r="AC90" s="176">
        <v>-18593520</v>
      </c>
      <c r="AD90" s="177">
        <f>IF(D90 = D172,1,_xll.BDP(K90,$AD$3)*L90)</f>
        <v>0.86165000000000003</v>
      </c>
      <c r="AE90" s="391">
        <f>AA90*AC90*T90/AD90 / AF172</f>
        <v>0</v>
      </c>
      <c r="AF90" s="167"/>
    </row>
    <row r="91" spans="1:32" s="107" customFormat="1" ht="12" customHeight="1" x14ac:dyDescent="0.2">
      <c r="A91" s="152"/>
      <c r="B91" s="152">
        <v>28421</v>
      </c>
      <c r="C91" s="152" t="s">
        <v>1247</v>
      </c>
      <c r="D91" s="152" t="str">
        <f>_xll.BDP(C91,$D$3)</f>
        <v>GBp</v>
      </c>
      <c r="E91" s="152" t="s">
        <v>1246</v>
      </c>
      <c r="F91" s="173">
        <f>_xll.BDP(C91,$F$3)</f>
        <v>81</v>
      </c>
      <c r="G91" s="173">
        <f>_xll.BDP(C91,$G$3)</f>
        <v>89</v>
      </c>
      <c r="H91" s="169">
        <f t="shared" si="27"/>
        <v>8</v>
      </c>
      <c r="I91" s="170">
        <f t="shared" si="28"/>
        <v>9.8765432098765427</v>
      </c>
      <c r="J91" s="174">
        <v>3873927</v>
      </c>
      <c r="K91" s="152" t="str">
        <f>CONCATENATE(D172,D91, " Curncy")</f>
        <v>EURGBp Curncy</v>
      </c>
      <c r="L91" s="152">
        <f>IF(D91 = D172,1,_xll.BDP(K91,$L$3))</f>
        <v>1</v>
      </c>
      <c r="M91" s="375" t="e">
        <f>IF(D91 = D172,1,_xll.BDP(K91,$M$3)*L91)</f>
        <v>#VALUE!</v>
      </c>
      <c r="N91" s="174" t="e">
        <f t="shared" si="29"/>
        <v>#VALUE!</v>
      </c>
      <c r="O91" s="381" t="e">
        <f>N91 / Y172</f>
        <v>#VALUE!</v>
      </c>
      <c r="P91" s="175" t="e">
        <f t="shared" si="30"/>
        <v>#VALUE!</v>
      </c>
      <c r="Q91" s="386" t="e">
        <f>P91 / Y172*100</f>
        <v>#VALUE!</v>
      </c>
      <c r="R91" s="221" t="e">
        <f t="shared" si="31"/>
        <v>#VALUE!</v>
      </c>
      <c r="S91" s="386" t="e">
        <f t="shared" si="32"/>
        <v>#VALUE!</v>
      </c>
      <c r="T91" s="152">
        <f t="shared" si="33"/>
        <v>0.01</v>
      </c>
      <c r="U91" s="152">
        <v>0</v>
      </c>
      <c r="V91" s="152">
        <v>1</v>
      </c>
      <c r="W91" s="223" t="e">
        <f t="shared" si="34"/>
        <v>#VALUE!</v>
      </c>
      <c r="X91" s="223" t="e">
        <f t="shared" si="35"/>
        <v>#VALUE!</v>
      </c>
      <c r="Y91" s="152"/>
      <c r="Z91" s="171">
        <f>_xll.BDH(C91,$Z$3,$D$1,$D$1)</f>
        <v>81</v>
      </c>
      <c r="AA91" s="171">
        <f t="shared" si="36"/>
        <v>0</v>
      </c>
      <c r="AB91" s="172">
        <f t="shared" si="37"/>
        <v>0</v>
      </c>
      <c r="AC91" s="176">
        <v>3873927</v>
      </c>
      <c r="AD91" s="177">
        <f>IF(D91 = D172,1,_xll.BDP(K91,$AD$3)*L91)</f>
        <v>0.86165000000000003</v>
      </c>
      <c r="AE91" s="391">
        <f>AA91*AC91*T91/AD91 / AF172</f>
        <v>0</v>
      </c>
      <c r="AF91" s="167"/>
    </row>
    <row r="92" spans="1:32" s="107" customFormat="1" ht="12" customHeight="1" x14ac:dyDescent="0.2">
      <c r="A92" s="110"/>
      <c r="B92" s="110">
        <v>778</v>
      </c>
      <c r="C92" s="110" t="s">
        <v>76</v>
      </c>
      <c r="D92" s="110" t="str">
        <f>_xll.BDP(C92,$D$3)</f>
        <v>GBp</v>
      </c>
      <c r="E92" s="110" t="s">
        <v>371</v>
      </c>
      <c r="F92" s="111">
        <f>_xll.BDP(C92,$F$3)</f>
        <v>393.8</v>
      </c>
      <c r="G92" s="111">
        <f>_xll.BDP(C92,$G$3)</f>
        <v>398.8</v>
      </c>
      <c r="H92" s="112">
        <f>IF(OR(OR(G92="#N/A N/A",G92="#N/A Real Time"),OR(F92="#N/A N/A",F92="#N/A Real Time")),0,  G92 - F92)</f>
        <v>5</v>
      </c>
      <c r="I92" s="113">
        <f>IF(OR(F92=0,F92="#N/A N/A"),0,H92 / F92*100)</f>
        <v>1.2696800406297613</v>
      </c>
      <c r="J92" s="114">
        <v>361229</v>
      </c>
      <c r="K92" s="110" t="str">
        <f>CONCATENATE(D172,D92, " Curncy")</f>
        <v>EURGBp Curncy</v>
      </c>
      <c r="L92" s="110">
        <f>IF(D92 = D172,1,_xll.BDP(K92,$L$3))</f>
        <v>1</v>
      </c>
      <c r="M92" s="372" t="e">
        <f>IF(D92 = D172,1,_xll.BDP(K92,$M$3)*L92)</f>
        <v>#VALUE!</v>
      </c>
      <c r="N92" s="116" t="e">
        <f>H92*J92*T92/M92</f>
        <v>#VALUE!</v>
      </c>
      <c r="O92" s="379" t="e">
        <f>N92 / Y172</f>
        <v>#VALUE!</v>
      </c>
      <c r="P92" s="286" t="e">
        <f>IF(OR(OR(J92=0,G92 = "#N/A N/A"),G92="#N/A Real Time"),0,G92*J92*T92/M92)</f>
        <v>#VALUE!</v>
      </c>
      <c r="Q92" s="384" t="e">
        <f>P92 / Y172*100</f>
        <v>#VALUE!</v>
      </c>
      <c r="R92" s="118" t="e">
        <f>IF(Q92&lt;0,Q92,0)</f>
        <v>#VALUE!</v>
      </c>
      <c r="S92" s="384" t="e">
        <f>IF(Q92&gt;0,Q92,0)</f>
        <v>#VALUE!</v>
      </c>
      <c r="T92" s="110">
        <f>IF(EXACT(D92,UPPER(D92)),1,0.01)/V92</f>
        <v>0.01</v>
      </c>
      <c r="U92" s="110">
        <v>0</v>
      </c>
      <c r="V92" s="110">
        <v>1</v>
      </c>
      <c r="W92" s="117" t="e">
        <f>IF(AND(Q92&lt;0,O92&gt;0),O92,0)</f>
        <v>#VALUE!</v>
      </c>
      <c r="X92" s="117" t="e">
        <f>IF(AND(Q92&gt;0,O92&gt;0),O92,0)</f>
        <v>#VALUE!</v>
      </c>
      <c r="Y92" s="110"/>
      <c r="Z92" s="119">
        <f>_xll.BDH(C92,$Z$3,$D$1,$D$1)</f>
        <v>403.2</v>
      </c>
      <c r="AA92" s="119">
        <f>IF(OR(OR(F92="#N/A N/A",F92="#N/A Real Time"),OR(Z92="#N/A N/A",Z92="#N/A Real Time")),0,  F92 - Z92)</f>
        <v>-9.3999999999999773</v>
      </c>
      <c r="AB92" s="129">
        <f>IF(OR(Z92=0,Z92="#N/A N/A"),0,AA92 / Z92*100)</f>
        <v>-2.3313492063492007</v>
      </c>
      <c r="AC92" s="121">
        <v>361229</v>
      </c>
      <c r="AD92" s="122">
        <f>IF(D92 = D172,1,_xll.BDP(K92,$AD$3)*L92)</f>
        <v>0.86165000000000003</v>
      </c>
      <c r="AE92" s="389">
        <f>AA92*AC92*T92/AD92 / AF172</f>
        <v>-2.7918753628726294E-4</v>
      </c>
      <c r="AF92" s="123"/>
    </row>
    <row r="93" spans="1:32" s="107" customFormat="1" ht="12" customHeight="1" x14ac:dyDescent="0.2">
      <c r="A93" s="152"/>
      <c r="B93" s="152">
        <v>2201</v>
      </c>
      <c r="C93" s="152" t="s">
        <v>985</v>
      </c>
      <c r="D93" s="152" t="str">
        <f>_xll.BDP(C93,$D$3)</f>
        <v>GBp</v>
      </c>
      <c r="E93" s="152" t="s">
        <v>1075</v>
      </c>
      <c r="F93" s="173">
        <f>_xll.BDP(C93,$F$3)</f>
        <v>42.41</v>
      </c>
      <c r="G93" s="173">
        <f>_xll.BDP(C93,$G$3)</f>
        <v>42.625</v>
      </c>
      <c r="H93" s="169">
        <f t="shared" si="27"/>
        <v>0.21500000000000341</v>
      </c>
      <c r="I93" s="170">
        <f t="shared" si="28"/>
        <v>0.50695590662580381</v>
      </c>
      <c r="J93" s="174">
        <v>-2732047</v>
      </c>
      <c r="K93" s="152" t="str">
        <f>CONCATENATE(D172,D93, " Curncy")</f>
        <v>EURGBp Curncy</v>
      </c>
      <c r="L93" s="152">
        <f>IF(D93 = D172,1,_xll.BDP(K93,$L$3))</f>
        <v>1</v>
      </c>
      <c r="M93" s="375" t="e">
        <f>IF(D93 = D172,1,_xll.BDP(K93,$M$3)*L93)</f>
        <v>#VALUE!</v>
      </c>
      <c r="N93" s="174" t="e">
        <f t="shared" si="29"/>
        <v>#VALUE!</v>
      </c>
      <c r="O93" s="381" t="e">
        <f>N93 / Y172</f>
        <v>#VALUE!</v>
      </c>
      <c r="P93" s="175" t="e">
        <f t="shared" si="30"/>
        <v>#VALUE!</v>
      </c>
      <c r="Q93" s="386" t="e">
        <f>P93 / Y172*100</f>
        <v>#VALUE!</v>
      </c>
      <c r="R93" s="221" t="e">
        <f t="shared" si="31"/>
        <v>#VALUE!</v>
      </c>
      <c r="S93" s="386" t="e">
        <f t="shared" si="32"/>
        <v>#VALUE!</v>
      </c>
      <c r="T93" s="152">
        <f t="shared" si="33"/>
        <v>0.01</v>
      </c>
      <c r="U93" s="152">
        <v>0</v>
      </c>
      <c r="V93" s="152">
        <v>1</v>
      </c>
      <c r="W93" s="223" t="e">
        <f t="shared" si="34"/>
        <v>#VALUE!</v>
      </c>
      <c r="X93" s="223" t="e">
        <f t="shared" si="35"/>
        <v>#VALUE!</v>
      </c>
      <c r="Y93" s="152"/>
      <c r="Z93" s="171">
        <f>_xll.BDH(C93,$Z$3,$D$1,$D$1)</f>
        <v>42.31</v>
      </c>
      <c r="AA93" s="171">
        <f t="shared" si="36"/>
        <v>9.9999999999994316E-2</v>
      </c>
      <c r="AB93" s="172">
        <f t="shared" si="37"/>
        <v>0.23635074450483176</v>
      </c>
      <c r="AC93" s="176">
        <v>-2732047</v>
      </c>
      <c r="AD93" s="177">
        <f>IF(D93 = D172,1,_xll.BDP(K93,$AD$3)*L93)</f>
        <v>0.86165000000000003</v>
      </c>
      <c r="AE93" s="391">
        <f>AA93*AC93*T93/AD93 / AF172</f>
        <v>-2.2463308945676958E-5</v>
      </c>
      <c r="AF93" s="167"/>
    </row>
    <row r="94" spans="1:32" s="107" customFormat="1" ht="12" customHeight="1" x14ac:dyDescent="0.2">
      <c r="A94" s="152"/>
      <c r="B94" s="152">
        <v>10193</v>
      </c>
      <c r="C94" s="152" t="s">
        <v>1677</v>
      </c>
      <c r="D94" s="152" t="str">
        <f>_xll.BDP(C94,$D$3)</f>
        <v>GBp</v>
      </c>
      <c r="E94" s="152" t="s">
        <v>1076</v>
      </c>
      <c r="F94" s="173">
        <f>_xll.BDP(C94,$F$3)</f>
        <v>7558</v>
      </c>
      <c r="G94" s="173">
        <f>_xll.BDP(C94,$G$3)</f>
        <v>7618</v>
      </c>
      <c r="H94" s="169">
        <f>IF(OR(OR(G94="#N/A N/A",G94="#N/A Real Time"),OR(F94="#N/A N/A",F94="#N/A Real Time")),0,  G94 - F94)</f>
        <v>60</v>
      </c>
      <c r="I94" s="170">
        <f>IF(OR(F94=0,F94="#N/A N/A"),0,H94 / F94*100)</f>
        <v>0.79386080973802597</v>
      </c>
      <c r="J94" s="174">
        <v>-16719</v>
      </c>
      <c r="K94" s="152" t="str">
        <f>CONCATENATE(D172,D94, " Curncy")</f>
        <v>EURGBp Curncy</v>
      </c>
      <c r="L94" s="152">
        <f>IF(D94 = D172,1,_xll.BDP(K94,$L$3))</f>
        <v>1</v>
      </c>
      <c r="M94" s="375" t="e">
        <f>IF(D94 = D172,1,_xll.BDP(K94,$M$3)*L94)</f>
        <v>#VALUE!</v>
      </c>
      <c r="N94" s="174" t="e">
        <f>H94*J94*T94/M94</f>
        <v>#VALUE!</v>
      </c>
      <c r="O94" s="381" t="e">
        <f>N94 / Y172</f>
        <v>#VALUE!</v>
      </c>
      <c r="P94" s="175" t="e">
        <f>IF(OR(OR(J94=0,G94 = "#N/A N/A"),G94="#N/A Real Time"),0,G94*J94*T94/M94)</f>
        <v>#VALUE!</v>
      </c>
      <c r="Q94" s="386" t="e">
        <f>P94 / Y172*100</f>
        <v>#VALUE!</v>
      </c>
      <c r="R94" s="221" t="e">
        <f>IF(Q94&lt;0,Q94,0)</f>
        <v>#VALUE!</v>
      </c>
      <c r="S94" s="386" t="e">
        <f>IF(Q94&gt;0,Q94,0)</f>
        <v>#VALUE!</v>
      </c>
      <c r="T94" s="152">
        <f>IF(EXACT(D94,UPPER(D94)),1,0.01)/V94</f>
        <v>0.01</v>
      </c>
      <c r="U94" s="152">
        <v>0</v>
      </c>
      <c r="V94" s="152">
        <v>1</v>
      </c>
      <c r="W94" s="223" t="e">
        <f>IF(AND(Q94&lt;0,O94&gt;0),O94,0)</f>
        <v>#VALUE!</v>
      </c>
      <c r="X94" s="223" t="e">
        <f>IF(AND(Q94&gt;0,O94&gt;0),O94,0)</f>
        <v>#VALUE!</v>
      </c>
      <c r="Y94" s="152"/>
      <c r="Z94" s="171" t="str">
        <f>_xll.BDH(C94,$Z$3,$D$1,$D$1)</f>
        <v>#N/A Requesting Data...</v>
      </c>
      <c r="AA94" s="171" t="e">
        <f>IF(OR(OR(F94="#N/A N/A",F94="#N/A Real Time"),OR(Z94="#N/A N/A",Z94="#N/A Real Time")),0,  F94 - Z94)</f>
        <v>#VALUE!</v>
      </c>
      <c r="AB94" s="172" t="e">
        <f>IF(OR(Z94=0,Z94="#N/A N/A"),0,AA94 / Z94*100)</f>
        <v>#VALUE!</v>
      </c>
      <c r="AC94" s="176">
        <v>-16719</v>
      </c>
      <c r="AD94" s="177">
        <f>IF(D94 = D172,1,_xll.BDP(K94,$AD$3)*L94)</f>
        <v>0.86165000000000003</v>
      </c>
      <c r="AE94" s="391" t="e">
        <f>AA94*AC94*T94/AD94 / AF172</f>
        <v>#VALUE!</v>
      </c>
      <c r="AF94" s="167"/>
    </row>
    <row r="95" spans="1:32" s="107" customFormat="1" ht="12" customHeight="1" x14ac:dyDescent="0.2">
      <c r="A95" s="152"/>
      <c r="B95" s="152">
        <v>3260</v>
      </c>
      <c r="C95" s="152" t="s">
        <v>75</v>
      </c>
      <c r="D95" s="152" t="str">
        <f>_xll.BDP(C95,$D$3)</f>
        <v>GBp</v>
      </c>
      <c r="E95" s="152" t="s">
        <v>372</v>
      </c>
      <c r="F95" s="173">
        <f>_xll.BDP(C95,$F$3)</f>
        <v>243.3</v>
      </c>
      <c r="G95" s="173">
        <f>_xll.BDP(C95,$G$3)</f>
        <v>244.6</v>
      </c>
      <c r="H95" s="169">
        <f t="shared" si="27"/>
        <v>1.2999999999999829</v>
      </c>
      <c r="I95" s="170">
        <f t="shared" si="28"/>
        <v>0.53431976983147667</v>
      </c>
      <c r="J95" s="174">
        <v>777729</v>
      </c>
      <c r="K95" s="152" t="str">
        <f>CONCATENATE(D172,D95, " Curncy")</f>
        <v>EURGBp Curncy</v>
      </c>
      <c r="L95" s="152">
        <f>IF(D95 = D172,1,_xll.BDP(K95,$L$3))</f>
        <v>1</v>
      </c>
      <c r="M95" s="375" t="e">
        <f>IF(D95 = D172,1,_xll.BDP(K95,$M$3)*L95)</f>
        <v>#VALUE!</v>
      </c>
      <c r="N95" s="174" t="e">
        <f t="shared" si="29"/>
        <v>#VALUE!</v>
      </c>
      <c r="O95" s="381" t="e">
        <f>N95 / Y172</f>
        <v>#VALUE!</v>
      </c>
      <c r="P95" s="175" t="e">
        <f t="shared" si="30"/>
        <v>#VALUE!</v>
      </c>
      <c r="Q95" s="386" t="e">
        <f>P95 / Y172*100</f>
        <v>#VALUE!</v>
      </c>
      <c r="R95" s="221" t="e">
        <f t="shared" si="31"/>
        <v>#VALUE!</v>
      </c>
      <c r="S95" s="386" t="e">
        <f t="shared" si="32"/>
        <v>#VALUE!</v>
      </c>
      <c r="T95" s="152">
        <f t="shared" si="33"/>
        <v>0.01</v>
      </c>
      <c r="U95" s="152">
        <v>0</v>
      </c>
      <c r="V95" s="152">
        <v>1</v>
      </c>
      <c r="W95" s="223" t="e">
        <f t="shared" si="34"/>
        <v>#VALUE!</v>
      </c>
      <c r="X95" s="223" t="e">
        <f t="shared" si="35"/>
        <v>#VALUE!</v>
      </c>
      <c r="Y95" s="152"/>
      <c r="Z95" s="171">
        <f>_xll.BDH(C95,$Z$3,$D$1,$D$1)</f>
        <v>249.8</v>
      </c>
      <c r="AA95" s="171">
        <f t="shared" si="36"/>
        <v>-6.5</v>
      </c>
      <c r="AB95" s="172">
        <f t="shared" si="37"/>
        <v>-2.6020816653322658</v>
      </c>
      <c r="AC95" s="176">
        <v>777729</v>
      </c>
      <c r="AD95" s="177">
        <f>IF(D95 = D172,1,_xll.BDP(K95,$AD$3)*L95)</f>
        <v>0.86165000000000003</v>
      </c>
      <c r="AE95" s="391">
        <f>AA95*AC95*T95/AD95 / AF172</f>
        <v>-4.1564945339368981E-4</v>
      </c>
      <c r="AF95" s="167"/>
    </row>
    <row r="96" spans="1:32" s="107" customFormat="1" ht="12" customHeight="1" x14ac:dyDescent="0.2">
      <c r="A96" s="110"/>
      <c r="B96" s="110">
        <v>6360</v>
      </c>
      <c r="C96" s="110" t="s">
        <v>986</v>
      </c>
      <c r="D96" s="110" t="str">
        <f>_xll.BDP(C96,$D$3)</f>
        <v>GBp</v>
      </c>
      <c r="E96" s="110" t="s">
        <v>1077</v>
      </c>
      <c r="F96" s="111">
        <f>_xll.BDP(C96,$F$3)</f>
        <v>138.19999999999999</v>
      </c>
      <c r="G96" s="111">
        <f>_xll.BDP(C96,$G$3)</f>
        <v>137.94999999999999</v>
      </c>
      <c r="H96" s="112">
        <f>IF(OR(OR(G96="#N/A N/A",G96="#N/A Real Time"),OR(F96="#N/A N/A",F96="#N/A Real Time")),0,  G96 - F96)</f>
        <v>-0.25</v>
      </c>
      <c r="I96" s="113">
        <f>IF(OR(F96=0,F96="#N/A N/A"),0,H96 / F96*100)</f>
        <v>-0.18089725036179452</v>
      </c>
      <c r="J96" s="114">
        <v>471466</v>
      </c>
      <c r="K96" s="110" t="str">
        <f>CONCATENATE(D172,D96, " Curncy")</f>
        <v>EURGBp Curncy</v>
      </c>
      <c r="L96" s="110">
        <f>IF(D96 = D172,1,_xll.BDP(K96,$L$3))</f>
        <v>1</v>
      </c>
      <c r="M96" s="372" t="e">
        <f>IF(D96 = D172,1,_xll.BDP(K96,$M$3)*L96)</f>
        <v>#VALUE!</v>
      </c>
      <c r="N96" s="116" t="e">
        <f>H96*J96*T96/M96</f>
        <v>#VALUE!</v>
      </c>
      <c r="O96" s="379" t="e">
        <f>N96 / Y172</f>
        <v>#VALUE!</v>
      </c>
      <c r="P96" s="286" t="e">
        <f>IF(OR(OR(J96=0,G96 = "#N/A N/A"),G96="#N/A Real Time"),0,G96*J96*T96/M96)</f>
        <v>#VALUE!</v>
      </c>
      <c r="Q96" s="384" t="e">
        <f>P96 / Y172*100</f>
        <v>#VALUE!</v>
      </c>
      <c r="R96" s="118" t="e">
        <f>IF(Q96&lt;0,Q96,0)</f>
        <v>#VALUE!</v>
      </c>
      <c r="S96" s="384" t="e">
        <f>IF(Q96&gt;0,Q96,0)</f>
        <v>#VALUE!</v>
      </c>
      <c r="T96" s="110">
        <f>IF(EXACT(D96,UPPER(D96)),1,0.01)/V96</f>
        <v>0.01</v>
      </c>
      <c r="U96" s="110">
        <v>0</v>
      </c>
      <c r="V96" s="110">
        <v>1</v>
      </c>
      <c r="W96" s="117" t="e">
        <f>IF(AND(Q96&lt;0,O96&gt;0),O96,0)</f>
        <v>#VALUE!</v>
      </c>
      <c r="X96" s="117" t="e">
        <f>IF(AND(Q96&gt;0,O96&gt;0),O96,0)</f>
        <v>#VALUE!</v>
      </c>
      <c r="Y96" s="110"/>
      <c r="Z96" s="119">
        <f>_xll.BDH(C96,$Z$3,$D$1,$D$1)</f>
        <v>135.5</v>
      </c>
      <c r="AA96" s="119">
        <f>IF(OR(OR(F96="#N/A N/A",F96="#N/A Real Time"),OR(Z96="#N/A N/A",Z96="#N/A Real Time")),0,  F96 - Z96)</f>
        <v>2.6999999999999886</v>
      </c>
      <c r="AB96" s="129">
        <f>IF(OR(Z96=0,Z96="#N/A N/A"),0,AA96 / Z96*100)</f>
        <v>1.9926199261992537</v>
      </c>
      <c r="AC96" s="121">
        <v>471466</v>
      </c>
      <c r="AD96" s="122">
        <f>IF(D96 = D172,1,_xll.BDP(K96,$AD$3)*L96)</f>
        <v>0.86165000000000003</v>
      </c>
      <c r="AE96" s="389">
        <f>AA96*AC96*T96/AD96 / AF172</f>
        <v>1.0466457319926904E-4</v>
      </c>
      <c r="AF96" s="123"/>
    </row>
    <row r="97" spans="1:32" s="107" customFormat="1" ht="12" customHeight="1" x14ac:dyDescent="0.2">
      <c r="A97" s="152"/>
      <c r="B97" s="152">
        <v>24540</v>
      </c>
      <c r="C97" s="152" t="s">
        <v>1165</v>
      </c>
      <c r="D97" s="152" t="str">
        <f>_xll.BDP(C97,$D$3)</f>
        <v>GBp</v>
      </c>
      <c r="E97" s="152" t="s">
        <v>1166</v>
      </c>
      <c r="F97" s="173">
        <f>_xll.BDP(C97,$F$3)</f>
        <v>74.900000000000006</v>
      </c>
      <c r="G97" s="173">
        <f>_xll.BDP(C97,$G$3)</f>
        <v>75.400000000000006</v>
      </c>
      <c r="H97" s="169">
        <f t="shared" si="27"/>
        <v>0.5</v>
      </c>
      <c r="I97" s="170">
        <f t="shared" si="28"/>
        <v>0.66755674232309736</v>
      </c>
      <c r="J97" s="174">
        <v>-1073245</v>
      </c>
      <c r="K97" s="152" t="str">
        <f>CONCATENATE(D172,D97, " Curncy")</f>
        <v>EURGBp Curncy</v>
      </c>
      <c r="L97" s="152">
        <f>IF(D97 = D172,1,_xll.BDP(K97,$L$3))</f>
        <v>1</v>
      </c>
      <c r="M97" s="375" t="e">
        <f>IF(D97 = D172,1,_xll.BDP(K97,$M$3)*L97)</f>
        <v>#VALUE!</v>
      </c>
      <c r="N97" s="174" t="e">
        <f t="shared" si="29"/>
        <v>#VALUE!</v>
      </c>
      <c r="O97" s="381" t="e">
        <f>N97 / Y172</f>
        <v>#VALUE!</v>
      </c>
      <c r="P97" s="175" t="e">
        <f t="shared" si="30"/>
        <v>#VALUE!</v>
      </c>
      <c r="Q97" s="386" t="e">
        <f>P97 / Y172*100</f>
        <v>#VALUE!</v>
      </c>
      <c r="R97" s="221" t="e">
        <f t="shared" si="31"/>
        <v>#VALUE!</v>
      </c>
      <c r="S97" s="386" t="e">
        <f t="shared" si="32"/>
        <v>#VALUE!</v>
      </c>
      <c r="T97" s="152">
        <f t="shared" si="33"/>
        <v>0.01</v>
      </c>
      <c r="U97" s="152">
        <v>0</v>
      </c>
      <c r="V97" s="152">
        <v>1</v>
      </c>
      <c r="W97" s="223" t="e">
        <f t="shared" si="34"/>
        <v>#VALUE!</v>
      </c>
      <c r="X97" s="223" t="e">
        <f t="shared" si="35"/>
        <v>#VALUE!</v>
      </c>
      <c r="Y97" s="152"/>
      <c r="Z97" s="171">
        <f>_xll.BDH(C97,$Z$3,$D$1,$D$1)</f>
        <v>77.2</v>
      </c>
      <c r="AA97" s="171">
        <f t="shared" si="36"/>
        <v>-2.2999999999999972</v>
      </c>
      <c r="AB97" s="172">
        <f t="shared" si="37"/>
        <v>-2.9792746113989601</v>
      </c>
      <c r="AC97" s="176">
        <v>-1073245</v>
      </c>
      <c r="AD97" s="177">
        <f>IF(D97 = D172,1,_xll.BDP(K97,$AD$3)*L97)</f>
        <v>0.86165000000000003</v>
      </c>
      <c r="AE97" s="391">
        <f>AA97*AC97*T97/AD97 / AF172</f>
        <v>2.0296085031344676E-4</v>
      </c>
      <c r="AF97" s="167"/>
    </row>
    <row r="98" spans="1:32" s="107" customFormat="1" ht="12" customHeight="1" x14ac:dyDescent="0.2">
      <c r="A98" s="110"/>
      <c r="B98" s="110">
        <v>33560</v>
      </c>
      <c r="C98" s="110" t="s">
        <v>1718</v>
      </c>
      <c r="D98" s="110" t="str">
        <f>_xll.BDP(C98,$D$3)</f>
        <v>GBp</v>
      </c>
      <c r="E98" s="110" t="s">
        <v>1719</v>
      </c>
      <c r="F98" s="111">
        <f>_xll.BDP(C98,$F$3)</f>
        <v>866</v>
      </c>
      <c r="G98" s="111">
        <f>_xll.BDP(C98,$G$3)</f>
        <v>850</v>
      </c>
      <c r="H98" s="112">
        <f>IF(OR(OR(G98="#N/A N/A",G98="#N/A Real Time"),OR(F98="#N/A N/A",F98="#N/A Real Time")),0,  G98 - F98)</f>
        <v>-16</v>
      </c>
      <c r="I98" s="113">
        <f>IF(OR(F98=0,F98="#N/A N/A"),0,H98 / F98*100)</f>
        <v>-1.8475750577367205</v>
      </c>
      <c r="J98" s="114">
        <v>52900</v>
      </c>
      <c r="K98" s="110" t="str">
        <f>CONCATENATE(D172,D98, " Curncy")</f>
        <v>EURGBp Curncy</v>
      </c>
      <c r="L98" s="110">
        <f>IF(D98 = D172,1,_xll.BDP(K98,$L$3))</f>
        <v>1</v>
      </c>
      <c r="M98" s="372" t="e">
        <f>IF(D98 = D172,1,_xll.BDP(K98,$M$3)*L98)</f>
        <v>#VALUE!</v>
      </c>
      <c r="N98" s="116" t="e">
        <f>H98*J98*T98/M98</f>
        <v>#VALUE!</v>
      </c>
      <c r="O98" s="379" t="e">
        <f>N98 / Y172</f>
        <v>#VALUE!</v>
      </c>
      <c r="P98" s="286" t="e">
        <f>IF(OR(OR(J98=0,G98 = "#N/A N/A"),G98="#N/A Real Time"),0,G98*J98*T98/M98)</f>
        <v>#VALUE!</v>
      </c>
      <c r="Q98" s="384" t="e">
        <f>P98 / Y172*100</f>
        <v>#VALUE!</v>
      </c>
      <c r="R98" s="118" t="e">
        <f>IF(Q98&lt;0,Q98,0)</f>
        <v>#VALUE!</v>
      </c>
      <c r="S98" s="384" t="e">
        <f>IF(Q98&gt;0,Q98,0)</f>
        <v>#VALUE!</v>
      </c>
      <c r="T98" s="110">
        <f>IF(EXACT(D98,UPPER(D98)),1,0.01)/V98</f>
        <v>0.01</v>
      </c>
      <c r="U98" s="110">
        <v>0</v>
      </c>
      <c r="V98" s="110">
        <v>1</v>
      </c>
      <c r="W98" s="117" t="e">
        <f>IF(AND(Q98&lt;0,O98&gt;0),O98,0)</f>
        <v>#VALUE!</v>
      </c>
      <c r="X98" s="117" t="e">
        <f>IF(AND(Q98&gt;0,O98&gt;0),O98,0)</f>
        <v>#VALUE!</v>
      </c>
      <c r="Y98" s="110"/>
      <c r="Z98" s="119" t="str">
        <f>_xll.BDH(C98,$Z$3,$D$1,$D$1)</f>
        <v>#N/A Requesting Data...</v>
      </c>
      <c r="AA98" s="119" t="e">
        <f>IF(OR(OR(F98="#N/A N/A",F98="#N/A Real Time"),OR(Z98="#N/A N/A",Z98="#N/A Real Time")),0,  F98 - Z98)</f>
        <v>#VALUE!</v>
      </c>
      <c r="AB98" s="129" t="e">
        <f>IF(OR(Z98=0,Z98="#N/A N/A"),0,AA98 / Z98*100)</f>
        <v>#VALUE!</v>
      </c>
      <c r="AC98" s="121">
        <v>52900</v>
      </c>
      <c r="AD98" s="122">
        <f>IF(D98 = D172,1,_xll.BDP(K98,$AD$3)*L98)</f>
        <v>0.86165000000000003</v>
      </c>
      <c r="AE98" s="389" t="e">
        <f>AA98*AC98*T98/AD98 / AF172</f>
        <v>#VALUE!</v>
      </c>
      <c r="AF98" s="123"/>
    </row>
    <row r="99" spans="1:32" s="107" customFormat="1" ht="12" customHeight="1" x14ac:dyDescent="0.2">
      <c r="A99" s="152"/>
      <c r="B99" s="152">
        <v>20120</v>
      </c>
      <c r="C99" s="152" t="s">
        <v>74</v>
      </c>
      <c r="D99" s="152" t="str">
        <f>_xll.BDP(C99,$D$3)</f>
        <v>GBp</v>
      </c>
      <c r="E99" s="152" t="s">
        <v>276</v>
      </c>
      <c r="F99" s="173">
        <f>_xll.BDP(C99,$F$3)</f>
        <v>13.85</v>
      </c>
      <c r="G99" s="173">
        <f>_xll.BDP(C99,$G$3)</f>
        <v>13.85</v>
      </c>
      <c r="H99" s="169">
        <f t="shared" si="27"/>
        <v>0</v>
      </c>
      <c r="I99" s="170">
        <f t="shared" si="28"/>
        <v>0</v>
      </c>
      <c r="J99" s="174">
        <v>1111249</v>
      </c>
      <c r="K99" s="152" t="str">
        <f>CONCATENATE(D172,D99, " Curncy")</f>
        <v>EURGBp Curncy</v>
      </c>
      <c r="L99" s="152">
        <f>IF(D99 = D172,1,_xll.BDP(K99,$L$3))</f>
        <v>1</v>
      </c>
      <c r="M99" s="375" t="e">
        <f>IF(D99 = D172,1,_xll.BDP(K99,$M$3)*L99)</f>
        <v>#VALUE!</v>
      </c>
      <c r="N99" s="174" t="e">
        <f t="shared" si="29"/>
        <v>#VALUE!</v>
      </c>
      <c r="O99" s="381" t="e">
        <f>N99 / Y172</f>
        <v>#VALUE!</v>
      </c>
      <c r="P99" s="175" t="e">
        <f t="shared" si="30"/>
        <v>#VALUE!</v>
      </c>
      <c r="Q99" s="386" t="e">
        <f>P99 / Y172*100</f>
        <v>#VALUE!</v>
      </c>
      <c r="R99" s="221" t="e">
        <f t="shared" si="31"/>
        <v>#VALUE!</v>
      </c>
      <c r="S99" s="386" t="e">
        <f t="shared" si="32"/>
        <v>#VALUE!</v>
      </c>
      <c r="T99" s="152">
        <f t="shared" si="33"/>
        <v>0.01</v>
      </c>
      <c r="U99" s="152">
        <v>0</v>
      </c>
      <c r="V99" s="152">
        <v>1</v>
      </c>
      <c r="W99" s="223" t="e">
        <f t="shared" si="34"/>
        <v>#VALUE!</v>
      </c>
      <c r="X99" s="223" t="e">
        <f t="shared" si="35"/>
        <v>#VALUE!</v>
      </c>
      <c r="Y99" s="152"/>
      <c r="Z99" s="171">
        <f>_xll.BDH(C99,$Z$3,$D$1,$D$1)</f>
        <v>13.5</v>
      </c>
      <c r="AA99" s="171">
        <f t="shared" si="36"/>
        <v>0.34999999999999964</v>
      </c>
      <c r="AB99" s="172">
        <f t="shared" si="37"/>
        <v>2.5925925925925899</v>
      </c>
      <c r="AC99" s="176">
        <v>1111249</v>
      </c>
      <c r="AD99" s="177">
        <f>IF(D99 = D172,1,_xll.BDP(K99,$AD$3)*L99)</f>
        <v>0.86165000000000003</v>
      </c>
      <c r="AE99" s="391">
        <f>AA99*AC99*T99/AD99 / AF172</f>
        <v>3.1979008270727365E-5</v>
      </c>
      <c r="AF99" s="167"/>
    </row>
    <row r="100" spans="1:32" s="107" customFormat="1" ht="12" customHeight="1" x14ac:dyDescent="0.2">
      <c r="A100" s="152"/>
      <c r="B100" s="152">
        <v>33056</v>
      </c>
      <c r="C100" s="152" t="s">
        <v>1660</v>
      </c>
      <c r="D100" s="152" t="str">
        <f>_xll.BDP(C100,$D$3)</f>
        <v>GBp</v>
      </c>
      <c r="E100" s="152" t="s">
        <v>1661</v>
      </c>
      <c r="F100" s="173">
        <f>_xll.BDP(C100,$F$3)</f>
        <v>266</v>
      </c>
      <c r="G100" s="173">
        <f>_xll.BDP(C100,$G$3)</f>
        <v>272.5</v>
      </c>
      <c r="H100" s="169">
        <f>IF(OR(OR(G100="#N/A N/A",G100="#N/A Real Time"),OR(F100="#N/A N/A",F100="#N/A Real Time")),0,  G100 - F100)</f>
        <v>6.5</v>
      </c>
      <c r="I100" s="170">
        <f>IF(OR(F100=0,F100="#N/A N/A"),0,H100 / F100*100)</f>
        <v>2.4436090225563909</v>
      </c>
      <c r="J100" s="174">
        <v>662095</v>
      </c>
      <c r="K100" s="152" t="str">
        <f>CONCATENATE(D172,D100, " Curncy")</f>
        <v>EURGBp Curncy</v>
      </c>
      <c r="L100" s="152">
        <f>IF(D100 = D172,1,_xll.BDP(K100,$L$3))</f>
        <v>1</v>
      </c>
      <c r="M100" s="375" t="e">
        <f>IF(D100 = D172,1,_xll.BDP(K100,$M$3)*L100)</f>
        <v>#VALUE!</v>
      </c>
      <c r="N100" s="174" t="e">
        <f>H100*J100*T100/M100</f>
        <v>#VALUE!</v>
      </c>
      <c r="O100" s="381" t="e">
        <f>N100 / Y172</f>
        <v>#VALUE!</v>
      </c>
      <c r="P100" s="175" t="e">
        <f>IF(OR(OR(J100=0,G100 = "#N/A N/A"),G100="#N/A Real Time"),0,G100*J100*T100/M100)</f>
        <v>#VALUE!</v>
      </c>
      <c r="Q100" s="386" t="e">
        <f>P100 / Y172*100</f>
        <v>#VALUE!</v>
      </c>
      <c r="R100" s="221" t="e">
        <f>IF(Q100&lt;0,Q100,0)</f>
        <v>#VALUE!</v>
      </c>
      <c r="S100" s="386" t="e">
        <f>IF(Q100&gt;0,Q100,0)</f>
        <v>#VALUE!</v>
      </c>
      <c r="T100" s="152">
        <f>IF(EXACT(D100,UPPER(D100)),1,0.01)/V100</f>
        <v>0.01</v>
      </c>
      <c r="U100" s="152">
        <v>0</v>
      </c>
      <c r="V100" s="152">
        <v>1</v>
      </c>
      <c r="W100" s="223" t="e">
        <f>IF(AND(Q100&lt;0,O100&gt;0),O100,0)</f>
        <v>#VALUE!</v>
      </c>
      <c r="X100" s="223" t="e">
        <f>IF(AND(Q100&gt;0,O100&gt;0),O100,0)</f>
        <v>#VALUE!</v>
      </c>
      <c r="Y100" s="152"/>
      <c r="Z100" s="171">
        <f>_xll.BDH(C100,$Z$3,$D$1,$D$1)</f>
        <v>276.5</v>
      </c>
      <c r="AA100" s="171">
        <f>IF(OR(OR(F100="#N/A N/A",F100="#N/A Real Time"),OR(Z100="#N/A N/A",Z100="#N/A Real Time")),0,  F100 - Z100)</f>
        <v>-10.5</v>
      </c>
      <c r="AB100" s="172">
        <f>IF(OR(Z100=0,Z100="#N/A N/A"),0,AA100 / Z100*100)</f>
        <v>-3.79746835443038</v>
      </c>
      <c r="AC100" s="176">
        <v>662095</v>
      </c>
      <c r="AD100" s="177">
        <f>IF(D100 = D172,1,_xll.BDP(K100,$AD$3)*L100)</f>
        <v>0.86165000000000003</v>
      </c>
      <c r="AE100" s="391">
        <f>AA100*AC100*T100/AD100 / AF172</f>
        <v>-5.7160388394519835E-4</v>
      </c>
      <c r="AF100" s="167"/>
    </row>
    <row r="101" spans="1:32" s="107" customFormat="1" ht="12" customHeight="1" x14ac:dyDescent="0.2">
      <c r="A101" s="110"/>
      <c r="B101" s="110">
        <v>6000</v>
      </c>
      <c r="C101" s="110" t="s">
        <v>73</v>
      </c>
      <c r="D101" s="110" t="str">
        <f>_xll.BDP(C101,$D$3)</f>
        <v>GBp</v>
      </c>
      <c r="E101" s="110" t="s">
        <v>373</v>
      </c>
      <c r="F101" s="111">
        <f>_xll.BDP(C101,$F$3)</f>
        <v>743.2</v>
      </c>
      <c r="G101" s="111">
        <f>_xll.BDP(C101,$G$3)</f>
        <v>753</v>
      </c>
      <c r="H101" s="112">
        <f>IF(OR(OR(G101="#N/A N/A",G101="#N/A Real Time"),OR(F101="#N/A N/A",F101="#N/A Real Time")),0,  G101 - F101)</f>
        <v>9.7999999999999545</v>
      </c>
      <c r="I101" s="113">
        <f>IF(OR(F101=0,F101="#N/A N/A"),0,H101 / F101*100)</f>
        <v>1.3186221743810487</v>
      </c>
      <c r="J101" s="114">
        <v>253802</v>
      </c>
      <c r="K101" s="110" t="str">
        <f>CONCATENATE(D172,D101, " Curncy")</f>
        <v>EURGBp Curncy</v>
      </c>
      <c r="L101" s="110">
        <f>IF(D101 = D172,1,_xll.BDP(K101,$L$3))</f>
        <v>1</v>
      </c>
      <c r="M101" s="372" t="e">
        <f>IF(D101 = D172,1,_xll.BDP(K101,$M$3)*L101)</f>
        <v>#VALUE!</v>
      </c>
      <c r="N101" s="116" t="e">
        <f>H101*J101*T101/M101</f>
        <v>#VALUE!</v>
      </c>
      <c r="O101" s="379" t="e">
        <f>N101 / Y172</f>
        <v>#VALUE!</v>
      </c>
      <c r="P101" s="286" t="e">
        <f>IF(OR(OR(J101=0,G101 = "#N/A N/A"),G101="#N/A Real Time"),0,G101*J101*T101/M101)</f>
        <v>#VALUE!</v>
      </c>
      <c r="Q101" s="384" t="e">
        <f>P101 / Y172*100</f>
        <v>#VALUE!</v>
      </c>
      <c r="R101" s="118" t="e">
        <f>IF(Q101&lt;0,Q101,0)</f>
        <v>#VALUE!</v>
      </c>
      <c r="S101" s="384" t="e">
        <f>IF(Q101&gt;0,Q101,0)</f>
        <v>#VALUE!</v>
      </c>
      <c r="T101" s="110">
        <f>IF(EXACT(D101,UPPER(D101)),1,0.01)/V101</f>
        <v>0.01</v>
      </c>
      <c r="U101" s="110">
        <v>0</v>
      </c>
      <c r="V101" s="110">
        <v>1</v>
      </c>
      <c r="W101" s="117" t="e">
        <f>IF(AND(Q101&lt;0,O101&gt;0),O101,0)</f>
        <v>#VALUE!</v>
      </c>
      <c r="X101" s="117" t="e">
        <f>IF(AND(Q101&gt;0,O101&gt;0),O101,0)</f>
        <v>#VALUE!</v>
      </c>
      <c r="Y101" s="110"/>
      <c r="Z101" s="119">
        <f>_xll.BDH(C101,$Z$3,$D$1,$D$1)</f>
        <v>749.8</v>
      </c>
      <c r="AA101" s="119">
        <f>IF(OR(OR(F101="#N/A N/A",F101="#N/A Real Time"),OR(Z101="#N/A N/A",Z101="#N/A Real Time")),0,  F101 - Z101)</f>
        <v>-6.5999999999999091</v>
      </c>
      <c r="AB101" s="129">
        <f>IF(OR(Z101=0,Z101="#N/A N/A"),0,AA101 / Z101*100)</f>
        <v>-0.88023472926112434</v>
      </c>
      <c r="AC101" s="121">
        <v>253802</v>
      </c>
      <c r="AD101" s="122">
        <f>IF(D101 = D172,1,_xll.BDP(K101,$AD$3)*L101)</f>
        <v>0.86165000000000003</v>
      </c>
      <c r="AE101" s="389">
        <f>AA101*AC101*T101/AD101 / AF172</f>
        <v>-1.3772872891426924E-4</v>
      </c>
      <c r="AF101" s="123"/>
    </row>
    <row r="102" spans="1:32" s="107" customFormat="1" ht="12" customHeight="1" x14ac:dyDescent="0.2">
      <c r="A102" s="152"/>
      <c r="B102" s="152">
        <v>3404</v>
      </c>
      <c r="C102" s="152" t="s">
        <v>72</v>
      </c>
      <c r="D102" s="152" t="str">
        <f>_xll.BDP(C102,$D$3)</f>
        <v>GBp</v>
      </c>
      <c r="E102" s="152" t="s">
        <v>275</v>
      </c>
      <c r="F102" s="173">
        <f>_xll.BDP(C102,$F$3)</f>
        <v>21.7</v>
      </c>
      <c r="G102" s="173">
        <f>_xll.BDP(C102,$G$3)</f>
        <v>21.7</v>
      </c>
      <c r="H102" s="169">
        <f t="shared" si="27"/>
        <v>0</v>
      </c>
      <c r="I102" s="170">
        <f t="shared" si="28"/>
        <v>0</v>
      </c>
      <c r="J102" s="174">
        <v>18087896</v>
      </c>
      <c r="K102" s="152" t="str">
        <f>CONCATENATE(D172,D102, " Curncy")</f>
        <v>EURGBp Curncy</v>
      </c>
      <c r="L102" s="152">
        <f>IF(D102 = D172,1,_xll.BDP(K102,$L$3))</f>
        <v>1</v>
      </c>
      <c r="M102" s="375" t="e">
        <f>IF(D102 = D172,1,_xll.BDP(K102,$M$3)*L102)</f>
        <v>#VALUE!</v>
      </c>
      <c r="N102" s="174" t="e">
        <f t="shared" si="29"/>
        <v>#VALUE!</v>
      </c>
      <c r="O102" s="381" t="e">
        <f>N102 / Y172</f>
        <v>#VALUE!</v>
      </c>
      <c r="P102" s="175" t="e">
        <f t="shared" si="30"/>
        <v>#VALUE!</v>
      </c>
      <c r="Q102" s="386" t="e">
        <f>P102 / Y172*100</f>
        <v>#VALUE!</v>
      </c>
      <c r="R102" s="221" t="e">
        <f t="shared" si="31"/>
        <v>#VALUE!</v>
      </c>
      <c r="S102" s="386" t="e">
        <f t="shared" si="32"/>
        <v>#VALUE!</v>
      </c>
      <c r="T102" s="152">
        <f t="shared" si="33"/>
        <v>0.01</v>
      </c>
      <c r="U102" s="152">
        <v>0</v>
      </c>
      <c r="V102" s="152">
        <v>1</v>
      </c>
      <c r="W102" s="223" t="e">
        <f t="shared" si="34"/>
        <v>#VALUE!</v>
      </c>
      <c r="X102" s="223" t="e">
        <f t="shared" si="35"/>
        <v>#VALUE!</v>
      </c>
      <c r="Y102" s="152"/>
      <c r="Z102" s="171">
        <f>_xll.BDH(C102,$Z$3,$D$1,$D$1)</f>
        <v>20.9</v>
      </c>
      <c r="AA102" s="171">
        <f t="shared" si="36"/>
        <v>0.80000000000000071</v>
      </c>
      <c r="AB102" s="172">
        <f t="shared" si="37"/>
        <v>3.8277511961722519</v>
      </c>
      <c r="AC102" s="176">
        <v>18087896</v>
      </c>
      <c r="AD102" s="177">
        <f>IF(D102 = D172,1,_xll.BDP(K102,$AD$3)*L102)</f>
        <v>0.86165000000000003</v>
      </c>
      <c r="AE102" s="391">
        <f>AA102*AC102*T102/AD102 / AF172</f>
        <v>1.1897716138127869E-3</v>
      </c>
      <c r="AF102" s="167"/>
    </row>
    <row r="103" spans="1:32" s="107" customFormat="1" ht="12" customHeight="1" x14ac:dyDescent="0.2">
      <c r="A103" s="152"/>
      <c r="B103" s="152">
        <v>19183</v>
      </c>
      <c r="C103" s="152" t="s">
        <v>1191</v>
      </c>
      <c r="D103" s="152" t="str">
        <f>_xll.BDP(C103,$D$3)</f>
        <v>GBp</v>
      </c>
      <c r="E103" s="152" t="s">
        <v>1192</v>
      </c>
      <c r="F103" s="173">
        <f>_xll.BDP(C103,$F$3)</f>
        <v>1596</v>
      </c>
      <c r="G103" s="173">
        <f>_xll.BDP(C103,$G$3)</f>
        <v>1597</v>
      </c>
      <c r="H103" s="169">
        <f t="shared" si="27"/>
        <v>1</v>
      </c>
      <c r="I103" s="170">
        <f t="shared" si="28"/>
        <v>6.2656641604010022E-2</v>
      </c>
      <c r="J103" s="174">
        <v>164211</v>
      </c>
      <c r="K103" s="152" t="str">
        <f>CONCATENATE(D172,D103, " Curncy")</f>
        <v>EURGBp Curncy</v>
      </c>
      <c r="L103" s="152">
        <f>IF(D103 = D172,1,_xll.BDP(K103,$L$3))</f>
        <v>1</v>
      </c>
      <c r="M103" s="375" t="e">
        <f>IF(D103 = D172,1,_xll.BDP(K103,$M$3)*L103)</f>
        <v>#VALUE!</v>
      </c>
      <c r="N103" s="174" t="e">
        <f t="shared" si="29"/>
        <v>#VALUE!</v>
      </c>
      <c r="O103" s="381" t="e">
        <f>N103 / Y172</f>
        <v>#VALUE!</v>
      </c>
      <c r="P103" s="175" t="e">
        <f t="shared" si="30"/>
        <v>#VALUE!</v>
      </c>
      <c r="Q103" s="386" t="e">
        <f>P103 / Y172*100</f>
        <v>#VALUE!</v>
      </c>
      <c r="R103" s="221" t="e">
        <f t="shared" si="31"/>
        <v>#VALUE!</v>
      </c>
      <c r="S103" s="386" t="e">
        <f t="shared" si="32"/>
        <v>#VALUE!</v>
      </c>
      <c r="T103" s="152">
        <f t="shared" si="33"/>
        <v>0.01</v>
      </c>
      <c r="U103" s="152">
        <v>0</v>
      </c>
      <c r="V103" s="152">
        <v>1</v>
      </c>
      <c r="W103" s="223" t="e">
        <f t="shared" si="34"/>
        <v>#VALUE!</v>
      </c>
      <c r="X103" s="223" t="e">
        <f t="shared" si="35"/>
        <v>#VALUE!</v>
      </c>
      <c r="Y103" s="152"/>
      <c r="Z103" s="171">
        <f>_xll.BDH(C103,$Z$3,$D$1,$D$1)</f>
        <v>1673</v>
      </c>
      <c r="AA103" s="171">
        <f t="shared" si="36"/>
        <v>-77</v>
      </c>
      <c r="AB103" s="172">
        <f t="shared" si="37"/>
        <v>-4.6025104602510458</v>
      </c>
      <c r="AC103" s="176">
        <v>164211</v>
      </c>
      <c r="AD103" s="177">
        <f>IF(D103 = D172,1,_xll.BDP(K103,$AD$3)*L103)</f>
        <v>0.86165000000000003</v>
      </c>
      <c r="AE103" s="391">
        <f>AA103*AC103*T103/AD103 / AF172</f>
        <v>-1.0396293575713198E-3</v>
      </c>
      <c r="AF103" s="167"/>
    </row>
    <row r="104" spans="1:32" s="107" customFormat="1" ht="12" customHeight="1" x14ac:dyDescent="0.2">
      <c r="A104" s="110"/>
      <c r="B104" s="110">
        <v>11448</v>
      </c>
      <c r="C104" s="110" t="s">
        <v>1734</v>
      </c>
      <c r="D104" s="110" t="str">
        <f>_xll.BDP(C104,$D$3)</f>
        <v>GBp</v>
      </c>
      <c r="E104" s="110" t="s">
        <v>1735</v>
      </c>
      <c r="F104" s="111">
        <f>_xll.BDP(C104,$F$3)</f>
        <v>187</v>
      </c>
      <c r="G104" s="111">
        <f>_xll.BDP(C104,$G$3)</f>
        <v>178.9</v>
      </c>
      <c r="H104" s="112">
        <f>IF(OR(OR(G104="#N/A N/A",G104="#N/A Real Time"),OR(F104="#N/A N/A",F104="#N/A Real Time")),0,  G104 - F104)</f>
        <v>-8.0999999999999943</v>
      </c>
      <c r="I104" s="113">
        <f>IF(OR(F104=0,F104="#N/A N/A"),0,H104 / F104*100)</f>
        <v>-4.3315508021390343</v>
      </c>
      <c r="J104" s="114">
        <v>294990</v>
      </c>
      <c r="K104" s="110" t="str">
        <f>CONCATENATE(D172,D104, " Curncy")</f>
        <v>EURGBp Curncy</v>
      </c>
      <c r="L104" s="110">
        <f>IF(D104 = D172,1,_xll.BDP(K104,$L$3))</f>
        <v>1</v>
      </c>
      <c r="M104" s="372" t="e">
        <f>IF(D104 = D172,1,_xll.BDP(K104,$M$3)*L104)</f>
        <v>#VALUE!</v>
      </c>
      <c r="N104" s="116" t="e">
        <f>H104*J104*T104/M104</f>
        <v>#VALUE!</v>
      </c>
      <c r="O104" s="379" t="e">
        <f>N104 / Y172</f>
        <v>#VALUE!</v>
      </c>
      <c r="P104" s="286" t="e">
        <f>IF(OR(OR(J104=0,G104 = "#N/A N/A"),G104="#N/A Real Time"),0,G104*J104*T104/M104)</f>
        <v>#VALUE!</v>
      </c>
      <c r="Q104" s="384" t="e">
        <f>P104 / Y172*100</f>
        <v>#VALUE!</v>
      </c>
      <c r="R104" s="118" t="e">
        <f>IF(Q104&lt;0,Q104,0)</f>
        <v>#VALUE!</v>
      </c>
      <c r="S104" s="384" t="e">
        <f>IF(Q104&gt;0,Q104,0)</f>
        <v>#VALUE!</v>
      </c>
      <c r="T104" s="110">
        <f>IF(EXACT(D104,UPPER(D104)),1,0.01)/V104</f>
        <v>0.01</v>
      </c>
      <c r="U104" s="110">
        <v>0</v>
      </c>
      <c r="V104" s="110">
        <v>1</v>
      </c>
      <c r="W104" s="117" t="e">
        <f>IF(AND(Q104&lt;0,O104&gt;0),O104,0)</f>
        <v>#VALUE!</v>
      </c>
      <c r="X104" s="117" t="e">
        <f>IF(AND(Q104&gt;0,O104&gt;0),O104,0)</f>
        <v>#VALUE!</v>
      </c>
      <c r="Y104" s="110"/>
      <c r="Z104" s="119">
        <f>_xll.BDH(C104,$Z$3,$D$1,$D$1)</f>
        <v>181</v>
      </c>
      <c r="AA104" s="119">
        <f>IF(OR(OR(F104="#N/A N/A",F104="#N/A Real Time"),OR(Z104="#N/A N/A",Z104="#N/A Real Time")),0,  F104 - Z104)</f>
        <v>6</v>
      </c>
      <c r="AB104" s="129">
        <f>IF(OR(Z104=0,Z104="#N/A N/A"),0,AA104 / Z104*100)</f>
        <v>3.3149171270718232</v>
      </c>
      <c r="AC104" s="121">
        <v>294990</v>
      </c>
      <c r="AD104" s="122">
        <f>IF(D104 = D172,1,_xll.BDP(K104,$AD$3)*L104)</f>
        <v>0.86165000000000003</v>
      </c>
      <c r="AE104" s="389">
        <f>AA104*AC104*T104/AD104 / AF172</f>
        <v>1.4552717810240354E-4</v>
      </c>
      <c r="AF104" s="123"/>
    </row>
    <row r="105" spans="1:32" s="107" customFormat="1" ht="12" customHeight="1" x14ac:dyDescent="0.2">
      <c r="A105" s="152"/>
      <c r="B105" s="152">
        <v>10205</v>
      </c>
      <c r="C105" s="152" t="s">
        <v>998</v>
      </c>
      <c r="D105" s="152" t="str">
        <f>_xll.BDP(C105,$D$3)</f>
        <v>GBp</v>
      </c>
      <c r="E105" s="152" t="s">
        <v>1581</v>
      </c>
      <c r="F105" s="173">
        <f>_xll.BDP(C105,$F$3)</f>
        <v>199.4</v>
      </c>
      <c r="G105" s="173">
        <f>_xll.BDP(C105,$G$3)</f>
        <v>199.4</v>
      </c>
      <c r="H105" s="169">
        <f t="shared" si="27"/>
        <v>0</v>
      </c>
      <c r="I105" s="170">
        <f t="shared" si="28"/>
        <v>0</v>
      </c>
      <c r="J105" s="174">
        <v>195117</v>
      </c>
      <c r="K105" s="152" t="str">
        <f>CONCATENATE(D172,D105, " Curncy")</f>
        <v>EURGBp Curncy</v>
      </c>
      <c r="L105" s="152">
        <f>IF(D105 = D172,1,_xll.BDP(K105,$L$3))</f>
        <v>1</v>
      </c>
      <c r="M105" s="375" t="e">
        <f>IF(D105 = D172,1,_xll.BDP(K105,$M$3)*L105)</f>
        <v>#VALUE!</v>
      </c>
      <c r="N105" s="174" t="e">
        <f t="shared" si="29"/>
        <v>#VALUE!</v>
      </c>
      <c r="O105" s="381" t="e">
        <f>N105 / Y172</f>
        <v>#VALUE!</v>
      </c>
      <c r="P105" s="175" t="e">
        <f t="shared" si="30"/>
        <v>#VALUE!</v>
      </c>
      <c r="Q105" s="386" t="e">
        <f>P105 / Y172*100</f>
        <v>#VALUE!</v>
      </c>
      <c r="R105" s="221" t="e">
        <f t="shared" si="31"/>
        <v>#VALUE!</v>
      </c>
      <c r="S105" s="386" t="e">
        <f t="shared" si="32"/>
        <v>#VALUE!</v>
      </c>
      <c r="T105" s="152">
        <f t="shared" si="33"/>
        <v>0.01</v>
      </c>
      <c r="U105" s="152">
        <v>0</v>
      </c>
      <c r="V105" s="152">
        <v>1</v>
      </c>
      <c r="W105" s="223" t="e">
        <f t="shared" si="34"/>
        <v>#VALUE!</v>
      </c>
      <c r="X105" s="223" t="e">
        <f t="shared" si="35"/>
        <v>#VALUE!</v>
      </c>
      <c r="Y105" s="152"/>
      <c r="Z105" s="171">
        <f>_xll.BDH(C105,$Z$3,$D$1,$D$1)</f>
        <v>199.6</v>
      </c>
      <c r="AA105" s="171">
        <f t="shared" si="36"/>
        <v>-0.19999999999998863</v>
      </c>
      <c r="AB105" s="172">
        <f t="shared" si="37"/>
        <v>-0.10020040080159752</v>
      </c>
      <c r="AC105" s="176">
        <v>195117</v>
      </c>
      <c r="AD105" s="177">
        <f>IF(D105 = D172,1,_xll.BDP(K105,$AD$3)*L105)</f>
        <v>0.86165000000000003</v>
      </c>
      <c r="AE105" s="391">
        <f>AA105*AC105*T105/AD105 / AF172</f>
        <v>-3.2085637264319762E-6</v>
      </c>
      <c r="AF105" s="167"/>
    </row>
    <row r="106" spans="1:32" s="107" customFormat="1" ht="12" customHeight="1" x14ac:dyDescent="0.2">
      <c r="A106" s="152"/>
      <c r="B106" s="152">
        <v>33101</v>
      </c>
      <c r="C106" s="152" t="s">
        <v>1668</v>
      </c>
      <c r="D106" s="152" t="str">
        <f>_xll.BDP(C106,$D$3)</f>
        <v>GBp</v>
      </c>
      <c r="E106" s="152" t="s">
        <v>1669</v>
      </c>
      <c r="F106" s="173">
        <f>_xll.BDP(C106,$F$3)</f>
        <v>124</v>
      </c>
      <c r="G106" s="173">
        <f>_xll.BDP(C106,$G$3)</f>
        <v>123</v>
      </c>
      <c r="H106" s="169">
        <f>IF(OR(OR(G106="#N/A N/A",G106="#N/A Real Time"),OR(F106="#N/A N/A",F106="#N/A Real Time")),0,  G106 - F106)</f>
        <v>-1</v>
      </c>
      <c r="I106" s="170">
        <f>IF(OR(F106=0,F106="#N/A N/A"),0,H106 / F106*100)</f>
        <v>-0.80645161290322576</v>
      </c>
      <c r="J106" s="174">
        <v>814387</v>
      </c>
      <c r="K106" s="152" t="str">
        <f>CONCATENATE(D172,D106, " Curncy")</f>
        <v>EURGBp Curncy</v>
      </c>
      <c r="L106" s="152">
        <f>IF(D106 = D172,1,_xll.BDP(K106,$L$3))</f>
        <v>1</v>
      </c>
      <c r="M106" s="375" t="e">
        <f>IF(D106 = D172,1,_xll.BDP(K106,$M$3)*L106)</f>
        <v>#VALUE!</v>
      </c>
      <c r="N106" s="174" t="e">
        <f>H106*J106*T106/M106</f>
        <v>#VALUE!</v>
      </c>
      <c r="O106" s="381" t="e">
        <f>N106 / Y172</f>
        <v>#VALUE!</v>
      </c>
      <c r="P106" s="175" t="e">
        <f>IF(OR(OR(J106=0,G106 = "#N/A N/A"),G106="#N/A Real Time"),0,G106*J106*T106/M106)</f>
        <v>#VALUE!</v>
      </c>
      <c r="Q106" s="386" t="e">
        <f>P106 / Y172*100</f>
        <v>#VALUE!</v>
      </c>
      <c r="R106" s="221" t="e">
        <f>IF(Q106&lt;0,Q106,0)</f>
        <v>#VALUE!</v>
      </c>
      <c r="S106" s="386" t="e">
        <f>IF(Q106&gt;0,Q106,0)</f>
        <v>#VALUE!</v>
      </c>
      <c r="T106" s="152">
        <f>IF(EXACT(D106,UPPER(D106)),1,0.01)/V106</f>
        <v>0.01</v>
      </c>
      <c r="U106" s="152">
        <v>0</v>
      </c>
      <c r="V106" s="152">
        <v>1</v>
      </c>
      <c r="W106" s="223" t="e">
        <f>IF(AND(Q106&lt;0,O106&gt;0),O106,0)</f>
        <v>#VALUE!</v>
      </c>
      <c r="X106" s="223" t="e">
        <f>IF(AND(Q106&gt;0,O106&gt;0),O106,0)</f>
        <v>#VALUE!</v>
      </c>
      <c r="Y106" s="152"/>
      <c r="Z106" s="171">
        <f>_xll.BDH(C106,$Z$3,$D$1,$D$1)</f>
        <v>130.5</v>
      </c>
      <c r="AA106" s="171">
        <f>IF(OR(OR(F106="#N/A N/A",F106="#N/A Real Time"),OR(Z106="#N/A N/A",Z106="#N/A Real Time")),0,  F106 - Z106)</f>
        <v>-6.5</v>
      </c>
      <c r="AB106" s="172">
        <f>IF(OR(Z106=0,Z106="#N/A N/A"),0,AA106 / Z106*100)</f>
        <v>-4.980842911877394</v>
      </c>
      <c r="AC106" s="176">
        <v>814387</v>
      </c>
      <c r="AD106" s="177">
        <f>IF(D106 = D172,1,_xll.BDP(K106,$AD$3)*L106)</f>
        <v>0.86165000000000003</v>
      </c>
      <c r="AE106" s="391">
        <f>AA106*AC106*T106/AD106 / AF172</f>
        <v>-4.3524095334097977E-4</v>
      </c>
      <c r="AF106" s="167"/>
    </row>
    <row r="107" spans="1:32" s="107" customFormat="1" ht="12" customHeight="1" x14ac:dyDescent="0.2">
      <c r="A107" s="110"/>
      <c r="B107" s="110">
        <v>10208</v>
      </c>
      <c r="C107" s="110" t="s">
        <v>1003</v>
      </c>
      <c r="D107" s="110" t="str">
        <f>_xll.BDP(C107,$D$3)</f>
        <v>GBp</v>
      </c>
      <c r="E107" s="110" t="s">
        <v>1091</v>
      </c>
      <c r="F107" s="111">
        <f>_xll.BDP(C107,$F$3)</f>
        <v>565.20000000000005</v>
      </c>
      <c r="G107" s="111">
        <f>_xll.BDP(C107,$G$3)</f>
        <v>572</v>
      </c>
      <c r="H107" s="112">
        <f>IF(OR(OR(G107="#N/A N/A",G107="#N/A Real Time"),OR(F107="#N/A N/A",F107="#N/A Real Time")),0,  G107 - F107)</f>
        <v>6.7999999999999545</v>
      </c>
      <c r="I107" s="113">
        <f>IF(OR(F107=0,F107="#N/A N/A"),0,H107 / F107*100)</f>
        <v>1.203113941967437</v>
      </c>
      <c r="J107" s="114">
        <v>-130195</v>
      </c>
      <c r="K107" s="110" t="str">
        <f>CONCATENATE(D172,D107, " Curncy")</f>
        <v>EURGBp Curncy</v>
      </c>
      <c r="L107" s="110">
        <f>IF(D107 = D172,1,_xll.BDP(K107,$L$3))</f>
        <v>1</v>
      </c>
      <c r="M107" s="372" t="e">
        <f>IF(D107 = D172,1,_xll.BDP(K107,$M$3)*L107)</f>
        <v>#VALUE!</v>
      </c>
      <c r="N107" s="116" t="e">
        <f>H107*J107*T107/M107</f>
        <v>#VALUE!</v>
      </c>
      <c r="O107" s="379" t="e">
        <f>N107 / Y172</f>
        <v>#VALUE!</v>
      </c>
      <c r="P107" s="286" t="e">
        <f>IF(OR(OR(J107=0,G107 = "#N/A N/A"),G107="#N/A Real Time"),0,G107*J107*T107/M107)</f>
        <v>#VALUE!</v>
      </c>
      <c r="Q107" s="384" t="e">
        <f>P107 / Y172*100</f>
        <v>#VALUE!</v>
      </c>
      <c r="R107" s="118" t="e">
        <f>IF(Q107&lt;0,Q107,0)</f>
        <v>#VALUE!</v>
      </c>
      <c r="S107" s="384" t="e">
        <f>IF(Q107&gt;0,Q107,0)</f>
        <v>#VALUE!</v>
      </c>
      <c r="T107" s="110">
        <f>IF(EXACT(D107,UPPER(D107)),1,0.01)/V107</f>
        <v>0.01</v>
      </c>
      <c r="U107" s="110">
        <v>0</v>
      </c>
      <c r="V107" s="110">
        <v>1</v>
      </c>
      <c r="W107" s="117" t="e">
        <f>IF(AND(Q107&lt;0,O107&gt;0),O107,0)</f>
        <v>#VALUE!</v>
      </c>
      <c r="X107" s="117" t="e">
        <f>IF(AND(Q107&gt;0,O107&gt;0),O107,0)</f>
        <v>#VALUE!</v>
      </c>
      <c r="Y107" s="110"/>
      <c r="Z107" s="119">
        <f>_xll.BDH(C107,$Z$3,$D$1,$D$1)</f>
        <v>568.4</v>
      </c>
      <c r="AA107" s="119">
        <f>IF(OR(OR(F107="#N/A N/A",F107="#N/A Real Time"),OR(Z107="#N/A N/A",Z107="#N/A Real Time")),0,  F107 - Z107)</f>
        <v>-3.1999999999999318</v>
      </c>
      <c r="AB107" s="129">
        <f>IF(OR(Z107=0,Z107="#N/A N/A"),0,AA107 / Z107*100)</f>
        <v>-0.56298381421532928</v>
      </c>
      <c r="AC107" s="121">
        <v>-130195</v>
      </c>
      <c r="AD107" s="122">
        <f>IF(D107 = D172,1,_xll.BDP(K107,$AD$3)*L107)</f>
        <v>0.86165000000000003</v>
      </c>
      <c r="AE107" s="389">
        <f>AA107*AC107*T107/AD107 / AF172</f>
        <v>3.4255463490137786E-5</v>
      </c>
      <c r="AF107" s="123"/>
    </row>
    <row r="108" spans="1:32" s="107" customFormat="1" ht="12" customHeight="1" x14ac:dyDescent="0.2">
      <c r="A108" s="152"/>
      <c r="B108" s="152">
        <v>21107</v>
      </c>
      <c r="C108" s="152" t="s">
        <v>1664</v>
      </c>
      <c r="D108" s="152" t="str">
        <f>_xll.BDP(C108,$D$3)</f>
        <v>USD</v>
      </c>
      <c r="E108" s="152" t="s">
        <v>1665</v>
      </c>
      <c r="F108" s="173" t="str">
        <f>_xll.BDP(C108,$F$3)</f>
        <v>#N/A N/A</v>
      </c>
      <c r="G108" s="173" t="str">
        <f>_xll.BDP(C108,$G$3)</f>
        <v>#N/A N/A</v>
      </c>
      <c r="H108" s="169">
        <f>IF(OR(OR(G108="#N/A N/A",G108="#N/A Real Time"),OR(F108="#N/A N/A",F108="#N/A Real Time")),0,  G108 - F108)</f>
        <v>0</v>
      </c>
      <c r="I108" s="170">
        <f>IF(OR(F108=0,F108="#N/A N/A"),0,H108 / F108*100)</f>
        <v>0</v>
      </c>
      <c r="J108" s="174">
        <v>164696</v>
      </c>
      <c r="K108" s="152" t="str">
        <f>CONCATENATE(D172,D108, " Curncy")</f>
        <v>EURUSD Curncy</v>
      </c>
      <c r="L108" s="152">
        <f>IF(D108 = D172,1,_xll.BDP(K108,$L$3))</f>
        <v>1</v>
      </c>
      <c r="M108" s="375">
        <f>IF(D108 = D172,1,_xll.BDP(K108,$M$3)*L108)</f>
        <v>1.0435000000000001</v>
      </c>
      <c r="N108" s="174">
        <f>H108*J108*T108/M108</f>
        <v>0</v>
      </c>
      <c r="O108" s="381">
        <f>N108 / Y172</f>
        <v>0</v>
      </c>
      <c r="P108" s="175">
        <f>IF(OR(OR(J108=0,G108 = "#N/A N/A"),G108="#N/A Real Time"),0,G108*J108*T108/M108)</f>
        <v>0</v>
      </c>
      <c r="Q108" s="386">
        <f>P108 / Y172*100</f>
        <v>0</v>
      </c>
      <c r="R108" s="221">
        <f>IF(Q108&lt;0,Q108,0)</f>
        <v>0</v>
      </c>
      <c r="S108" s="386">
        <f>IF(Q108&gt;0,Q108,0)</f>
        <v>0</v>
      </c>
      <c r="T108" s="152">
        <f>IF(EXACT(D108,UPPER(D108)),1,0.01)/V108</f>
        <v>1</v>
      </c>
      <c r="U108" s="152">
        <v>0</v>
      </c>
      <c r="V108" s="152">
        <v>1</v>
      </c>
      <c r="W108" s="223">
        <f>IF(AND(Q108&lt;0,O108&gt;0),O108,0)</f>
        <v>0</v>
      </c>
      <c r="X108" s="223">
        <f>IF(AND(Q108&gt;0,O108&gt;0),O108,0)</f>
        <v>0</v>
      </c>
      <c r="Y108" s="152"/>
      <c r="Z108" s="171" t="str">
        <f>_xll.BDH(C108,$Z$3,$D$1,$D$1)</f>
        <v>#N/A N/A</v>
      </c>
      <c r="AA108" s="171">
        <f>IF(OR(OR(F108="#N/A N/A",F108="#N/A Real Time"),OR(Z108="#N/A N/A",Z108="#N/A Real Time")),0,  F108 - Z108)</f>
        <v>0</v>
      </c>
      <c r="AB108" s="172">
        <f>IF(OR(Z108=0,Z108="#N/A N/A"),0,AA108 / Z108*100)</f>
        <v>0</v>
      </c>
      <c r="AC108" s="176">
        <v>164696</v>
      </c>
      <c r="AD108" s="177">
        <f>IF(D108 = D172,1,_xll.BDP(K108,$AD$3)*L108)</f>
        <v>1.0414000000000001</v>
      </c>
      <c r="AE108" s="391">
        <f>AA108*AC108*T108/AD108 / AF172</f>
        <v>0</v>
      </c>
      <c r="AF108" s="167"/>
    </row>
    <row r="109" spans="1:32" s="107" customFormat="1" ht="12" customHeight="1" x14ac:dyDescent="0.2">
      <c r="A109" s="152"/>
      <c r="B109" s="152">
        <v>10257</v>
      </c>
      <c r="C109" s="152" t="s">
        <v>1011</v>
      </c>
      <c r="D109" s="152" t="str">
        <f>_xll.BDP(C109,$D$3)</f>
        <v>GBp</v>
      </c>
      <c r="E109" s="152" t="s">
        <v>1100</v>
      </c>
      <c r="F109" s="173">
        <f>_xll.BDP(C109,$F$3)</f>
        <v>172.5</v>
      </c>
      <c r="G109" s="173">
        <f>_xll.BDP(C109,$G$3)</f>
        <v>174</v>
      </c>
      <c r="H109" s="169">
        <f t="shared" si="27"/>
        <v>1.5</v>
      </c>
      <c r="I109" s="170">
        <f t="shared" si="28"/>
        <v>0.86956521739130432</v>
      </c>
      <c r="J109" s="174">
        <v>653490</v>
      </c>
      <c r="K109" s="152" t="str">
        <f>CONCATENATE(D172,D109, " Curncy")</f>
        <v>EURGBp Curncy</v>
      </c>
      <c r="L109" s="152">
        <f>IF(D109 = D172,1,_xll.BDP(K109,$L$3))</f>
        <v>1</v>
      </c>
      <c r="M109" s="375" t="e">
        <f>IF(D109 = D172,1,_xll.BDP(K109,$M$3)*L109)</f>
        <v>#VALUE!</v>
      </c>
      <c r="N109" s="174" t="e">
        <f t="shared" si="29"/>
        <v>#VALUE!</v>
      </c>
      <c r="O109" s="381" t="e">
        <f>N109 / Y172</f>
        <v>#VALUE!</v>
      </c>
      <c r="P109" s="175" t="e">
        <f t="shared" si="30"/>
        <v>#VALUE!</v>
      </c>
      <c r="Q109" s="386" t="e">
        <f>P109 / Y172*100</f>
        <v>#VALUE!</v>
      </c>
      <c r="R109" s="221" t="e">
        <f t="shared" si="31"/>
        <v>#VALUE!</v>
      </c>
      <c r="S109" s="386" t="e">
        <f t="shared" si="32"/>
        <v>#VALUE!</v>
      </c>
      <c r="T109" s="152">
        <f t="shared" si="33"/>
        <v>0.01</v>
      </c>
      <c r="U109" s="152">
        <v>0</v>
      </c>
      <c r="V109" s="152">
        <v>1</v>
      </c>
      <c r="W109" s="223" t="e">
        <f t="shared" si="34"/>
        <v>#VALUE!</v>
      </c>
      <c r="X109" s="223" t="e">
        <f t="shared" si="35"/>
        <v>#VALUE!</v>
      </c>
      <c r="Y109" s="152"/>
      <c r="Z109" s="171">
        <f>_xll.BDH(C109,$Z$3,$D$1,$D$1)</f>
        <v>174.2</v>
      </c>
      <c r="AA109" s="171">
        <f t="shared" si="36"/>
        <v>-1.6999999999999886</v>
      </c>
      <c r="AB109" s="172">
        <f t="shared" si="37"/>
        <v>-0.97588978185992459</v>
      </c>
      <c r="AC109" s="176">
        <v>653490</v>
      </c>
      <c r="AD109" s="177">
        <f>IF(D109 = D172,1,_xll.BDP(K109,$AD$3)*L109)</f>
        <v>0.86165000000000003</v>
      </c>
      <c r="AE109" s="391">
        <f>AA109*AC109*T109/AD109 / AF172</f>
        <v>-9.1342613055152373E-5</v>
      </c>
      <c r="AF109" s="167"/>
    </row>
    <row r="110" spans="1:32" s="107" customFormat="1" ht="12" customHeight="1" x14ac:dyDescent="0.2">
      <c r="A110" s="152"/>
      <c r="B110" s="152">
        <v>29835</v>
      </c>
      <c r="C110" s="152" t="s">
        <v>1401</v>
      </c>
      <c r="D110" s="152" t="str">
        <f>_xll.BDP(C110,$D$3)</f>
        <v>USD</v>
      </c>
      <c r="E110" s="152" t="s">
        <v>1402</v>
      </c>
      <c r="F110" s="173">
        <f>_xll.BDP(C110,$F$3)</f>
        <v>31.84</v>
      </c>
      <c r="G110" s="173">
        <f>_xll.BDP(C110,$G$3)</f>
        <v>31.87</v>
      </c>
      <c r="H110" s="169">
        <f t="shared" si="27"/>
        <v>3.0000000000001137E-2</v>
      </c>
      <c r="I110" s="170">
        <f t="shared" si="28"/>
        <v>9.4221105527641763E-2</v>
      </c>
      <c r="J110" s="174">
        <v>118777</v>
      </c>
      <c r="K110" s="152" t="str">
        <f>CONCATENATE(D172,D110, " Curncy")</f>
        <v>EURUSD Curncy</v>
      </c>
      <c r="L110" s="152">
        <f>IF(D110 = D172,1,_xll.BDP(K110,$L$3))</f>
        <v>1</v>
      </c>
      <c r="M110" s="375" t="e">
        <f>IF(D110 = D172,1,_xll.BDP(K110,$M$3)*L110)</f>
        <v>#VALUE!</v>
      </c>
      <c r="N110" s="174" t="e">
        <f t="shared" si="29"/>
        <v>#VALUE!</v>
      </c>
      <c r="O110" s="381" t="e">
        <f>N110 / Y172</f>
        <v>#VALUE!</v>
      </c>
      <c r="P110" s="175" t="e">
        <f t="shared" si="30"/>
        <v>#VALUE!</v>
      </c>
      <c r="Q110" s="386" t="e">
        <f>P110 / Y172*100</f>
        <v>#VALUE!</v>
      </c>
      <c r="R110" s="221" t="e">
        <f t="shared" si="31"/>
        <v>#VALUE!</v>
      </c>
      <c r="S110" s="386" t="e">
        <f t="shared" si="32"/>
        <v>#VALUE!</v>
      </c>
      <c r="T110" s="152">
        <f t="shared" si="33"/>
        <v>1</v>
      </c>
      <c r="U110" s="152">
        <v>0</v>
      </c>
      <c r="V110" s="152">
        <v>1</v>
      </c>
      <c r="W110" s="223" t="e">
        <f t="shared" si="34"/>
        <v>#VALUE!</v>
      </c>
      <c r="X110" s="223" t="e">
        <f t="shared" si="35"/>
        <v>#VALUE!</v>
      </c>
      <c r="Y110" s="152"/>
      <c r="Z110" s="171">
        <f>_xll.BDH(C110,$Z$3,$D$1,$D$1)</f>
        <v>31.684999999999999</v>
      </c>
      <c r="AA110" s="171">
        <f t="shared" si="36"/>
        <v>0.15500000000000114</v>
      </c>
      <c r="AB110" s="172">
        <f t="shared" si="37"/>
        <v>0.48919046867603327</v>
      </c>
      <c r="AC110" s="176">
        <v>118777</v>
      </c>
      <c r="AD110" s="177">
        <f>IF(D110 = D172,1,_xll.BDP(K110,$AD$3)*L110)</f>
        <v>1.0414000000000001</v>
      </c>
      <c r="AE110" s="391">
        <f>AA110*AC110*T110/AD110 / AF172</f>
        <v>1.2524573130379504E-4</v>
      </c>
      <c r="AF110" s="167"/>
    </row>
    <row r="111" spans="1:32" s="107" customFormat="1" ht="12" customHeight="1" x14ac:dyDescent="0.2">
      <c r="A111" s="152"/>
      <c r="B111" s="152">
        <v>32675</v>
      </c>
      <c r="C111" s="152" t="s">
        <v>1670</v>
      </c>
      <c r="D111" s="152" t="str">
        <f>_xll.BDP(C111,$D$3)</f>
        <v>GBp</v>
      </c>
      <c r="E111" s="152" t="s">
        <v>1671</v>
      </c>
      <c r="F111" s="173">
        <f>_xll.BDP(C111,$F$3)</f>
        <v>1120</v>
      </c>
      <c r="G111" s="173">
        <f>_xll.BDP(C111,$G$3)</f>
        <v>1136</v>
      </c>
      <c r="H111" s="169">
        <f>IF(OR(OR(G111="#N/A N/A",G111="#N/A Real Time"),OR(F111="#N/A N/A",F111="#N/A Real Time")),0,  G111 - F111)</f>
        <v>16</v>
      </c>
      <c r="I111" s="170">
        <f>IF(OR(F111=0,F111="#N/A N/A"),0,H111 / F111*100)</f>
        <v>1.4285714285714286</v>
      </c>
      <c r="J111" s="174">
        <v>14692</v>
      </c>
      <c r="K111" s="152" t="str">
        <f>CONCATENATE(D172,D111, " Curncy")</f>
        <v>EURGBp Curncy</v>
      </c>
      <c r="L111" s="152">
        <f>IF(D111 = D172,1,_xll.BDP(K111,$L$3))</f>
        <v>1</v>
      </c>
      <c r="M111" s="375" t="e">
        <f>IF(D111 = D172,1,_xll.BDP(K111,$M$3)*L111)</f>
        <v>#VALUE!</v>
      </c>
      <c r="N111" s="174" t="e">
        <f>H111*J111*T111/M111</f>
        <v>#VALUE!</v>
      </c>
      <c r="O111" s="381" t="e">
        <f>N111 / Y172</f>
        <v>#VALUE!</v>
      </c>
      <c r="P111" s="175" t="e">
        <f>IF(OR(OR(J111=0,G111 = "#N/A N/A"),G111="#N/A Real Time"),0,G111*J111*T111/M111)</f>
        <v>#VALUE!</v>
      </c>
      <c r="Q111" s="386" t="e">
        <f>P111 / Y172*100</f>
        <v>#VALUE!</v>
      </c>
      <c r="R111" s="221" t="e">
        <f>IF(Q111&lt;0,Q111,0)</f>
        <v>#VALUE!</v>
      </c>
      <c r="S111" s="386" t="e">
        <f>IF(Q111&gt;0,Q111,0)</f>
        <v>#VALUE!</v>
      </c>
      <c r="T111" s="152">
        <f>IF(EXACT(D111,UPPER(D111)),1,0.01)/V111</f>
        <v>0.01</v>
      </c>
      <c r="U111" s="152">
        <v>0</v>
      </c>
      <c r="V111" s="152">
        <v>1</v>
      </c>
      <c r="W111" s="223" t="e">
        <f>IF(AND(Q111&lt;0,O111&gt;0),O111,0)</f>
        <v>#VALUE!</v>
      </c>
      <c r="X111" s="223" t="e">
        <f>IF(AND(Q111&gt;0,O111&gt;0),O111,0)</f>
        <v>#VALUE!</v>
      </c>
      <c r="Y111" s="152"/>
      <c r="Z111" s="171" t="str">
        <f>_xll.BDH(C111,$Z$3,$D$1,$D$1)</f>
        <v>#N/A Requesting Data...</v>
      </c>
      <c r="AA111" s="171" t="e">
        <f>IF(OR(OR(F111="#N/A N/A",F111="#N/A Real Time"),OR(Z111="#N/A N/A",Z111="#N/A Real Time")),0,  F111 - Z111)</f>
        <v>#VALUE!</v>
      </c>
      <c r="AB111" s="172" t="e">
        <f>IF(OR(Z111=0,Z111="#N/A N/A"),0,AA111 / Z111*100)</f>
        <v>#VALUE!</v>
      </c>
      <c r="AC111" s="176">
        <v>14692</v>
      </c>
      <c r="AD111" s="177">
        <f>IF(D111 = D172,1,_xll.BDP(K111,$AD$3)*L111)</f>
        <v>0.86165000000000003</v>
      </c>
      <c r="AE111" s="391" t="e">
        <f>AA111*AC111*T111/AD111 / AF172</f>
        <v>#VALUE!</v>
      </c>
      <c r="AF111" s="167"/>
    </row>
    <row r="112" spans="1:32" s="107" customFormat="1" ht="12" customHeight="1" x14ac:dyDescent="0.2">
      <c r="A112" s="152"/>
      <c r="B112" s="152">
        <v>26475</v>
      </c>
      <c r="C112" s="152"/>
      <c r="D112" s="152" t="s">
        <v>1170</v>
      </c>
      <c r="E112" s="152" t="s">
        <v>273</v>
      </c>
      <c r="F112" s="173">
        <v>1.8</v>
      </c>
      <c r="G112" s="173">
        <v>1.8</v>
      </c>
      <c r="H112" s="169">
        <f t="shared" si="27"/>
        <v>0</v>
      </c>
      <c r="I112" s="170">
        <f t="shared" si="28"/>
        <v>0</v>
      </c>
      <c r="J112" s="174">
        <v>1143260</v>
      </c>
      <c r="K112" s="152" t="str">
        <f>CONCATENATE(D172,D112, " Curncy")</f>
        <v>EURGBp Curncy</v>
      </c>
      <c r="L112" s="152">
        <f>IF(D112 = D172,1,_xll.BDP(K112,$L$3))</f>
        <v>1</v>
      </c>
      <c r="M112" s="375">
        <f>IF(D112 = D172,1,_xll.BDP(K112,$M$3)*L112)</f>
        <v>0.86089000000000004</v>
      </c>
      <c r="N112" s="174">
        <f t="shared" si="29"/>
        <v>0</v>
      </c>
      <c r="O112" s="381">
        <f>N112 / Y172</f>
        <v>0</v>
      </c>
      <c r="P112" s="175">
        <f t="shared" si="30"/>
        <v>23903.959855498379</v>
      </c>
      <c r="Q112" s="386">
        <f>P112 / Y172*100</f>
        <v>1.7333816805932829E-2</v>
      </c>
      <c r="R112" s="221">
        <f t="shared" si="31"/>
        <v>0</v>
      </c>
      <c r="S112" s="386">
        <f t="shared" si="32"/>
        <v>1.7333816805932829E-2</v>
      </c>
      <c r="T112" s="152">
        <f t="shared" si="33"/>
        <v>0.01</v>
      </c>
      <c r="U112" s="152">
        <v>1</v>
      </c>
      <c r="V112" s="152">
        <v>1</v>
      </c>
      <c r="W112" s="223">
        <f t="shared" si="34"/>
        <v>0</v>
      </c>
      <c r="X112" s="223">
        <f t="shared" si="35"/>
        <v>0</v>
      </c>
      <c r="Y112" s="152"/>
      <c r="Z112" s="171">
        <v>1.8</v>
      </c>
      <c r="AA112" s="171">
        <f t="shared" si="36"/>
        <v>0</v>
      </c>
      <c r="AB112" s="172">
        <f t="shared" si="37"/>
        <v>0</v>
      </c>
      <c r="AC112" s="176">
        <v>1143260</v>
      </c>
      <c r="AD112" s="177">
        <f>IF(D112 = D172,1,_xll.BDP(K112,$AD$3)*L112)</f>
        <v>0.86165000000000003</v>
      </c>
      <c r="AE112" s="391">
        <f>AA112*AC112*T112/AD112 / AF172</f>
        <v>0</v>
      </c>
      <c r="AF112" s="167"/>
    </row>
    <row r="113" spans="1:32" s="107" customFormat="1" ht="12" customHeight="1" x14ac:dyDescent="0.2">
      <c r="A113" s="152"/>
      <c r="B113" s="152">
        <v>3423</v>
      </c>
      <c r="C113" s="152" t="s">
        <v>64</v>
      </c>
      <c r="D113" s="152" t="str">
        <f>_xll.BDP(C113,$D$3)</f>
        <v>GBp</v>
      </c>
      <c r="E113" s="152" t="s">
        <v>376</v>
      </c>
      <c r="F113" s="173">
        <f>_xll.BDP(C113,$F$3)</f>
        <v>43.52</v>
      </c>
      <c r="G113" s="173">
        <f>_xll.BDP(C113,$G$3)</f>
        <v>45.44</v>
      </c>
      <c r="H113" s="169">
        <f t="shared" si="27"/>
        <v>1.9199999999999946</v>
      </c>
      <c r="I113" s="170">
        <f t="shared" si="28"/>
        <v>4.4117647058823399</v>
      </c>
      <c r="J113" s="174">
        <v>-2661282</v>
      </c>
      <c r="K113" s="152" t="str">
        <f>CONCATENATE(D172,D113, " Curncy")</f>
        <v>EURGBp Curncy</v>
      </c>
      <c r="L113" s="152">
        <f>IF(D113 = D172,1,_xll.BDP(K113,$L$3))</f>
        <v>1</v>
      </c>
      <c r="M113" s="375" t="e">
        <f>IF(D113 = D172,1,_xll.BDP(K113,$M$3)*L113)</f>
        <v>#VALUE!</v>
      </c>
      <c r="N113" s="174" t="e">
        <f t="shared" si="29"/>
        <v>#VALUE!</v>
      </c>
      <c r="O113" s="381" t="e">
        <f>N113 / Y172</f>
        <v>#VALUE!</v>
      </c>
      <c r="P113" s="175" t="e">
        <f t="shared" si="30"/>
        <v>#VALUE!</v>
      </c>
      <c r="Q113" s="386" t="e">
        <f>P113 / Y172*100</f>
        <v>#VALUE!</v>
      </c>
      <c r="R113" s="221" t="e">
        <f t="shared" si="31"/>
        <v>#VALUE!</v>
      </c>
      <c r="S113" s="386" t="e">
        <f t="shared" si="32"/>
        <v>#VALUE!</v>
      </c>
      <c r="T113" s="152">
        <f t="shared" si="33"/>
        <v>0.01</v>
      </c>
      <c r="U113" s="152">
        <v>0</v>
      </c>
      <c r="V113" s="152">
        <v>1</v>
      </c>
      <c r="W113" s="223" t="e">
        <f t="shared" si="34"/>
        <v>#VALUE!</v>
      </c>
      <c r="X113" s="223" t="e">
        <f t="shared" si="35"/>
        <v>#VALUE!</v>
      </c>
      <c r="Y113" s="152"/>
      <c r="Z113" s="171">
        <f>_xll.BDH(C113,$Z$3,$D$1,$D$1)</f>
        <v>46.86</v>
      </c>
      <c r="AA113" s="171">
        <f t="shared" si="36"/>
        <v>-3.3399999999999963</v>
      </c>
      <c r="AB113" s="172">
        <f t="shared" si="37"/>
        <v>-7.1276141698676829</v>
      </c>
      <c r="AC113" s="176">
        <v>-2661282</v>
      </c>
      <c r="AD113" s="177">
        <f>IF(D113 = D172,1,_xll.BDP(K113,$AD$3)*L113)</f>
        <v>0.86165000000000003</v>
      </c>
      <c r="AE113" s="391">
        <f>AA113*AC113*T113/AD113 / AF172</f>
        <v>7.308410404004461E-4</v>
      </c>
      <c r="AF113" s="167"/>
    </row>
    <row r="114" spans="1:32" s="107" customFormat="1" ht="12" customHeight="1" x14ac:dyDescent="0.2">
      <c r="A114" s="152"/>
      <c r="B114" s="152">
        <v>19477</v>
      </c>
      <c r="C114" s="152" t="s">
        <v>63</v>
      </c>
      <c r="D114" s="152" t="str">
        <f>_xll.BDP(C114,$D$3)</f>
        <v>GBp</v>
      </c>
      <c r="E114" s="152" t="s">
        <v>272</v>
      </c>
      <c r="F114" s="173" t="str">
        <f>_xll.BDP(C114,$F$3)</f>
        <v>#N/A N/A</v>
      </c>
      <c r="G114" s="173" t="str">
        <f>_xll.BDP(C114,$G$3)</f>
        <v>#N/A Requesting Data...</v>
      </c>
      <c r="H114" s="169">
        <f t="shared" si="27"/>
        <v>0</v>
      </c>
      <c r="I114" s="170">
        <f t="shared" si="28"/>
        <v>0</v>
      </c>
      <c r="J114" s="174">
        <v>4594112</v>
      </c>
      <c r="K114" s="152" t="str">
        <f>CONCATENATE(D172,D114, " Curncy")</f>
        <v>EURGBp Curncy</v>
      </c>
      <c r="L114" s="152">
        <f>IF(D114 = D172,1,_xll.BDP(K114,$L$3))</f>
        <v>1</v>
      </c>
      <c r="M114" s="375" t="e">
        <f>IF(D114 = D172,1,_xll.BDP(K114,$M$3)*L114)</f>
        <v>#VALUE!</v>
      </c>
      <c r="N114" s="174" t="e">
        <f t="shared" si="29"/>
        <v>#VALUE!</v>
      </c>
      <c r="O114" s="381" t="e">
        <f>N114 / Y172</f>
        <v>#VALUE!</v>
      </c>
      <c r="P114" s="175" t="e">
        <f t="shared" si="30"/>
        <v>#VALUE!</v>
      </c>
      <c r="Q114" s="386" t="e">
        <f>P114 / Y172*100</f>
        <v>#VALUE!</v>
      </c>
      <c r="R114" s="221" t="e">
        <f t="shared" si="31"/>
        <v>#VALUE!</v>
      </c>
      <c r="S114" s="386" t="e">
        <f t="shared" si="32"/>
        <v>#VALUE!</v>
      </c>
      <c r="T114" s="152">
        <f t="shared" si="33"/>
        <v>0.01</v>
      </c>
      <c r="U114" s="152">
        <v>0</v>
      </c>
      <c r="V114" s="152">
        <v>1</v>
      </c>
      <c r="W114" s="223" t="e">
        <f t="shared" si="34"/>
        <v>#VALUE!</v>
      </c>
      <c r="X114" s="223" t="e">
        <f t="shared" si="35"/>
        <v>#VALUE!</v>
      </c>
      <c r="Y114" s="152"/>
      <c r="Z114" s="171" t="str">
        <f>_xll.BDH(C114,$Z$3,$D$1,$D$1)</f>
        <v>#N/A N/A</v>
      </c>
      <c r="AA114" s="171">
        <f t="shared" si="36"/>
        <v>0</v>
      </c>
      <c r="AB114" s="172">
        <f t="shared" si="37"/>
        <v>0</v>
      </c>
      <c r="AC114" s="176">
        <v>4594112</v>
      </c>
      <c r="AD114" s="177">
        <f>IF(D114 = D172,1,_xll.BDP(K114,$AD$3)*L114)</f>
        <v>0.86165000000000003</v>
      </c>
      <c r="AE114" s="391">
        <f>AA114*AC114*T114/AD114 / AF172</f>
        <v>0</v>
      </c>
      <c r="AF114" s="167"/>
    </row>
    <row r="115" spans="1:32" s="107" customFormat="1" ht="12" customHeight="1" x14ac:dyDescent="0.2">
      <c r="A115" s="110"/>
      <c r="B115" s="110">
        <v>33578</v>
      </c>
      <c r="C115" s="110" t="s">
        <v>1738</v>
      </c>
      <c r="D115" s="110" t="str">
        <f>_xll.BDP(C115,$D$3)</f>
        <v>GBp</v>
      </c>
      <c r="E115" s="110" t="s">
        <v>1739</v>
      </c>
      <c r="F115" s="111">
        <f>_xll.BDP(C115,$F$3)</f>
        <v>327.8</v>
      </c>
      <c r="G115" s="111">
        <f>_xll.BDP(C115,$G$3)</f>
        <v>331.2</v>
      </c>
      <c r="H115" s="112">
        <f>IF(OR(OR(G115="#N/A N/A",G115="#N/A Real Time"),OR(F115="#N/A N/A",F115="#N/A Real Time")),0,  G115 - F115)</f>
        <v>3.3999999999999773</v>
      </c>
      <c r="I115" s="113">
        <f>IF(OR(F115=0,F115="#N/A N/A"),0,H115 / F115*100)</f>
        <v>1.0372178157412986</v>
      </c>
      <c r="J115" s="114">
        <v>189662</v>
      </c>
      <c r="K115" s="110" t="str">
        <f>CONCATENATE(D172,D115, " Curncy")</f>
        <v>EURGBp Curncy</v>
      </c>
      <c r="L115" s="110">
        <f>IF(D115 = D172,1,_xll.BDP(K115,$L$3))</f>
        <v>1</v>
      </c>
      <c r="M115" s="372" t="e">
        <f>IF(D115 = D172,1,_xll.BDP(K115,$M$3)*L115)</f>
        <v>#VALUE!</v>
      </c>
      <c r="N115" s="116" t="e">
        <f>H115*J115*T115/M115</f>
        <v>#VALUE!</v>
      </c>
      <c r="O115" s="379" t="e">
        <f>N115 / Y172</f>
        <v>#VALUE!</v>
      </c>
      <c r="P115" s="286" t="e">
        <f>IF(OR(OR(J115=0,G115 = "#N/A N/A"),G115="#N/A Real Time"),0,G115*J115*T115/M115)</f>
        <v>#VALUE!</v>
      </c>
      <c r="Q115" s="384" t="e">
        <f>P115 / Y172*100</f>
        <v>#VALUE!</v>
      </c>
      <c r="R115" s="118" t="e">
        <f>IF(Q115&lt;0,Q115,0)</f>
        <v>#VALUE!</v>
      </c>
      <c r="S115" s="384" t="e">
        <f>IF(Q115&gt;0,Q115,0)</f>
        <v>#VALUE!</v>
      </c>
      <c r="T115" s="110">
        <f>IF(EXACT(D115,UPPER(D115)),1,0.01)/V115</f>
        <v>0.01</v>
      </c>
      <c r="U115" s="110">
        <v>0</v>
      </c>
      <c r="V115" s="110">
        <v>1</v>
      </c>
      <c r="W115" s="117" t="e">
        <f>IF(AND(Q115&lt;0,O115&gt;0),O115,0)</f>
        <v>#VALUE!</v>
      </c>
      <c r="X115" s="117" t="e">
        <f>IF(AND(Q115&gt;0,O115&gt;0),O115,0)</f>
        <v>#VALUE!</v>
      </c>
      <c r="Y115" s="110"/>
      <c r="Z115" s="119">
        <f>_xll.BDH(C115,$Z$3,$D$1,$D$1)</f>
        <v>325</v>
      </c>
      <c r="AA115" s="119">
        <f>IF(OR(OR(F115="#N/A N/A",F115="#N/A Real Time"),OR(Z115="#N/A N/A",Z115="#N/A Real Time")),0,  F115 - Z115)</f>
        <v>2.8000000000000114</v>
      </c>
      <c r="AB115" s="129">
        <f>IF(OR(Z115=0,Z115="#N/A N/A"),0,AA115 / Z115*100)</f>
        <v>0.86153846153846492</v>
      </c>
      <c r="AC115" s="121">
        <v>189662</v>
      </c>
      <c r="AD115" s="122">
        <f>IF(D115 = D172,1,_xll.BDP(K115,$AD$3)*L115)</f>
        <v>0.86165000000000003</v>
      </c>
      <c r="AE115" s="389">
        <f>AA115*AC115*T115/AD115 / AF172</f>
        <v>4.3664040492402502E-5</v>
      </c>
      <c r="AF115" s="123"/>
    </row>
    <row r="116" spans="1:32" s="107" customFormat="1" ht="12" customHeight="1" x14ac:dyDescent="0.2">
      <c r="A116" s="287" t="s">
        <v>1538</v>
      </c>
      <c r="B116" s="287"/>
      <c r="C116" s="287"/>
      <c r="D116" s="287"/>
      <c r="E116" s="287" t="s">
        <v>19</v>
      </c>
      <c r="F116" s="288"/>
      <c r="G116" s="288"/>
      <c r="H116" s="289"/>
      <c r="I116" s="290"/>
      <c r="J116" s="291"/>
      <c r="K116" s="287"/>
      <c r="L116" s="287"/>
      <c r="M116" s="374"/>
      <c r="N116" s="292" t="e">
        <f xml:space="preserve"> SUM(N71:N115)</f>
        <v>#VALUE!</v>
      </c>
      <c r="O116" s="380" t="e">
        <f xml:space="preserve"> SUM(O71:O115)</f>
        <v>#VALUE!</v>
      </c>
      <c r="P116" s="293" t="e">
        <f xml:space="preserve"> SUM(P71:P115)</f>
        <v>#VALUE!</v>
      </c>
      <c r="Q116" s="385" t="e">
        <f xml:space="preserve"> SUM(Q71:Q115)</f>
        <v>#VALUE!</v>
      </c>
      <c r="R116" s="356" t="e">
        <f xml:space="preserve"> SUM(R71:R115)</f>
        <v>#VALUE!</v>
      </c>
      <c r="S116" s="385" t="e">
        <f xml:space="preserve"> SUM(S71:S115)</f>
        <v>#VALUE!</v>
      </c>
      <c r="T116" s="287"/>
      <c r="U116" s="287"/>
      <c r="V116" s="287"/>
      <c r="W116" s="357" t="e">
        <f xml:space="preserve"> SUM(W71:W115)</f>
        <v>#VALUE!</v>
      </c>
      <c r="X116" s="357" t="e">
        <f xml:space="preserve"> SUM(X71:X115)</f>
        <v>#VALUE!</v>
      </c>
      <c r="Y116" s="287"/>
      <c r="Z116" s="294"/>
      <c r="AA116" s="294"/>
      <c r="AB116" s="295"/>
      <c r="AC116" s="296"/>
      <c r="AD116" s="297"/>
      <c r="AE116" s="390" t="e">
        <f xml:space="preserve"> SUM(AE71:AE115)</f>
        <v>#VALUE!</v>
      </c>
      <c r="AF116" s="298"/>
    </row>
    <row r="117" spans="1:32" s="107" customFormat="1" ht="12" customHeight="1" x14ac:dyDescent="0.2">
      <c r="A117" s="152"/>
      <c r="B117" s="152"/>
      <c r="C117" s="152"/>
      <c r="D117" s="152"/>
      <c r="E117" s="152"/>
      <c r="F117" s="173"/>
      <c r="G117" s="173"/>
      <c r="H117" s="169"/>
      <c r="I117" s="170"/>
      <c r="J117" s="174"/>
      <c r="K117" s="152"/>
      <c r="L117" s="152"/>
      <c r="M117" s="375"/>
      <c r="N117" s="174"/>
      <c r="O117" s="381"/>
      <c r="P117" s="175"/>
      <c r="Q117" s="386"/>
      <c r="R117" s="221"/>
      <c r="S117" s="386"/>
      <c r="T117" s="152"/>
      <c r="U117" s="152"/>
      <c r="V117" s="152"/>
      <c r="W117" s="223"/>
      <c r="X117" s="223"/>
      <c r="Y117" s="152"/>
      <c r="Z117" s="171"/>
      <c r="AA117" s="171"/>
      <c r="AB117" s="172"/>
      <c r="AC117" s="176"/>
      <c r="AD117" s="177"/>
      <c r="AE117" s="391"/>
      <c r="AF117" s="167"/>
    </row>
    <row r="118" spans="1:32" s="107" customFormat="1" ht="12" customHeight="1" x14ac:dyDescent="0.2">
      <c r="A118" s="152"/>
      <c r="B118" s="152">
        <v>25658</v>
      </c>
      <c r="C118" s="152" t="s">
        <v>1481</v>
      </c>
      <c r="D118" s="152" t="str">
        <f>_xll.BDP(C118,$D$3)</f>
        <v>USD</v>
      </c>
      <c r="E118" s="152" t="s">
        <v>1482</v>
      </c>
      <c r="F118" s="173">
        <f>_xll.BDP(C118,$F$3)</f>
        <v>41.23</v>
      </c>
      <c r="G118" s="173">
        <f>_xll.BDP(C118,$G$3)</f>
        <v>41.23</v>
      </c>
      <c r="H118" s="169">
        <f t="shared" ref="H118:H139" si="38">IF(OR(OR(G118="#N/A N/A",G118="#N/A Real Time"),OR(F118="#N/A N/A",F118="#N/A Real Time")),0,  G118 - F118)</f>
        <v>0</v>
      </c>
      <c r="I118" s="170">
        <f t="shared" ref="I118:I139" si="39">IF(OR(F118=0,F118="#N/A N/A"),0,H118 / F118*100)</f>
        <v>0</v>
      </c>
      <c r="J118" s="174">
        <v>-67785</v>
      </c>
      <c r="K118" s="152" t="str">
        <f>CONCATENATE(D172,D118, " Curncy")</f>
        <v>EURUSD Curncy</v>
      </c>
      <c r="L118" s="152">
        <f>IF(D118 = D172,1,_xll.BDP(K118,$L$3))</f>
        <v>1</v>
      </c>
      <c r="M118" s="375">
        <f>IF(D118 = D172,1,_xll.BDP(K118,$M$3)*L118)</f>
        <v>1.0435000000000001</v>
      </c>
      <c r="N118" s="174">
        <f t="shared" ref="N118:N139" si="40">H118*J118*T118/M118</f>
        <v>0</v>
      </c>
      <c r="O118" s="381">
        <f>N118 / Y172</f>
        <v>0</v>
      </c>
      <c r="P118" s="175">
        <f t="shared" ref="P118:P139" si="41">IF(OR(OR(J118=0,G118 = "#N/A N/A"),G118="#N/A Real Time"),0,G118*J118*T118/M118)</f>
        <v>-2678270.7714422611</v>
      </c>
      <c r="Q118" s="386">
        <f>P118 / Y172*100</f>
        <v>-1.9421323993809321</v>
      </c>
      <c r="R118" s="221">
        <f t="shared" ref="R118:R139" si="42">IF(Q118&lt;0,Q118,0)</f>
        <v>-1.9421323993809321</v>
      </c>
      <c r="S118" s="386">
        <f t="shared" ref="S118:S139" si="43">IF(Q118&gt;0,Q118,0)</f>
        <v>0</v>
      </c>
      <c r="T118" s="152">
        <f t="shared" ref="T118:T139" si="44">IF(EXACT(D118,UPPER(D118)),1,0.01)/V118</f>
        <v>1</v>
      </c>
      <c r="U118" s="152">
        <v>0</v>
      </c>
      <c r="V118" s="152">
        <v>1</v>
      </c>
      <c r="W118" s="223">
        <f t="shared" ref="W118:W139" si="45">IF(AND(Q118&lt;0,O118&gt;0),O118,0)</f>
        <v>0</v>
      </c>
      <c r="X118" s="223">
        <f t="shared" ref="X118:X139" si="46">IF(AND(Q118&gt;0,O118&gt;0),O118,0)</f>
        <v>0</v>
      </c>
      <c r="Y118" s="152"/>
      <c r="Z118" s="171" t="str">
        <f>_xll.BDH(C118,$Z$3,$D$1,$D$1)</f>
        <v>#N/A Requesting Data...</v>
      </c>
      <c r="AA118" s="171" t="e">
        <f t="shared" ref="AA118:AA139" si="47">IF(OR(OR(F118="#N/A N/A",F118="#N/A Real Time"),OR(Z118="#N/A N/A",Z118="#N/A Real Time")),0,  F118 - Z118)</f>
        <v>#VALUE!</v>
      </c>
      <c r="AB118" s="172" t="e">
        <f t="shared" ref="AB118:AB139" si="48">IF(OR(Z118=0,Z118="#N/A N/A"),0,AA118 / Z118*100)</f>
        <v>#VALUE!</v>
      </c>
      <c r="AC118" s="176">
        <v>-67785</v>
      </c>
      <c r="AD118" s="177">
        <f>IF(D118 = D172,1,_xll.BDP(K118,$AD$3)*L118)</f>
        <v>1.0414000000000001</v>
      </c>
      <c r="AE118" s="391" t="e">
        <f>AA118*AC118*T118/AD118 / AF172</f>
        <v>#VALUE!</v>
      </c>
      <c r="AF118" s="167"/>
    </row>
    <row r="119" spans="1:32" s="107" customFormat="1" ht="12" customHeight="1" x14ac:dyDescent="0.2">
      <c r="A119" s="152"/>
      <c r="B119" s="152">
        <v>19517</v>
      </c>
      <c r="C119" s="152"/>
      <c r="D119" s="152" t="s">
        <v>31</v>
      </c>
      <c r="E119" s="152" t="s">
        <v>59</v>
      </c>
      <c r="F119" s="173">
        <v>9.9999999999999995E-7</v>
      </c>
      <c r="G119" s="173">
        <v>9.9999999999999995E-7</v>
      </c>
      <c r="H119" s="169">
        <f t="shared" si="38"/>
        <v>0</v>
      </c>
      <c r="I119" s="170">
        <f t="shared" si="39"/>
        <v>0</v>
      </c>
      <c r="J119" s="174">
        <v>41000</v>
      </c>
      <c r="K119" s="152" t="str">
        <f>CONCATENATE(D172,D119, " Curncy")</f>
        <v>EURUSD Curncy</v>
      </c>
      <c r="L119" s="152">
        <f>IF(D119 = D172,1,_xll.BDP(K119,$L$3))</f>
        <v>1</v>
      </c>
      <c r="M119" s="375">
        <f>IF(D119 = D172,1,_xll.BDP(K119,$M$3)*L119)</f>
        <v>1.0435000000000001</v>
      </c>
      <c r="N119" s="174">
        <f t="shared" si="40"/>
        <v>0</v>
      </c>
      <c r="O119" s="381">
        <f>N119 / Y172</f>
        <v>0</v>
      </c>
      <c r="P119" s="175">
        <f t="shared" si="41"/>
        <v>3.9290848107331092E-2</v>
      </c>
      <c r="Q119" s="386">
        <f>P119 / Y172*100</f>
        <v>2.8491528908150861E-8</v>
      </c>
      <c r="R119" s="221">
        <f t="shared" si="42"/>
        <v>0</v>
      </c>
      <c r="S119" s="386">
        <f t="shared" si="43"/>
        <v>2.8491528908150861E-8</v>
      </c>
      <c r="T119" s="152">
        <f t="shared" si="44"/>
        <v>1</v>
      </c>
      <c r="U119" s="152">
        <v>1</v>
      </c>
      <c r="V119" s="152">
        <v>1</v>
      </c>
      <c r="W119" s="223">
        <f t="shared" si="45"/>
        <v>0</v>
      </c>
      <c r="X119" s="223">
        <f t="shared" si="46"/>
        <v>0</v>
      </c>
      <c r="Y119" s="152"/>
      <c r="Z119" s="171">
        <v>9.9999999999999995E-7</v>
      </c>
      <c r="AA119" s="171">
        <f t="shared" si="47"/>
        <v>0</v>
      </c>
      <c r="AB119" s="172">
        <f t="shared" si="48"/>
        <v>0</v>
      </c>
      <c r="AC119" s="176">
        <v>41000</v>
      </c>
      <c r="AD119" s="177">
        <f>IF(D119 = D172,1,_xll.BDP(K119,$AD$3)*L119)</f>
        <v>1.0414000000000001</v>
      </c>
      <c r="AE119" s="391">
        <f>AA119*AC119*T119/AD119 / AF172</f>
        <v>0</v>
      </c>
      <c r="AF119" s="167"/>
    </row>
    <row r="120" spans="1:32" s="107" customFormat="1" ht="12" customHeight="1" x14ac:dyDescent="0.2">
      <c r="A120" s="110"/>
      <c r="B120" s="110">
        <v>19139</v>
      </c>
      <c r="C120" s="110" t="s">
        <v>1757</v>
      </c>
      <c r="D120" s="110" t="str">
        <f>_xll.BDP(C120,$D$3)</f>
        <v>USD</v>
      </c>
      <c r="E120" s="110" t="s">
        <v>1758</v>
      </c>
      <c r="F120" s="111">
        <f>_xll.BDP(C120,$F$3)</f>
        <v>143.80000000000001</v>
      </c>
      <c r="G120" s="111">
        <f>_xll.BDP(C120,$G$3)</f>
        <v>143.80000000000001</v>
      </c>
      <c r="H120" s="112">
        <f>IF(OR(OR(G120="#N/A N/A",G120="#N/A Real Time"),OR(F120="#N/A N/A",F120="#N/A Real Time")),0,  G120 - F120)</f>
        <v>0</v>
      </c>
      <c r="I120" s="113">
        <f>IF(OR(F120=0,F120="#N/A N/A"),0,H120 / F120*100)</f>
        <v>0</v>
      </c>
      <c r="J120" s="114">
        <v>12000</v>
      </c>
      <c r="K120" s="110" t="str">
        <f>CONCATENATE(D172,D120, " Curncy")</f>
        <v>EURUSD Curncy</v>
      </c>
      <c r="L120" s="110">
        <f>IF(D120 = D172,1,_xll.BDP(K120,$L$3))</f>
        <v>1</v>
      </c>
      <c r="M120" s="372" t="e">
        <f>IF(D120 = D172,1,_xll.BDP(K120,$M$3)*L120)</f>
        <v>#VALUE!</v>
      </c>
      <c r="N120" s="116" t="e">
        <f>H120*J120*T120/M120</f>
        <v>#VALUE!</v>
      </c>
      <c r="O120" s="379" t="e">
        <f>N120 / Y172</f>
        <v>#VALUE!</v>
      </c>
      <c r="P120" s="286" t="e">
        <f>IF(OR(OR(J120=0,G120 = "#N/A N/A"),G120="#N/A Real Time"),0,G120*J120*T120/M120)</f>
        <v>#VALUE!</v>
      </c>
      <c r="Q120" s="384" t="e">
        <f>P120 / Y172*100</f>
        <v>#VALUE!</v>
      </c>
      <c r="R120" s="118" t="e">
        <f>IF(Q120&lt;0,Q120,0)</f>
        <v>#VALUE!</v>
      </c>
      <c r="S120" s="384" t="e">
        <f>IF(Q120&gt;0,Q120,0)</f>
        <v>#VALUE!</v>
      </c>
      <c r="T120" s="110">
        <f>IF(EXACT(D120,UPPER(D120)),1,0.01)/V120</f>
        <v>1</v>
      </c>
      <c r="U120" s="110">
        <v>0</v>
      </c>
      <c r="V120" s="110">
        <v>1</v>
      </c>
      <c r="W120" s="117" t="e">
        <f>IF(AND(Q120&lt;0,O120&gt;0),O120,0)</f>
        <v>#VALUE!</v>
      </c>
      <c r="X120" s="117" t="e">
        <f>IF(AND(Q120&gt;0,O120&gt;0),O120,0)</f>
        <v>#VALUE!</v>
      </c>
      <c r="Y120" s="110"/>
      <c r="Z120" s="119">
        <f>_xll.BDH(C120,$Z$3,$D$1,$D$1)</f>
        <v>143.09</v>
      </c>
      <c r="AA120" s="119">
        <f>IF(OR(OR(F120="#N/A N/A",F120="#N/A Real Time"),OR(Z120="#N/A N/A",Z120="#N/A Real Time")),0,  F120 - Z120)</f>
        <v>0.71000000000000796</v>
      </c>
      <c r="AB120" s="129">
        <f>IF(OR(Z120=0,Z120="#N/A N/A"),0,AA120 / Z120*100)</f>
        <v>0.49619120833042696</v>
      </c>
      <c r="AC120" s="121">
        <v>12000</v>
      </c>
      <c r="AD120" s="122">
        <f>IF(D120 = D172,1,_xll.BDP(K120,$AD$3)*L120)</f>
        <v>1.0414000000000001</v>
      </c>
      <c r="AE120" s="389">
        <f>AA120*AC120*T120/AD120 / AF172</f>
        <v>5.7961348045732632E-5</v>
      </c>
      <c r="AF120" s="123"/>
    </row>
    <row r="121" spans="1:32" s="107" customFormat="1" ht="12" customHeight="1" x14ac:dyDescent="0.2">
      <c r="A121" s="152"/>
      <c r="B121" s="152">
        <v>19642</v>
      </c>
      <c r="C121" s="152" t="s">
        <v>56</v>
      </c>
      <c r="D121" s="152" t="str">
        <f>_xll.BDP(C121,$D$3)</f>
        <v>USD</v>
      </c>
      <c r="E121" s="152" t="s">
        <v>269</v>
      </c>
      <c r="F121" s="173">
        <f>_xll.BDP(C121,$F$3)</f>
        <v>11.63</v>
      </c>
      <c r="G121" s="173">
        <f>_xll.BDP(C121,$G$3)</f>
        <v>11.63</v>
      </c>
      <c r="H121" s="169">
        <f t="shared" si="38"/>
        <v>0</v>
      </c>
      <c r="I121" s="170">
        <f t="shared" si="39"/>
        <v>0</v>
      </c>
      <c r="J121" s="174">
        <v>203192</v>
      </c>
      <c r="K121" s="152" t="str">
        <f>CONCATENATE(D172,D121, " Curncy")</f>
        <v>EURUSD Curncy</v>
      </c>
      <c r="L121" s="152">
        <f>IF(D121 = D172,1,_xll.BDP(K121,$L$3))</f>
        <v>1</v>
      </c>
      <c r="M121" s="375" t="e">
        <f>IF(D121 = D172,1,_xll.BDP(K121,$M$3)*L121)</f>
        <v>#VALUE!</v>
      </c>
      <c r="N121" s="174" t="e">
        <f t="shared" si="40"/>
        <v>#VALUE!</v>
      </c>
      <c r="O121" s="381" t="e">
        <f>N121 / Y172</f>
        <v>#VALUE!</v>
      </c>
      <c r="P121" s="175" t="e">
        <f t="shared" si="41"/>
        <v>#VALUE!</v>
      </c>
      <c r="Q121" s="386" t="e">
        <f>P121 / Y172*100</f>
        <v>#VALUE!</v>
      </c>
      <c r="R121" s="221" t="e">
        <f t="shared" si="42"/>
        <v>#VALUE!</v>
      </c>
      <c r="S121" s="386" t="e">
        <f t="shared" si="43"/>
        <v>#VALUE!</v>
      </c>
      <c r="T121" s="152">
        <f t="shared" si="44"/>
        <v>1</v>
      </c>
      <c r="U121" s="152">
        <v>0</v>
      </c>
      <c r="V121" s="152">
        <v>1</v>
      </c>
      <c r="W121" s="223" t="e">
        <f t="shared" si="45"/>
        <v>#VALUE!</v>
      </c>
      <c r="X121" s="223" t="e">
        <f t="shared" si="46"/>
        <v>#VALUE!</v>
      </c>
      <c r="Y121" s="152"/>
      <c r="Z121" s="171">
        <f>_xll.BDH(C121,$Z$3,$D$1,$D$1)</f>
        <v>11.2</v>
      </c>
      <c r="AA121" s="171">
        <f t="shared" si="47"/>
        <v>0.43000000000000149</v>
      </c>
      <c r="AB121" s="172">
        <f t="shared" si="48"/>
        <v>3.8392857142857277</v>
      </c>
      <c r="AC121" s="176">
        <v>203192</v>
      </c>
      <c r="AD121" s="177">
        <f>IF(D121 = D172,1,_xll.BDP(K121,$AD$3)*L121)</f>
        <v>1.0414000000000001</v>
      </c>
      <c r="AE121" s="391">
        <f>AA121*AC121*T121/AD121 / AF172</f>
        <v>5.9439335208997873E-4</v>
      </c>
      <c r="AF121" s="167"/>
    </row>
    <row r="122" spans="1:32" s="107" customFormat="1" ht="12" customHeight="1" x14ac:dyDescent="0.2">
      <c r="A122" s="110"/>
      <c r="B122" s="110">
        <v>40</v>
      </c>
      <c r="C122" s="110" t="s">
        <v>266</v>
      </c>
      <c r="D122" s="110" t="str">
        <f>_xll.BDP(C122,$D$3)</f>
        <v>USD</v>
      </c>
      <c r="E122" s="110" t="s">
        <v>267</v>
      </c>
      <c r="F122" s="111">
        <f>_xll.BDP(C122,$F$3)</f>
        <v>2.5</v>
      </c>
      <c r="G122" s="111">
        <f>_xll.BDP(C122,$G$3)</f>
        <v>2.5</v>
      </c>
      <c r="H122" s="112">
        <f>IF(OR(OR(G122="#N/A N/A",G122="#N/A Real Time"),OR(F122="#N/A N/A",F122="#N/A Real Time")),0,  G122 - F122)</f>
        <v>0</v>
      </c>
      <c r="I122" s="113">
        <f>IF(OR(F122=0,F122="#N/A N/A"),0,H122 / F122*100)</f>
        <v>0</v>
      </c>
      <c r="J122" s="114">
        <v>110178</v>
      </c>
      <c r="K122" s="110" t="str">
        <f>CONCATENATE(D172,D122, " Curncy")</f>
        <v>EURUSD Curncy</v>
      </c>
      <c r="L122" s="110">
        <f>IF(D122 = D172,1,_xll.BDP(K122,$L$3))</f>
        <v>1</v>
      </c>
      <c r="M122" s="372" t="e">
        <f>IF(D122 = D172,1,_xll.BDP(K122,$M$3)*L122)</f>
        <v>#VALUE!</v>
      </c>
      <c r="N122" s="116" t="e">
        <f>H122*J122*T122/M122</f>
        <v>#VALUE!</v>
      </c>
      <c r="O122" s="379" t="e">
        <f>N122 / Y172</f>
        <v>#VALUE!</v>
      </c>
      <c r="P122" s="286" t="e">
        <f>IF(OR(OR(J122=0,G122 = "#N/A N/A"),G122="#N/A Real Time"),0,G122*J122*T122/M122)</f>
        <v>#VALUE!</v>
      </c>
      <c r="Q122" s="384" t="e">
        <f>P122 / Y172*100</f>
        <v>#VALUE!</v>
      </c>
      <c r="R122" s="118" t="e">
        <f>IF(Q122&lt;0,Q122,0)</f>
        <v>#VALUE!</v>
      </c>
      <c r="S122" s="384" t="e">
        <f>IF(Q122&gt;0,Q122,0)</f>
        <v>#VALUE!</v>
      </c>
      <c r="T122" s="110">
        <f>IF(EXACT(D122,UPPER(D122)),1,0.01)/V122</f>
        <v>1</v>
      </c>
      <c r="U122" s="110">
        <v>0</v>
      </c>
      <c r="V122" s="110">
        <v>1</v>
      </c>
      <c r="W122" s="117" t="e">
        <f>IF(AND(Q122&lt;0,O122&gt;0),O122,0)</f>
        <v>#VALUE!</v>
      </c>
      <c r="X122" s="117" t="e">
        <f>IF(AND(Q122&gt;0,O122&gt;0),O122,0)</f>
        <v>#VALUE!</v>
      </c>
      <c r="Y122" s="110"/>
      <c r="Z122" s="119" t="str">
        <f>_xll.BDH(C122,$Z$3,$D$1,$D$1)</f>
        <v>#N/A Requesting Data...</v>
      </c>
      <c r="AA122" s="119" t="e">
        <f>IF(OR(OR(F122="#N/A N/A",F122="#N/A Real Time"),OR(Z122="#N/A N/A",Z122="#N/A Real Time")),0,  F122 - Z122)</f>
        <v>#VALUE!</v>
      </c>
      <c r="AB122" s="129" t="e">
        <f>IF(OR(Z122=0,Z122="#N/A N/A"),0,AA122 / Z122*100)</f>
        <v>#VALUE!</v>
      </c>
      <c r="AC122" s="121">
        <v>110178</v>
      </c>
      <c r="AD122" s="122">
        <f>IF(D122 = D172,1,_xll.BDP(K122,$AD$3)*L122)</f>
        <v>1.0414000000000001</v>
      </c>
      <c r="AE122" s="389" t="e">
        <f>AA122*AC122*T122/AD122 / AF172</f>
        <v>#VALUE!</v>
      </c>
      <c r="AF122" s="123"/>
    </row>
    <row r="123" spans="1:32" s="107" customFormat="1" ht="12" customHeight="1" x14ac:dyDescent="0.2">
      <c r="A123" s="152"/>
      <c r="B123" s="152">
        <v>33051</v>
      </c>
      <c r="C123" s="152" t="s">
        <v>1655</v>
      </c>
      <c r="D123" s="152" t="str">
        <f>_xll.BDP(C123,$D$3)</f>
        <v>USD</v>
      </c>
      <c r="E123" s="152" t="s">
        <v>1656</v>
      </c>
      <c r="F123" s="173">
        <f>_xll.BDP(C123,$F$3)</f>
        <v>0.7369</v>
      </c>
      <c r="G123" s="173">
        <f>_xll.BDP(C123,$G$3)</f>
        <v>0.7369</v>
      </c>
      <c r="H123" s="169">
        <f>IF(OR(OR(G123="#N/A N/A",G123="#N/A Real Time"),OR(F123="#N/A N/A",F123="#N/A Real Time")),0,  G123 - F123)</f>
        <v>0</v>
      </c>
      <c r="I123" s="170">
        <f>IF(OR(F123=0,F123="#N/A N/A"),0,H123 / F123*100)</f>
        <v>0</v>
      </c>
      <c r="J123" s="174">
        <v>-175565</v>
      </c>
      <c r="K123" s="152" t="str">
        <f>CONCATENATE(D172,D123, " Curncy")</f>
        <v>EURUSD Curncy</v>
      </c>
      <c r="L123" s="152">
        <f>IF(D123 = D172,1,_xll.BDP(K123,$L$3))</f>
        <v>1</v>
      </c>
      <c r="M123" s="375" t="e">
        <f>IF(D123 = D172,1,_xll.BDP(K123,$M$3)*L123)</f>
        <v>#VALUE!</v>
      </c>
      <c r="N123" s="174" t="e">
        <f>H123*J123*T123/M123</f>
        <v>#VALUE!</v>
      </c>
      <c r="O123" s="381" t="e">
        <f>N123 / Y172</f>
        <v>#VALUE!</v>
      </c>
      <c r="P123" s="175" t="e">
        <f>IF(OR(OR(J123=0,G123 = "#N/A N/A"),G123="#N/A Real Time"),0,G123*J123*T123/M123)</f>
        <v>#VALUE!</v>
      </c>
      <c r="Q123" s="386" t="e">
        <f>P123 / Y172*100</f>
        <v>#VALUE!</v>
      </c>
      <c r="R123" s="221" t="e">
        <f>IF(Q123&lt;0,Q123,0)</f>
        <v>#VALUE!</v>
      </c>
      <c r="S123" s="386" t="e">
        <f>IF(Q123&gt;0,Q123,0)</f>
        <v>#VALUE!</v>
      </c>
      <c r="T123" s="152">
        <f>IF(EXACT(D123,UPPER(D123)),1,0.01)/V123</f>
        <v>1</v>
      </c>
      <c r="U123" s="152">
        <v>0</v>
      </c>
      <c r="V123" s="152">
        <v>1</v>
      </c>
      <c r="W123" s="223" t="e">
        <f>IF(AND(Q123&lt;0,O123&gt;0),O123,0)</f>
        <v>#VALUE!</v>
      </c>
      <c r="X123" s="223" t="e">
        <f>IF(AND(Q123&gt;0,O123&gt;0),O123,0)</f>
        <v>#VALUE!</v>
      </c>
      <c r="Y123" s="152"/>
      <c r="Z123" s="171">
        <f>_xll.BDH(C123,$Z$3,$D$1,$D$1)</f>
        <v>0.72</v>
      </c>
      <c r="AA123" s="171">
        <f>IF(OR(OR(F123="#N/A N/A",F123="#N/A Real Time"),OR(Z123="#N/A N/A",Z123="#N/A Real Time")),0,  F123 - Z123)</f>
        <v>1.6900000000000026E-2</v>
      </c>
      <c r="AB123" s="172">
        <f>IF(OR(Z123=0,Z123="#N/A N/A"),0,AA123 / Z123*100)</f>
        <v>2.3472222222222259</v>
      </c>
      <c r="AC123" s="176">
        <v>-175565</v>
      </c>
      <c r="AD123" s="177">
        <f>IF(D123 = D172,1,_xll.BDP(K123,$AD$3)*L123)</f>
        <v>1.0414000000000001</v>
      </c>
      <c r="AE123" s="391">
        <f>AA123*AC123*T123/AD123 / AF172</f>
        <v>-2.0184757133458602E-5</v>
      </c>
      <c r="AF123" s="167"/>
    </row>
    <row r="124" spans="1:32" s="107" customFormat="1" ht="12" customHeight="1" x14ac:dyDescent="0.2">
      <c r="A124" s="152"/>
      <c r="B124" s="152">
        <v>16301</v>
      </c>
      <c r="C124" s="152" t="s">
        <v>1666</v>
      </c>
      <c r="D124" s="152" t="str">
        <f>_xll.BDP(C124,$D$3)</f>
        <v>USD</v>
      </c>
      <c r="E124" s="152" t="s">
        <v>1667</v>
      </c>
      <c r="F124" s="173">
        <f>_xll.BDP(C124,$F$3)</f>
        <v>85.28</v>
      </c>
      <c r="G124" s="173">
        <f>_xll.BDP(C124,$G$3)</f>
        <v>85.28</v>
      </c>
      <c r="H124" s="169">
        <f>IF(OR(OR(G124="#N/A N/A",G124="#N/A Real Time"),OR(F124="#N/A N/A",F124="#N/A Real Time")),0,  G124 - F124)</f>
        <v>0</v>
      </c>
      <c r="I124" s="170">
        <f>IF(OR(F124=0,F124="#N/A N/A"),0,H124 / F124*100)</f>
        <v>0</v>
      </c>
      <c r="J124" s="174">
        <v>9254</v>
      </c>
      <c r="K124" s="152" t="str">
        <f>CONCATENATE(D172,D124, " Curncy")</f>
        <v>EURUSD Curncy</v>
      </c>
      <c r="L124" s="152">
        <f>IF(D124 = D172,1,_xll.BDP(K124,$L$3))</f>
        <v>1</v>
      </c>
      <c r="M124" s="375" t="e">
        <f>IF(D124 = D172,1,_xll.BDP(K124,$M$3)*L124)</f>
        <v>#VALUE!</v>
      </c>
      <c r="N124" s="174" t="e">
        <f>H124*J124*T124/M124</f>
        <v>#VALUE!</v>
      </c>
      <c r="O124" s="381" t="e">
        <f>N124 / Y172</f>
        <v>#VALUE!</v>
      </c>
      <c r="P124" s="175" t="e">
        <f>IF(OR(OR(J124=0,G124 = "#N/A N/A"),G124="#N/A Real Time"),0,G124*J124*T124/M124)</f>
        <v>#VALUE!</v>
      </c>
      <c r="Q124" s="386" t="e">
        <f>P124 / Y172*100</f>
        <v>#VALUE!</v>
      </c>
      <c r="R124" s="221" t="e">
        <f>IF(Q124&lt;0,Q124,0)</f>
        <v>#VALUE!</v>
      </c>
      <c r="S124" s="386" t="e">
        <f>IF(Q124&gt;0,Q124,0)</f>
        <v>#VALUE!</v>
      </c>
      <c r="T124" s="152">
        <f>IF(EXACT(D124,UPPER(D124)),1,0.01)/V124</f>
        <v>1</v>
      </c>
      <c r="U124" s="152">
        <v>0</v>
      </c>
      <c r="V124" s="152">
        <v>1</v>
      </c>
      <c r="W124" s="223" t="e">
        <f>IF(AND(Q124&lt;0,O124&gt;0),O124,0)</f>
        <v>#VALUE!</v>
      </c>
      <c r="X124" s="223" t="e">
        <f>IF(AND(Q124&gt;0,O124&gt;0),O124,0)</f>
        <v>#VALUE!</v>
      </c>
      <c r="Y124" s="152"/>
      <c r="Z124" s="171">
        <f>_xll.BDH(C124,$Z$3,$D$1,$D$1)</f>
        <v>85.73</v>
      </c>
      <c r="AA124" s="171">
        <f>IF(OR(OR(F124="#N/A N/A",F124="#N/A Real Time"),OR(Z124="#N/A N/A",Z124="#N/A Real Time")),0,  F124 - Z124)</f>
        <v>-0.45000000000000284</v>
      </c>
      <c r="AB124" s="172">
        <f>IF(OR(Z124=0,Z124="#N/A N/A"),0,AA124 / Z124*100)</f>
        <v>-0.52490376764260216</v>
      </c>
      <c r="AC124" s="176">
        <v>9254</v>
      </c>
      <c r="AD124" s="177">
        <f>IF(D124 = D172,1,_xll.BDP(K124,$AD$3)*L124)</f>
        <v>1.0414000000000001</v>
      </c>
      <c r="AE124" s="391">
        <f>AA124*AC124*T124/AD124 / AF172</f>
        <v>-2.8329629303620102E-5</v>
      </c>
      <c r="AF124" s="167"/>
    </row>
    <row r="125" spans="1:32" s="107" customFormat="1" ht="12" customHeight="1" x14ac:dyDescent="0.2">
      <c r="A125" s="152"/>
      <c r="B125" s="152">
        <v>24308</v>
      </c>
      <c r="C125" s="152" t="s">
        <v>53</v>
      </c>
      <c r="D125" s="152" t="str">
        <f>_xll.BDP(C125,$D$3)</f>
        <v>USD</v>
      </c>
      <c r="E125" s="152" t="s">
        <v>244</v>
      </c>
      <c r="F125" s="173">
        <f>_xll.BDP(C125,$F$3)</f>
        <v>495.71</v>
      </c>
      <c r="G125" s="173">
        <f>_xll.BDP(C125,$G$3)</f>
        <v>495.71</v>
      </c>
      <c r="H125" s="169">
        <f t="shared" si="38"/>
        <v>0</v>
      </c>
      <c r="I125" s="170">
        <f t="shared" si="39"/>
        <v>0</v>
      </c>
      <c r="J125" s="174">
        <v>-6242</v>
      </c>
      <c r="K125" s="152" t="str">
        <f>CONCATENATE(D172,D125, " Curncy")</f>
        <v>EURUSD Curncy</v>
      </c>
      <c r="L125" s="152">
        <f>IF(D125 = D172,1,_xll.BDP(K125,$L$3))</f>
        <v>1</v>
      </c>
      <c r="M125" s="375" t="e">
        <f>IF(D125 = D172,1,_xll.BDP(K125,$M$3)*L125)</f>
        <v>#VALUE!</v>
      </c>
      <c r="N125" s="174" t="e">
        <f t="shared" si="40"/>
        <v>#VALUE!</v>
      </c>
      <c r="O125" s="381" t="e">
        <f>N125 / Y172</f>
        <v>#VALUE!</v>
      </c>
      <c r="P125" s="175" t="e">
        <f t="shared" si="41"/>
        <v>#VALUE!</v>
      </c>
      <c r="Q125" s="386" t="e">
        <f>P125 / Y172*100</f>
        <v>#VALUE!</v>
      </c>
      <c r="R125" s="221" t="e">
        <f t="shared" si="42"/>
        <v>#VALUE!</v>
      </c>
      <c r="S125" s="386" t="e">
        <f t="shared" si="43"/>
        <v>#VALUE!</v>
      </c>
      <c r="T125" s="152">
        <f t="shared" si="44"/>
        <v>1</v>
      </c>
      <c r="U125" s="152">
        <v>0</v>
      </c>
      <c r="V125" s="152">
        <v>1</v>
      </c>
      <c r="W125" s="223" t="e">
        <f t="shared" si="45"/>
        <v>#VALUE!</v>
      </c>
      <c r="X125" s="223" t="e">
        <f t="shared" si="46"/>
        <v>#VALUE!</v>
      </c>
      <c r="Y125" s="152"/>
      <c r="Z125" s="171" t="str">
        <f>_xll.BDH(C125,$Z$3,$D$1,$D$1)</f>
        <v>#N/A Requesting Data...</v>
      </c>
      <c r="AA125" s="171" t="e">
        <f t="shared" si="47"/>
        <v>#VALUE!</v>
      </c>
      <c r="AB125" s="172" t="e">
        <f t="shared" si="48"/>
        <v>#VALUE!</v>
      </c>
      <c r="AC125" s="176">
        <v>-6242</v>
      </c>
      <c r="AD125" s="177">
        <f>IF(D125 = D172,1,_xll.BDP(K125,$AD$3)*L125)</f>
        <v>1.0414000000000001</v>
      </c>
      <c r="AE125" s="391" t="e">
        <f>AA125*AC125*T125/AD125 / AF172</f>
        <v>#VALUE!</v>
      </c>
      <c r="AF125" s="167"/>
    </row>
    <row r="126" spans="1:32" s="107" customFormat="1" ht="12" customHeight="1" x14ac:dyDescent="0.2">
      <c r="A126" s="110"/>
      <c r="B126" s="110">
        <v>2970</v>
      </c>
      <c r="C126" s="110" t="s">
        <v>1713</v>
      </c>
      <c r="D126" s="110" t="str">
        <f>_xll.BDP(C126,$D$3)</f>
        <v>USD</v>
      </c>
      <c r="E126" s="110" t="s">
        <v>1714</v>
      </c>
      <c r="F126" s="111">
        <f>_xll.BDP(C126,$F$3)</f>
        <v>301.63</v>
      </c>
      <c r="G126" s="111">
        <f>_xll.BDP(C126,$G$3)</f>
        <v>301.63</v>
      </c>
      <c r="H126" s="112">
        <f>IF(OR(OR(G126="#N/A N/A",G126="#N/A Real Time"),OR(F126="#N/A N/A",F126="#N/A Real Time")),0,  G126 - F126)</f>
        <v>0</v>
      </c>
      <c r="I126" s="113">
        <f>IF(OR(F126=0,F126="#N/A N/A"),0,H126 / F126*100)</f>
        <v>0</v>
      </c>
      <c r="J126" s="114">
        <v>1000</v>
      </c>
      <c r="K126" s="110" t="str">
        <f>CONCATENATE(D172,D126, " Curncy")</f>
        <v>EURUSD Curncy</v>
      </c>
      <c r="L126" s="110">
        <f>IF(D126 = D172,1,_xll.BDP(K126,$L$3))</f>
        <v>1</v>
      </c>
      <c r="M126" s="372" t="e">
        <f>IF(D126 = D172,1,_xll.BDP(K126,$M$3)*L126)</f>
        <v>#VALUE!</v>
      </c>
      <c r="N126" s="116" t="e">
        <f>H126*J126*T126/M126</f>
        <v>#VALUE!</v>
      </c>
      <c r="O126" s="379" t="e">
        <f>N126 / Y172</f>
        <v>#VALUE!</v>
      </c>
      <c r="P126" s="286" t="e">
        <f>IF(OR(OR(J126=0,G126 = "#N/A N/A"),G126="#N/A Real Time"),0,G126*J126*T126/M126)</f>
        <v>#VALUE!</v>
      </c>
      <c r="Q126" s="384" t="e">
        <f>P126 / Y172*100</f>
        <v>#VALUE!</v>
      </c>
      <c r="R126" s="118" t="e">
        <f>IF(Q126&lt;0,Q126,0)</f>
        <v>#VALUE!</v>
      </c>
      <c r="S126" s="384" t="e">
        <f>IF(Q126&gt;0,Q126,0)</f>
        <v>#VALUE!</v>
      </c>
      <c r="T126" s="110">
        <f>IF(EXACT(D126,UPPER(D126)),1,0.01)/V126</f>
        <v>1</v>
      </c>
      <c r="U126" s="110">
        <v>0</v>
      </c>
      <c r="V126" s="110">
        <v>1</v>
      </c>
      <c r="W126" s="117" t="e">
        <f>IF(AND(Q126&lt;0,O126&gt;0),O126,0)</f>
        <v>#VALUE!</v>
      </c>
      <c r="X126" s="117" t="e">
        <f>IF(AND(Q126&gt;0,O126&gt;0),O126,0)</f>
        <v>#VALUE!</v>
      </c>
      <c r="Y126" s="110"/>
      <c r="Z126" s="119">
        <f>_xll.BDH(C126,$Z$3,$D$1,$D$1)</f>
        <v>299.47000000000003</v>
      </c>
      <c r="AA126" s="119">
        <f>IF(OR(OR(F126="#N/A N/A",F126="#N/A Real Time"),OR(Z126="#N/A N/A",Z126="#N/A Real Time")),0,  F126 - Z126)</f>
        <v>2.1599999999999682</v>
      </c>
      <c r="AB126" s="129">
        <f>IF(OR(Z126=0,Z126="#N/A N/A"),0,AA126 / Z126*100)</f>
        <v>0.72127425117706878</v>
      </c>
      <c r="AC126" s="121">
        <v>1000</v>
      </c>
      <c r="AD126" s="122">
        <f>IF(D126 = D172,1,_xll.BDP(K126,$AD$3)*L126)</f>
        <v>1.0414000000000001</v>
      </c>
      <c r="AE126" s="389">
        <f>AA126*AC126*T126/AD126 / AF172</f>
        <v>1.4694426265114937E-5</v>
      </c>
      <c r="AF126" s="123"/>
    </row>
    <row r="127" spans="1:32" s="107" customFormat="1" ht="12" customHeight="1" x14ac:dyDescent="0.2">
      <c r="A127" s="110"/>
      <c r="B127" s="110">
        <v>1418</v>
      </c>
      <c r="C127" s="110" t="s">
        <v>824</v>
      </c>
      <c r="D127" s="110" t="str">
        <f>_xll.BDP(C127,$D$3)</f>
        <v>USD</v>
      </c>
      <c r="E127" s="110" t="s">
        <v>891</v>
      </c>
      <c r="F127" s="111">
        <f>_xll.BDP(C127,$F$3)</f>
        <v>87.55</v>
      </c>
      <c r="G127" s="111">
        <f>_xll.BDP(C127,$G$3)</f>
        <v>87.55</v>
      </c>
      <c r="H127" s="112">
        <f>IF(OR(OR(G127="#N/A N/A",G127="#N/A Real Time"),OR(F127="#N/A N/A",F127="#N/A Real Time")),0,  G127 - F127)</f>
        <v>0</v>
      </c>
      <c r="I127" s="113">
        <f>IF(OR(F127=0,F127="#N/A N/A"),0,H127 / F127*100)</f>
        <v>0</v>
      </c>
      <c r="J127" s="114">
        <v>45100</v>
      </c>
      <c r="K127" s="110" t="str">
        <f>CONCATENATE(D172,D127, " Curncy")</f>
        <v>EURUSD Curncy</v>
      </c>
      <c r="L127" s="110">
        <f>IF(D127 = D172,1,_xll.BDP(K127,$L$3))</f>
        <v>1</v>
      </c>
      <c r="M127" s="372" t="e">
        <f>IF(D127 = D172,1,_xll.BDP(K127,$M$3)*L127)</f>
        <v>#VALUE!</v>
      </c>
      <c r="N127" s="116" t="e">
        <f>H127*J127*T127/M127</f>
        <v>#VALUE!</v>
      </c>
      <c r="O127" s="379" t="e">
        <f>N127 / Y172</f>
        <v>#VALUE!</v>
      </c>
      <c r="P127" s="286" t="e">
        <f>IF(OR(OR(J127=0,G127 = "#N/A N/A"),G127="#N/A Real Time"),0,G127*J127*T127/M127)</f>
        <v>#VALUE!</v>
      </c>
      <c r="Q127" s="384" t="e">
        <f>P127 / Y172*100</f>
        <v>#VALUE!</v>
      </c>
      <c r="R127" s="118" t="e">
        <f>IF(Q127&lt;0,Q127,0)</f>
        <v>#VALUE!</v>
      </c>
      <c r="S127" s="384" t="e">
        <f>IF(Q127&gt;0,Q127,0)</f>
        <v>#VALUE!</v>
      </c>
      <c r="T127" s="110">
        <f>IF(EXACT(D127,UPPER(D127)),1,0.01)/V127</f>
        <v>1</v>
      </c>
      <c r="U127" s="110">
        <v>0</v>
      </c>
      <c r="V127" s="110">
        <v>1</v>
      </c>
      <c r="W127" s="117" t="e">
        <f>IF(AND(Q127&lt;0,O127&gt;0),O127,0)</f>
        <v>#VALUE!</v>
      </c>
      <c r="X127" s="117" t="e">
        <f>IF(AND(Q127&gt;0,O127&gt;0),O127,0)</f>
        <v>#VALUE!</v>
      </c>
      <c r="Y127" s="110"/>
      <c r="Z127" s="119" t="str">
        <f>_xll.BDH(C127,$Z$3,$D$1,$D$1)</f>
        <v>#N/A Requesting Data...</v>
      </c>
      <c r="AA127" s="119" t="e">
        <f>IF(OR(OR(F127="#N/A N/A",F127="#N/A Real Time"),OR(Z127="#N/A N/A",Z127="#N/A Real Time")),0,  F127 - Z127)</f>
        <v>#VALUE!</v>
      </c>
      <c r="AB127" s="129" t="e">
        <f>IF(OR(Z127=0,Z127="#N/A N/A"),0,AA127 / Z127*100)</f>
        <v>#VALUE!</v>
      </c>
      <c r="AC127" s="121">
        <v>45100</v>
      </c>
      <c r="AD127" s="122">
        <f>IF(D127 = D172,1,_xll.BDP(K127,$AD$3)*L127)</f>
        <v>1.0414000000000001</v>
      </c>
      <c r="AE127" s="389" t="e">
        <f>AA127*AC127*T127/AD127 / AF172</f>
        <v>#VALUE!</v>
      </c>
      <c r="AF127" s="123"/>
    </row>
    <row r="128" spans="1:32" s="107" customFormat="1" ht="12" customHeight="1" x14ac:dyDescent="0.2">
      <c r="A128" s="110"/>
      <c r="B128" s="110">
        <v>20881</v>
      </c>
      <c r="C128" s="110" t="s">
        <v>1316</v>
      </c>
      <c r="D128" s="110" t="str">
        <f>_xll.BDP(C128,$D$3)</f>
        <v>USD</v>
      </c>
      <c r="E128" s="110" t="s">
        <v>1317</v>
      </c>
      <c r="F128" s="111">
        <f>_xll.BDP(C128,$F$3)</f>
        <v>394.2</v>
      </c>
      <c r="G128" s="111">
        <f>_xll.BDP(C128,$G$3)</f>
        <v>394.2</v>
      </c>
      <c r="H128" s="112">
        <f>IF(OR(OR(G128="#N/A N/A",G128="#N/A Real Time"),OR(F128="#N/A N/A",F128="#N/A Real Time")),0,  G128 - F128)</f>
        <v>0</v>
      </c>
      <c r="I128" s="113">
        <f>IF(OR(F128=0,F128="#N/A N/A"),0,H128 / F128*100)</f>
        <v>0</v>
      </c>
      <c r="J128" s="114">
        <v>-1632</v>
      </c>
      <c r="K128" s="110" t="str">
        <f>CONCATENATE(D172,D128, " Curncy")</f>
        <v>EURUSD Curncy</v>
      </c>
      <c r="L128" s="110">
        <f>IF(D128 = D172,1,_xll.BDP(K128,$L$3))</f>
        <v>1</v>
      </c>
      <c r="M128" s="372" t="e">
        <f>IF(D128 = D172,1,_xll.BDP(K128,$M$3)*L128)</f>
        <v>#VALUE!</v>
      </c>
      <c r="N128" s="116" t="e">
        <f>H128*J128*T128/M128</f>
        <v>#VALUE!</v>
      </c>
      <c r="O128" s="379" t="e">
        <f>N128 / Y172</f>
        <v>#VALUE!</v>
      </c>
      <c r="P128" s="286" t="e">
        <f>IF(OR(OR(J128=0,G128 = "#N/A N/A"),G128="#N/A Real Time"),0,G128*J128*T128/M128)</f>
        <v>#VALUE!</v>
      </c>
      <c r="Q128" s="384" t="e">
        <f>P128 / Y172*100</f>
        <v>#VALUE!</v>
      </c>
      <c r="R128" s="118" t="e">
        <f>IF(Q128&lt;0,Q128,0)</f>
        <v>#VALUE!</v>
      </c>
      <c r="S128" s="384" t="e">
        <f>IF(Q128&gt;0,Q128,0)</f>
        <v>#VALUE!</v>
      </c>
      <c r="T128" s="110">
        <f>IF(EXACT(D128,UPPER(D128)),1,0.01)/V128</f>
        <v>1</v>
      </c>
      <c r="U128" s="110">
        <v>0</v>
      </c>
      <c r="V128" s="110">
        <v>1</v>
      </c>
      <c r="W128" s="117" t="e">
        <f>IF(AND(Q128&lt;0,O128&gt;0),O128,0)</f>
        <v>#VALUE!</v>
      </c>
      <c r="X128" s="117" t="e">
        <f>IF(AND(Q128&gt;0,O128&gt;0),O128,0)</f>
        <v>#VALUE!</v>
      </c>
      <c r="Y128" s="110"/>
      <c r="Z128" s="119">
        <f>_xll.BDH(C128,$Z$3,$D$1,$D$1)</f>
        <v>384.57</v>
      </c>
      <c r="AA128" s="119">
        <f>IF(OR(OR(F128="#N/A N/A",F128="#N/A Real Time"),OR(Z128="#N/A N/A",Z128="#N/A Real Time")),0,  F128 - Z128)</f>
        <v>9.6299999999999955</v>
      </c>
      <c r="AB128" s="129">
        <f>IF(OR(Z128=0,Z128="#N/A N/A"),0,AA128 / Z128*100)</f>
        <v>2.5040954832670241</v>
      </c>
      <c r="AC128" s="121">
        <v>-1632</v>
      </c>
      <c r="AD128" s="122">
        <f>IF(D128 = D172,1,_xll.BDP(K128,$AD$3)*L128)</f>
        <v>1.0414000000000001</v>
      </c>
      <c r="AE128" s="389">
        <f>AA128*AC128*T128/AD128 / AF172</f>
        <v>-1.0691664550497779E-4</v>
      </c>
      <c r="AF128" s="123"/>
    </row>
    <row r="129" spans="1:32" s="107" customFormat="1" ht="12" customHeight="1" x14ac:dyDescent="0.2">
      <c r="A129" s="152"/>
      <c r="B129" s="152">
        <v>19398</v>
      </c>
      <c r="C129" s="152" t="s">
        <v>835</v>
      </c>
      <c r="D129" s="152" t="str">
        <f>_xll.BDP(C129,$D$3)</f>
        <v>USD</v>
      </c>
      <c r="E129" s="152" t="s">
        <v>902</v>
      </c>
      <c r="F129" s="173">
        <f>_xll.BDP(C129,$F$3)</f>
        <v>191.04</v>
      </c>
      <c r="G129" s="173">
        <f>_xll.BDP(C129,$G$3)</f>
        <v>191.04</v>
      </c>
      <c r="H129" s="169">
        <f t="shared" si="38"/>
        <v>0</v>
      </c>
      <c r="I129" s="170">
        <f t="shared" si="39"/>
        <v>0</v>
      </c>
      <c r="J129" s="174">
        <v>-4944</v>
      </c>
      <c r="K129" s="152" t="str">
        <f>CONCATENATE(D172,D129, " Curncy")</f>
        <v>EURUSD Curncy</v>
      </c>
      <c r="L129" s="152">
        <f>IF(D129 = D172,1,_xll.BDP(K129,$L$3))</f>
        <v>1</v>
      </c>
      <c r="M129" s="375" t="e">
        <f>IF(D129 = D172,1,_xll.BDP(K129,$M$3)*L129)</f>
        <v>#VALUE!</v>
      </c>
      <c r="N129" s="174" t="e">
        <f t="shared" si="40"/>
        <v>#VALUE!</v>
      </c>
      <c r="O129" s="381" t="e">
        <f>N129 / Y172</f>
        <v>#VALUE!</v>
      </c>
      <c r="P129" s="175" t="e">
        <f t="shared" si="41"/>
        <v>#VALUE!</v>
      </c>
      <c r="Q129" s="386" t="e">
        <f>P129 / Y172*100</f>
        <v>#VALUE!</v>
      </c>
      <c r="R129" s="221" t="e">
        <f t="shared" si="42"/>
        <v>#VALUE!</v>
      </c>
      <c r="S129" s="386" t="e">
        <f t="shared" si="43"/>
        <v>#VALUE!</v>
      </c>
      <c r="T129" s="152">
        <f t="shared" si="44"/>
        <v>1</v>
      </c>
      <c r="U129" s="152">
        <v>0</v>
      </c>
      <c r="V129" s="152">
        <v>1</v>
      </c>
      <c r="W129" s="223" t="e">
        <f t="shared" si="45"/>
        <v>#VALUE!</v>
      </c>
      <c r="X129" s="223" t="e">
        <f t="shared" si="46"/>
        <v>#VALUE!</v>
      </c>
      <c r="Y129" s="152"/>
      <c r="Z129" s="171">
        <f>_xll.BDH(C129,$Z$3,$D$1,$D$1)</f>
        <v>184.36</v>
      </c>
      <c r="AA129" s="171">
        <f t="shared" si="47"/>
        <v>6.6799999999999784</v>
      </c>
      <c r="AB129" s="172">
        <f t="shared" si="48"/>
        <v>3.6233456281188863</v>
      </c>
      <c r="AC129" s="176">
        <v>-4944</v>
      </c>
      <c r="AD129" s="177">
        <f>IF(D129 = D172,1,_xll.BDP(K129,$AD$3)*L129)</f>
        <v>1.0414000000000001</v>
      </c>
      <c r="AE129" s="391">
        <f>AA129*AC129*T129/AD129 / AF172</f>
        <v>-2.2467451216555106E-4</v>
      </c>
      <c r="AF129" s="167"/>
    </row>
    <row r="130" spans="1:32" s="107" customFormat="1" ht="12" customHeight="1" x14ac:dyDescent="0.2">
      <c r="A130" s="110"/>
      <c r="B130" s="110">
        <v>28969</v>
      </c>
      <c r="C130" s="110" t="s">
        <v>1740</v>
      </c>
      <c r="D130" s="110" t="str">
        <f>_xll.BDP(C130,$D$3)</f>
        <v>USD</v>
      </c>
      <c r="E130" s="110" t="s">
        <v>1741</v>
      </c>
      <c r="F130" s="111">
        <f>_xll.BDP(C130,$F$3)</f>
        <v>65.95</v>
      </c>
      <c r="G130" s="111">
        <f>_xll.BDP(C130,$G$3)</f>
        <v>65.95</v>
      </c>
      <c r="H130" s="112">
        <f>IF(OR(OR(G130="#N/A N/A",G130="#N/A Real Time"),OR(F130="#N/A N/A",F130="#N/A Real Time")),0,  G130 - F130)</f>
        <v>0</v>
      </c>
      <c r="I130" s="113">
        <f>IF(OR(F130=0,F130="#N/A N/A"),0,H130 / F130*100)</f>
        <v>0</v>
      </c>
      <c r="J130" s="114">
        <v>-14951</v>
      </c>
      <c r="K130" s="110" t="str">
        <f>CONCATENATE(D172,D130, " Curncy")</f>
        <v>EURUSD Curncy</v>
      </c>
      <c r="L130" s="110">
        <f>IF(D130 = D172,1,_xll.BDP(K130,$L$3))</f>
        <v>1</v>
      </c>
      <c r="M130" s="372" t="e">
        <f>IF(D130 = D172,1,_xll.BDP(K130,$M$3)*L130)</f>
        <v>#VALUE!</v>
      </c>
      <c r="N130" s="116" t="e">
        <f>H130*J130*T130/M130</f>
        <v>#VALUE!</v>
      </c>
      <c r="O130" s="379" t="e">
        <f>N130 / Y172</f>
        <v>#VALUE!</v>
      </c>
      <c r="P130" s="286" t="e">
        <f>IF(OR(OR(J130=0,G130 = "#N/A N/A"),G130="#N/A Real Time"),0,G130*J130*T130/M130)</f>
        <v>#VALUE!</v>
      </c>
      <c r="Q130" s="384" t="e">
        <f>P130 / Y172*100</f>
        <v>#VALUE!</v>
      </c>
      <c r="R130" s="118" t="e">
        <f>IF(Q130&lt;0,Q130,0)</f>
        <v>#VALUE!</v>
      </c>
      <c r="S130" s="384" t="e">
        <f>IF(Q130&gt;0,Q130,0)</f>
        <v>#VALUE!</v>
      </c>
      <c r="T130" s="110">
        <f>IF(EXACT(D130,UPPER(D130)),1,0.01)/V130</f>
        <v>1</v>
      </c>
      <c r="U130" s="110">
        <v>0</v>
      </c>
      <c r="V130" s="110">
        <v>1</v>
      </c>
      <c r="W130" s="117" t="e">
        <f>IF(AND(Q130&lt;0,O130&gt;0),O130,0)</f>
        <v>#VALUE!</v>
      </c>
      <c r="X130" s="117" t="e">
        <f>IF(AND(Q130&gt;0,O130&gt;0),O130,0)</f>
        <v>#VALUE!</v>
      </c>
      <c r="Y130" s="110"/>
      <c r="Z130" s="119" t="str">
        <f>_xll.BDH(C130,$Z$3,$D$1,$D$1)</f>
        <v>#N/A Requesting Data...</v>
      </c>
      <c r="AA130" s="119" t="e">
        <f>IF(OR(OR(F130="#N/A N/A",F130="#N/A Real Time"),OR(Z130="#N/A N/A",Z130="#N/A Real Time")),0,  F130 - Z130)</f>
        <v>#VALUE!</v>
      </c>
      <c r="AB130" s="129" t="e">
        <f>IF(OR(Z130=0,Z130="#N/A N/A"),0,AA130 / Z130*100)</f>
        <v>#VALUE!</v>
      </c>
      <c r="AC130" s="121">
        <v>-14951</v>
      </c>
      <c r="AD130" s="122">
        <f>IF(D130 = D172,1,_xll.BDP(K130,$AD$3)*L130)</f>
        <v>1.0414000000000001</v>
      </c>
      <c r="AE130" s="389" t="e">
        <f>AA130*AC130*T130/AD130 / AF172</f>
        <v>#VALUE!</v>
      </c>
      <c r="AF130" s="123"/>
    </row>
    <row r="131" spans="1:32" s="107" customFormat="1" ht="12" customHeight="1" x14ac:dyDescent="0.2">
      <c r="A131" s="152"/>
      <c r="B131" s="152">
        <v>33007</v>
      </c>
      <c r="C131" s="152" t="s">
        <v>1648</v>
      </c>
      <c r="D131" s="152" t="str">
        <f>_xll.BDP(C131,$D$3)</f>
        <v>USD</v>
      </c>
      <c r="E131" s="152" t="s">
        <v>1649</v>
      </c>
      <c r="F131" s="173">
        <f>_xll.BDP(C131,$F$3)</f>
        <v>6.76</v>
      </c>
      <c r="G131" s="173">
        <f>_xll.BDP(C131,$G$3)</f>
        <v>6.76</v>
      </c>
      <c r="H131" s="169">
        <f t="shared" ref="H131:H132" si="49">IF(OR(OR(G131="#N/A N/A",G131="#N/A Real Time"),OR(F131="#N/A N/A",F131="#N/A Real Time")),0,  G131 - F131)</f>
        <v>0</v>
      </c>
      <c r="I131" s="170">
        <f t="shared" ref="I131:I132" si="50">IF(OR(F131=0,F131="#N/A N/A"),0,H131 / F131*100)</f>
        <v>0</v>
      </c>
      <c r="J131" s="174">
        <v>-181550</v>
      </c>
      <c r="K131" s="152" t="str">
        <f>CONCATENATE(D172,D131, " Curncy")</f>
        <v>EURUSD Curncy</v>
      </c>
      <c r="L131" s="152">
        <f>IF(D131 = D172,1,_xll.BDP(K131,$L$3))</f>
        <v>1</v>
      </c>
      <c r="M131" s="375" t="e">
        <f>IF(D131 = D172,1,_xll.BDP(K131,$M$3)*L131)</f>
        <v>#VALUE!</v>
      </c>
      <c r="N131" s="174" t="e">
        <f t="shared" ref="N131:N132" si="51">H131*J131*T131/M131</f>
        <v>#VALUE!</v>
      </c>
      <c r="O131" s="381" t="e">
        <f>N131 / Y172</f>
        <v>#VALUE!</v>
      </c>
      <c r="P131" s="175" t="e">
        <f t="shared" ref="P131:P132" si="52">IF(OR(OR(J131=0,G131 = "#N/A N/A"),G131="#N/A Real Time"),0,G131*J131*T131/M131)</f>
        <v>#VALUE!</v>
      </c>
      <c r="Q131" s="386" t="e">
        <f>P131 / Y172*100</f>
        <v>#VALUE!</v>
      </c>
      <c r="R131" s="221" t="e">
        <f t="shared" ref="R131:R132" si="53">IF(Q131&lt;0,Q131,0)</f>
        <v>#VALUE!</v>
      </c>
      <c r="S131" s="386" t="e">
        <f t="shared" ref="S131:S132" si="54">IF(Q131&gt;0,Q131,0)</f>
        <v>#VALUE!</v>
      </c>
      <c r="T131" s="152">
        <f t="shared" ref="T131:T132" si="55">IF(EXACT(D131,UPPER(D131)),1,0.01)/V131</f>
        <v>1</v>
      </c>
      <c r="U131" s="152">
        <v>0</v>
      </c>
      <c r="V131" s="152">
        <v>1</v>
      </c>
      <c r="W131" s="223" t="e">
        <f t="shared" ref="W131:W132" si="56">IF(AND(Q131&lt;0,O131&gt;0),O131,0)</f>
        <v>#VALUE!</v>
      </c>
      <c r="X131" s="223" t="e">
        <f t="shared" ref="X131:X132" si="57">IF(AND(Q131&gt;0,O131&gt;0),O131,0)</f>
        <v>#VALUE!</v>
      </c>
      <c r="Y131" s="152"/>
      <c r="Z131" s="171" t="str">
        <f>_xll.BDH(C131,$Z$3,$D$1,$D$1)</f>
        <v>#N/A Requesting Data...</v>
      </c>
      <c r="AA131" s="171" t="e">
        <f t="shared" ref="AA131:AA132" si="58">IF(OR(OR(F131="#N/A N/A",F131="#N/A Real Time"),OR(Z131="#N/A N/A",Z131="#N/A Real Time")),0,  F131 - Z131)</f>
        <v>#VALUE!</v>
      </c>
      <c r="AB131" s="172" t="e">
        <f t="shared" ref="AB131:AB132" si="59">IF(OR(Z131=0,Z131="#N/A N/A"),0,AA131 / Z131*100)</f>
        <v>#VALUE!</v>
      </c>
      <c r="AC131" s="176">
        <v>-181550</v>
      </c>
      <c r="AD131" s="177">
        <f>IF(D131 = D172,1,_xll.BDP(K131,$AD$3)*L131)</f>
        <v>1.0414000000000001</v>
      </c>
      <c r="AE131" s="391" t="e">
        <f>AA131*AC131*T131/AD131 / AF172</f>
        <v>#VALUE!</v>
      </c>
      <c r="AF131" s="167"/>
    </row>
    <row r="132" spans="1:32" s="107" customFormat="1" ht="12" customHeight="1" x14ac:dyDescent="0.2">
      <c r="A132" s="110"/>
      <c r="B132" s="110">
        <v>16617</v>
      </c>
      <c r="C132" s="110" t="s">
        <v>1777</v>
      </c>
      <c r="D132" s="110" t="str">
        <f>_xll.BDP(C132,$D$3)</f>
        <v>USD</v>
      </c>
      <c r="E132" s="110" t="s">
        <v>1675</v>
      </c>
      <c r="F132" s="111">
        <f>_xll.BDP(C132,$F$3)</f>
        <v>160.03</v>
      </c>
      <c r="G132" s="111">
        <f>_xll.BDP(C132,$G$3)</f>
        <v>160.03</v>
      </c>
      <c r="H132" s="112">
        <f t="shared" si="49"/>
        <v>0</v>
      </c>
      <c r="I132" s="113">
        <f t="shared" si="50"/>
        <v>0</v>
      </c>
      <c r="J132" s="114">
        <v>-13021</v>
      </c>
      <c r="K132" s="110" t="str">
        <f>CONCATENATE(D172,D132, " Curncy")</f>
        <v>EURUSD Curncy</v>
      </c>
      <c r="L132" s="110">
        <f>IF(D132 = D172,1,_xll.BDP(K132,$L$3))</f>
        <v>1</v>
      </c>
      <c r="M132" s="372" t="e">
        <f>IF(D132 = D172,1,_xll.BDP(K132,$M$3)*L132)</f>
        <v>#VALUE!</v>
      </c>
      <c r="N132" s="116" t="e">
        <f t="shared" si="51"/>
        <v>#VALUE!</v>
      </c>
      <c r="O132" s="379" t="e">
        <f>N132 / Y172</f>
        <v>#VALUE!</v>
      </c>
      <c r="P132" s="286" t="e">
        <f t="shared" si="52"/>
        <v>#VALUE!</v>
      </c>
      <c r="Q132" s="384" t="e">
        <f>P132 / Y172*100</f>
        <v>#VALUE!</v>
      </c>
      <c r="R132" s="118" t="e">
        <f t="shared" si="53"/>
        <v>#VALUE!</v>
      </c>
      <c r="S132" s="384" t="e">
        <f t="shared" si="54"/>
        <v>#VALUE!</v>
      </c>
      <c r="T132" s="110">
        <f t="shared" si="55"/>
        <v>1</v>
      </c>
      <c r="U132" s="110">
        <v>0</v>
      </c>
      <c r="V132" s="110">
        <v>1</v>
      </c>
      <c r="W132" s="117" t="e">
        <f t="shared" si="56"/>
        <v>#VALUE!</v>
      </c>
      <c r="X132" s="117" t="e">
        <f t="shared" si="57"/>
        <v>#VALUE!</v>
      </c>
      <c r="Y132" s="110"/>
      <c r="Z132" s="119">
        <f>_xll.BDH(C132,$Z$3,$D$1,$D$1)</f>
        <v>161.25</v>
      </c>
      <c r="AA132" s="119">
        <f t="shared" si="58"/>
        <v>-1.2199999999999989</v>
      </c>
      <c r="AB132" s="129">
        <f t="shared" si="59"/>
        <v>-0.75658914728682103</v>
      </c>
      <c r="AC132" s="121">
        <v>-13021</v>
      </c>
      <c r="AD132" s="122">
        <f>IF(D132 = D172,1,_xll.BDP(K132,$AD$3)*L132)</f>
        <v>1.0414000000000001</v>
      </c>
      <c r="AE132" s="389">
        <f>AA132*AC132*T132/AD132 / AF172</f>
        <v>1.08069477669277E-4</v>
      </c>
      <c r="AF132" s="123"/>
    </row>
    <row r="133" spans="1:32" s="107" customFormat="1" ht="12" customHeight="1" x14ac:dyDescent="0.2">
      <c r="A133" s="110"/>
      <c r="B133" s="110">
        <v>19538</v>
      </c>
      <c r="C133" s="110" t="s">
        <v>40</v>
      </c>
      <c r="D133" s="110" t="str">
        <f>_xll.BDP(C133,$D$3)</f>
        <v>USD</v>
      </c>
      <c r="E133" s="110" t="s">
        <v>255</v>
      </c>
      <c r="F133" s="111">
        <f>_xll.BDP(C133,$F$3)</f>
        <v>179.95</v>
      </c>
      <c r="G133" s="111">
        <f>_xll.BDP(C133,$G$3)</f>
        <v>179.95</v>
      </c>
      <c r="H133" s="112">
        <f t="shared" ref="H133:H138" si="60">IF(OR(OR(G133="#N/A N/A",G133="#N/A Real Time"),OR(F133="#N/A N/A",F133="#N/A Real Time")),0,  G133 - F133)</f>
        <v>0</v>
      </c>
      <c r="I133" s="113">
        <f t="shared" ref="I133:I138" si="61">IF(OR(F133=0,F133="#N/A N/A"),0,H133 / F133*100)</f>
        <v>0</v>
      </c>
      <c r="J133" s="114">
        <v>-12921</v>
      </c>
      <c r="K133" s="110" t="str">
        <f>CONCATENATE(D172,D133, " Curncy")</f>
        <v>EURUSD Curncy</v>
      </c>
      <c r="L133" s="110">
        <f>IF(D133 = D172,1,_xll.BDP(K133,$L$3))</f>
        <v>1</v>
      </c>
      <c r="M133" s="372" t="e">
        <f>IF(D133 = D172,1,_xll.BDP(K133,$M$3)*L133)</f>
        <v>#VALUE!</v>
      </c>
      <c r="N133" s="116" t="e">
        <f t="shared" ref="N133:N138" si="62">H133*J133*T133/M133</f>
        <v>#VALUE!</v>
      </c>
      <c r="O133" s="379" t="e">
        <f>N133 / Y172</f>
        <v>#VALUE!</v>
      </c>
      <c r="P133" s="286" t="e">
        <f t="shared" ref="P133:P138" si="63">IF(OR(OR(J133=0,G133 = "#N/A N/A"),G133="#N/A Real Time"),0,G133*J133*T133/M133)</f>
        <v>#VALUE!</v>
      </c>
      <c r="Q133" s="384" t="e">
        <f>P133 / Y172*100</f>
        <v>#VALUE!</v>
      </c>
      <c r="R133" s="118" t="e">
        <f t="shared" ref="R133:R138" si="64">IF(Q133&lt;0,Q133,0)</f>
        <v>#VALUE!</v>
      </c>
      <c r="S133" s="384" t="e">
        <f t="shared" ref="S133:S138" si="65">IF(Q133&gt;0,Q133,0)</f>
        <v>#VALUE!</v>
      </c>
      <c r="T133" s="110">
        <f t="shared" ref="T133:T138" si="66">IF(EXACT(D133,UPPER(D133)),1,0.01)/V133</f>
        <v>1</v>
      </c>
      <c r="U133" s="110">
        <v>0</v>
      </c>
      <c r="V133" s="110">
        <v>1</v>
      </c>
      <c r="W133" s="117" t="e">
        <f t="shared" ref="W133:W138" si="67">IF(AND(Q133&lt;0,O133&gt;0),O133,0)</f>
        <v>#VALUE!</v>
      </c>
      <c r="X133" s="117" t="e">
        <f t="shared" ref="X133:X138" si="68">IF(AND(Q133&gt;0,O133&gt;0),O133,0)</f>
        <v>#VALUE!</v>
      </c>
      <c r="Y133" s="110"/>
      <c r="Z133" s="119" t="str">
        <f>_xll.BDH(C133,$Z$3,$D$1,$D$1)</f>
        <v>#N/A Requesting Data...</v>
      </c>
      <c r="AA133" s="119" t="e">
        <f t="shared" ref="AA133:AA138" si="69">IF(OR(OR(F133="#N/A N/A",F133="#N/A Real Time"),OR(Z133="#N/A N/A",Z133="#N/A Real Time")),0,  F133 - Z133)</f>
        <v>#VALUE!</v>
      </c>
      <c r="AB133" s="129" t="e">
        <f t="shared" ref="AB133:AB138" si="70">IF(OR(Z133=0,Z133="#N/A N/A"),0,AA133 / Z133*100)</f>
        <v>#VALUE!</v>
      </c>
      <c r="AC133" s="121">
        <v>-12921</v>
      </c>
      <c r="AD133" s="122">
        <f>IF(D133 = D172,1,_xll.BDP(K133,$AD$3)*L133)</f>
        <v>1.0414000000000001</v>
      </c>
      <c r="AE133" s="389" t="e">
        <f>AA133*AC133*T133/AD133 / AF172</f>
        <v>#VALUE!</v>
      </c>
      <c r="AF133" s="123"/>
    </row>
    <row r="134" spans="1:32" s="107" customFormat="1" ht="12" customHeight="1" x14ac:dyDescent="0.2">
      <c r="A134" s="110"/>
      <c r="B134" s="110">
        <v>33687</v>
      </c>
      <c r="C134" s="110" t="s">
        <v>1755</v>
      </c>
      <c r="D134" s="110" t="str">
        <f>_xll.BDP(C134,$D$3)</f>
        <v>USD</v>
      </c>
      <c r="E134" s="110" t="s">
        <v>1756</v>
      </c>
      <c r="F134" s="111">
        <f>_xll.BDP(C134,$F$3)</f>
        <v>9.4600000000000009</v>
      </c>
      <c r="G134" s="111">
        <f>_xll.BDP(C134,$G$3)</f>
        <v>9.4600000000000009</v>
      </c>
      <c r="H134" s="112">
        <f t="shared" si="60"/>
        <v>0</v>
      </c>
      <c r="I134" s="113">
        <f t="shared" si="61"/>
        <v>0</v>
      </c>
      <c r="J134" s="114">
        <v>43000</v>
      </c>
      <c r="K134" s="110" t="str">
        <f>CONCATENATE(D172,D134, " Curncy")</f>
        <v>EURUSD Curncy</v>
      </c>
      <c r="L134" s="110">
        <f>IF(D134 = D172,1,_xll.BDP(K134,$L$3))</f>
        <v>1</v>
      </c>
      <c r="M134" s="372" t="e">
        <f>IF(D134 = D172,1,_xll.BDP(K134,$M$3)*L134)</f>
        <v>#VALUE!</v>
      </c>
      <c r="N134" s="116" t="e">
        <f t="shared" si="62"/>
        <v>#VALUE!</v>
      </c>
      <c r="O134" s="379" t="e">
        <f>N134 / Y172</f>
        <v>#VALUE!</v>
      </c>
      <c r="P134" s="286" t="e">
        <f t="shared" si="63"/>
        <v>#VALUE!</v>
      </c>
      <c r="Q134" s="384" t="e">
        <f>P134 / Y172*100</f>
        <v>#VALUE!</v>
      </c>
      <c r="R134" s="118" t="e">
        <f t="shared" si="64"/>
        <v>#VALUE!</v>
      </c>
      <c r="S134" s="384" t="e">
        <f t="shared" si="65"/>
        <v>#VALUE!</v>
      </c>
      <c r="T134" s="110">
        <f t="shared" si="66"/>
        <v>1</v>
      </c>
      <c r="U134" s="110">
        <v>0</v>
      </c>
      <c r="V134" s="110">
        <v>1</v>
      </c>
      <c r="W134" s="117" t="e">
        <f t="shared" si="67"/>
        <v>#VALUE!</v>
      </c>
      <c r="X134" s="117" t="e">
        <f t="shared" si="68"/>
        <v>#VALUE!</v>
      </c>
      <c r="Y134" s="110"/>
      <c r="Z134" s="119" t="str">
        <f>_xll.BDH(C134,$Z$3,$D$1,$D$1)</f>
        <v>#N/A Requesting Data...</v>
      </c>
      <c r="AA134" s="119" t="e">
        <f t="shared" si="69"/>
        <v>#VALUE!</v>
      </c>
      <c r="AB134" s="129" t="e">
        <f t="shared" si="70"/>
        <v>#VALUE!</v>
      </c>
      <c r="AC134" s="121">
        <v>43000</v>
      </c>
      <c r="AD134" s="122">
        <f>IF(D134 = D172,1,_xll.BDP(K134,$AD$3)*L134)</f>
        <v>1.0414000000000001</v>
      </c>
      <c r="AE134" s="389" t="e">
        <f>AA134*AC134*T134/AD134 / AF172</f>
        <v>#VALUE!</v>
      </c>
      <c r="AF134" s="123"/>
    </row>
    <row r="135" spans="1:32" s="107" customFormat="1" ht="12" customHeight="1" x14ac:dyDescent="0.2">
      <c r="A135" s="110"/>
      <c r="B135" s="110">
        <v>1271</v>
      </c>
      <c r="C135" s="110" t="s">
        <v>1759</v>
      </c>
      <c r="D135" s="110" t="str">
        <f>_xll.BDP(C135,$D$3)</f>
        <v>USD</v>
      </c>
      <c r="E135" s="110" t="s">
        <v>1760</v>
      </c>
      <c r="F135" s="111">
        <f>_xll.BDP(C135,$F$3)</f>
        <v>21.04</v>
      </c>
      <c r="G135" s="111">
        <f>_xll.BDP(C135,$G$3)</f>
        <v>21.04</v>
      </c>
      <c r="H135" s="112">
        <f t="shared" si="60"/>
        <v>0</v>
      </c>
      <c r="I135" s="113">
        <f t="shared" si="61"/>
        <v>0</v>
      </c>
      <c r="J135" s="114">
        <v>134100</v>
      </c>
      <c r="K135" s="110" t="str">
        <f>CONCATENATE(D172,D135, " Curncy")</f>
        <v>EURUSD Curncy</v>
      </c>
      <c r="L135" s="110">
        <f>IF(D135 = D172,1,_xll.BDP(K135,$L$3))</f>
        <v>1</v>
      </c>
      <c r="M135" s="372" t="e">
        <f>IF(D135 = D172,1,_xll.BDP(K135,$M$3)*L135)</f>
        <v>#VALUE!</v>
      </c>
      <c r="N135" s="116" t="e">
        <f t="shared" si="62"/>
        <v>#VALUE!</v>
      </c>
      <c r="O135" s="379" t="e">
        <f>N135 / Y172</f>
        <v>#VALUE!</v>
      </c>
      <c r="P135" s="286" t="e">
        <f t="shared" si="63"/>
        <v>#VALUE!</v>
      </c>
      <c r="Q135" s="384" t="e">
        <f>P135 / Y172*100</f>
        <v>#VALUE!</v>
      </c>
      <c r="R135" s="118" t="e">
        <f t="shared" si="64"/>
        <v>#VALUE!</v>
      </c>
      <c r="S135" s="384" t="e">
        <f t="shared" si="65"/>
        <v>#VALUE!</v>
      </c>
      <c r="T135" s="110">
        <f t="shared" si="66"/>
        <v>1</v>
      </c>
      <c r="U135" s="110">
        <v>0</v>
      </c>
      <c r="V135" s="110">
        <v>1</v>
      </c>
      <c r="W135" s="117" t="e">
        <f t="shared" si="67"/>
        <v>#VALUE!</v>
      </c>
      <c r="X135" s="117" t="e">
        <f t="shared" si="68"/>
        <v>#VALUE!</v>
      </c>
      <c r="Y135" s="110"/>
      <c r="Z135" s="119">
        <f>_xll.BDH(C135,$Z$3,$D$1,$D$1)</f>
        <v>21.33</v>
      </c>
      <c r="AA135" s="119">
        <f t="shared" si="69"/>
        <v>-0.28999999999999915</v>
      </c>
      <c r="AB135" s="129">
        <f t="shared" si="70"/>
        <v>-1.3595874355367987</v>
      </c>
      <c r="AC135" s="121">
        <v>134100</v>
      </c>
      <c r="AD135" s="122">
        <f>IF(D135 = D172,1,_xll.BDP(K135,$AD$3)*L135)</f>
        <v>1.0414000000000001</v>
      </c>
      <c r="AE135" s="389">
        <f>AA135*AC135*T135/AD135 / AF172</f>
        <v>-2.6456089954817662E-4</v>
      </c>
      <c r="AF135" s="123"/>
    </row>
    <row r="136" spans="1:32" s="107" customFormat="1" ht="12" customHeight="1" x14ac:dyDescent="0.2">
      <c r="A136" s="110"/>
      <c r="B136" s="110">
        <v>32003</v>
      </c>
      <c r="C136" s="110" t="s">
        <v>1749</v>
      </c>
      <c r="D136" s="110" t="str">
        <f>_xll.BDP(C136,$D$3)</f>
        <v>USD</v>
      </c>
      <c r="E136" s="110" t="s">
        <v>1750</v>
      </c>
      <c r="F136" s="111">
        <f>_xll.BDP(C136,$F$3)</f>
        <v>351.92</v>
      </c>
      <c r="G136" s="111">
        <f>_xll.BDP(C136,$G$3)</f>
        <v>351.92</v>
      </c>
      <c r="H136" s="112">
        <f t="shared" si="60"/>
        <v>0</v>
      </c>
      <c r="I136" s="113">
        <f t="shared" si="61"/>
        <v>0</v>
      </c>
      <c r="J136" s="114">
        <v>-2902</v>
      </c>
      <c r="K136" s="110" t="str">
        <f>CONCATENATE(D172,D136, " Curncy")</f>
        <v>EURUSD Curncy</v>
      </c>
      <c r="L136" s="110">
        <f>IF(D136 = D172,1,_xll.BDP(K136,$L$3))</f>
        <v>1</v>
      </c>
      <c r="M136" s="372" t="e">
        <f>IF(D136 = D172,1,_xll.BDP(K136,$M$3)*L136)</f>
        <v>#VALUE!</v>
      </c>
      <c r="N136" s="116" t="e">
        <f t="shared" si="62"/>
        <v>#VALUE!</v>
      </c>
      <c r="O136" s="379" t="e">
        <f>N136 / Y172</f>
        <v>#VALUE!</v>
      </c>
      <c r="P136" s="286" t="e">
        <f t="shared" si="63"/>
        <v>#VALUE!</v>
      </c>
      <c r="Q136" s="384" t="e">
        <f>P136 / Y172*100</f>
        <v>#VALUE!</v>
      </c>
      <c r="R136" s="118" t="e">
        <f t="shared" si="64"/>
        <v>#VALUE!</v>
      </c>
      <c r="S136" s="384" t="e">
        <f t="shared" si="65"/>
        <v>#VALUE!</v>
      </c>
      <c r="T136" s="110">
        <f t="shared" si="66"/>
        <v>1</v>
      </c>
      <c r="U136" s="110">
        <v>0</v>
      </c>
      <c r="V136" s="110">
        <v>1</v>
      </c>
      <c r="W136" s="117" t="e">
        <f t="shared" si="67"/>
        <v>#VALUE!</v>
      </c>
      <c r="X136" s="117" t="e">
        <f t="shared" si="68"/>
        <v>#VALUE!</v>
      </c>
      <c r="Y136" s="110"/>
      <c r="Z136" s="119">
        <f>_xll.BDH(C136,$Z$3,$D$1,$D$1)</f>
        <v>351.23</v>
      </c>
      <c r="AA136" s="119">
        <f t="shared" si="69"/>
        <v>0.68999999999999773</v>
      </c>
      <c r="AB136" s="129">
        <f t="shared" si="70"/>
        <v>0.19645246704438618</v>
      </c>
      <c r="AC136" s="121">
        <v>-2902</v>
      </c>
      <c r="AD136" s="122">
        <f>IF(D136 = D172,1,_xll.BDP(K136,$AD$3)*L136)</f>
        <v>1.0414000000000001</v>
      </c>
      <c r="AE136" s="389">
        <f>AA136*AC136*T136/AD136 / AF172</f>
        <v>-1.3622141326269065E-5</v>
      </c>
      <c r="AF136" s="123"/>
    </row>
    <row r="137" spans="1:32" s="107" customFormat="1" ht="12" customHeight="1" x14ac:dyDescent="0.2">
      <c r="A137" s="110"/>
      <c r="B137" s="110">
        <v>26737</v>
      </c>
      <c r="C137" s="110" t="s">
        <v>36</v>
      </c>
      <c r="D137" s="110" t="str">
        <f>_xll.BDP(C137,$D$3)</f>
        <v>USD</v>
      </c>
      <c r="E137" s="110" t="s">
        <v>253</v>
      </c>
      <c r="F137" s="111">
        <f>_xll.BDP(C137,$F$3)</f>
        <v>13.17</v>
      </c>
      <c r="G137" s="111">
        <f>_xll.BDP(C137,$G$3)</f>
        <v>13.17</v>
      </c>
      <c r="H137" s="112">
        <f>IF(OR(OR(G137="#N/A N/A",G137="#N/A Real Time"),OR(F137="#N/A N/A",F137="#N/A Real Time")),0,  G137 - F137)</f>
        <v>0</v>
      </c>
      <c r="I137" s="113">
        <f>IF(OR(F137=0,F137="#N/A N/A"),0,H137 / F137*100)</f>
        <v>0</v>
      </c>
      <c r="J137" s="114">
        <v>-141155</v>
      </c>
      <c r="K137" s="110" t="str">
        <f>CONCATENATE(D172,D137, " Curncy")</f>
        <v>EURUSD Curncy</v>
      </c>
      <c r="L137" s="110">
        <f>IF(D137 = D172,1,_xll.BDP(K137,$L$3))</f>
        <v>1</v>
      </c>
      <c r="M137" s="372" t="e">
        <f>IF(D137 = D172,1,_xll.BDP(K137,$M$3)*L137)</f>
        <v>#VALUE!</v>
      </c>
      <c r="N137" s="116" t="e">
        <f>H137*J137*T137/M137</f>
        <v>#VALUE!</v>
      </c>
      <c r="O137" s="379" t="e">
        <f>N137 / Y172</f>
        <v>#VALUE!</v>
      </c>
      <c r="P137" s="286" t="e">
        <f>IF(OR(OR(J137=0,G137 = "#N/A N/A"),G137="#N/A Real Time"),0,G137*J137*T137/M137)</f>
        <v>#VALUE!</v>
      </c>
      <c r="Q137" s="384" t="e">
        <f>P137 / Y172*100</f>
        <v>#VALUE!</v>
      </c>
      <c r="R137" s="118" t="e">
        <f>IF(Q137&lt;0,Q137,0)</f>
        <v>#VALUE!</v>
      </c>
      <c r="S137" s="384" t="e">
        <f>IF(Q137&gt;0,Q137,0)</f>
        <v>#VALUE!</v>
      </c>
      <c r="T137" s="110">
        <f>IF(EXACT(D137,UPPER(D137)),1,0.01)/V137</f>
        <v>1</v>
      </c>
      <c r="U137" s="110">
        <v>0</v>
      </c>
      <c r="V137" s="110">
        <v>1</v>
      </c>
      <c r="W137" s="117" t="e">
        <f>IF(AND(Q137&lt;0,O137&gt;0),O137,0)</f>
        <v>#VALUE!</v>
      </c>
      <c r="X137" s="117" t="e">
        <f>IF(AND(Q137&gt;0,O137&gt;0),O137,0)</f>
        <v>#VALUE!</v>
      </c>
      <c r="Y137" s="110"/>
      <c r="Z137" s="119" t="str">
        <f>_xll.BDH(C137,$Z$3,$D$1,$D$1)</f>
        <v>#N/A Requesting Data...</v>
      </c>
      <c r="AA137" s="119" t="e">
        <f>IF(OR(OR(F137="#N/A N/A",F137="#N/A Real Time"),OR(Z137="#N/A N/A",Z137="#N/A Real Time")),0,  F137 - Z137)</f>
        <v>#VALUE!</v>
      </c>
      <c r="AB137" s="129" t="e">
        <f>IF(OR(Z137=0,Z137="#N/A N/A"),0,AA137 / Z137*100)</f>
        <v>#VALUE!</v>
      </c>
      <c r="AC137" s="121">
        <v>-141155</v>
      </c>
      <c r="AD137" s="122">
        <f>IF(D137 = D172,1,_xll.BDP(K137,$AD$3)*L137)</f>
        <v>1.0414000000000001</v>
      </c>
      <c r="AE137" s="389" t="e">
        <f>AA137*AC137*T137/AD137 / AF172</f>
        <v>#VALUE!</v>
      </c>
      <c r="AF137" s="123"/>
    </row>
    <row r="138" spans="1:32" s="107" customFormat="1" ht="12" customHeight="1" x14ac:dyDescent="0.2">
      <c r="A138" s="110"/>
      <c r="B138" s="110">
        <v>31782</v>
      </c>
      <c r="C138" s="110" t="s">
        <v>1678</v>
      </c>
      <c r="D138" s="110" t="str">
        <f>_xll.BDP(C138,$D$3)</f>
        <v>USD</v>
      </c>
      <c r="E138" s="110" t="s">
        <v>1679</v>
      </c>
      <c r="F138" s="111">
        <f>_xll.BDP(C138,$F$3)</f>
        <v>144.53</v>
      </c>
      <c r="G138" s="111">
        <f>_xll.BDP(C138,$G$3)</f>
        <v>144.53</v>
      </c>
      <c r="H138" s="112">
        <f t="shared" si="60"/>
        <v>0</v>
      </c>
      <c r="I138" s="113">
        <f t="shared" si="61"/>
        <v>0</v>
      </c>
      <c r="J138" s="114">
        <v>-11705</v>
      </c>
      <c r="K138" s="110" t="str">
        <f>CONCATENATE(D172,D138, " Curncy")</f>
        <v>EURUSD Curncy</v>
      </c>
      <c r="L138" s="110">
        <f>IF(D138 = D172,1,_xll.BDP(K138,$L$3))</f>
        <v>1</v>
      </c>
      <c r="M138" s="372" t="e">
        <f>IF(D138 = D172,1,_xll.BDP(K138,$M$3)*L138)</f>
        <v>#VALUE!</v>
      </c>
      <c r="N138" s="116" t="e">
        <f t="shared" si="62"/>
        <v>#VALUE!</v>
      </c>
      <c r="O138" s="379" t="e">
        <f>N138 / Y172</f>
        <v>#VALUE!</v>
      </c>
      <c r="P138" s="286" t="e">
        <f t="shared" si="63"/>
        <v>#VALUE!</v>
      </c>
      <c r="Q138" s="384" t="e">
        <f>P138 / Y172*100</f>
        <v>#VALUE!</v>
      </c>
      <c r="R138" s="118" t="e">
        <f t="shared" si="64"/>
        <v>#VALUE!</v>
      </c>
      <c r="S138" s="384" t="e">
        <f t="shared" si="65"/>
        <v>#VALUE!</v>
      </c>
      <c r="T138" s="110">
        <f t="shared" si="66"/>
        <v>1</v>
      </c>
      <c r="U138" s="110">
        <v>0</v>
      </c>
      <c r="V138" s="110">
        <v>1</v>
      </c>
      <c r="W138" s="117" t="e">
        <f t="shared" si="67"/>
        <v>#VALUE!</v>
      </c>
      <c r="X138" s="117" t="e">
        <f t="shared" si="68"/>
        <v>#VALUE!</v>
      </c>
      <c r="Y138" s="110"/>
      <c r="Z138" s="119" t="str">
        <f>_xll.BDH(C138,$Z$3,$D$1,$D$1)</f>
        <v>#N/A Requesting Data...</v>
      </c>
      <c r="AA138" s="119" t="e">
        <f t="shared" si="69"/>
        <v>#VALUE!</v>
      </c>
      <c r="AB138" s="129" t="e">
        <f t="shared" si="70"/>
        <v>#VALUE!</v>
      </c>
      <c r="AC138" s="121">
        <v>-11705</v>
      </c>
      <c r="AD138" s="122">
        <f>IF(D138 = D172,1,_xll.BDP(K138,$AD$3)*L138)</f>
        <v>1.0414000000000001</v>
      </c>
      <c r="AE138" s="389" t="e">
        <f>AA138*AC138*T138/AD138 / AF172</f>
        <v>#VALUE!</v>
      </c>
      <c r="AF138" s="123"/>
    </row>
    <row r="139" spans="1:32" s="107" customFormat="1" ht="12" customHeight="1" x14ac:dyDescent="0.2">
      <c r="A139" s="152"/>
      <c r="B139" s="152">
        <v>19383</v>
      </c>
      <c r="C139" s="152" t="s">
        <v>35</v>
      </c>
      <c r="D139" s="152" t="str">
        <f>_xll.BDP(C139,$D$3)</f>
        <v>USD</v>
      </c>
      <c r="E139" s="152" t="s">
        <v>226</v>
      </c>
      <c r="F139" s="173">
        <f>_xll.BDP(C139,$F$3)</f>
        <v>681.79</v>
      </c>
      <c r="G139" s="173">
        <f>_xll.BDP(C139,$G$3)</f>
        <v>681.79</v>
      </c>
      <c r="H139" s="169">
        <f t="shared" si="38"/>
        <v>0</v>
      </c>
      <c r="I139" s="170">
        <f t="shared" si="39"/>
        <v>0</v>
      </c>
      <c r="J139" s="174">
        <v>-2694</v>
      </c>
      <c r="K139" s="152" t="str">
        <f>CONCATENATE(D172,D139, " Curncy")</f>
        <v>EURUSD Curncy</v>
      </c>
      <c r="L139" s="152">
        <f>IF(D139 = D172,1,_xll.BDP(K139,$L$3))</f>
        <v>1</v>
      </c>
      <c r="M139" s="375" t="e">
        <f>IF(D139 = D172,1,_xll.BDP(K139,$M$3)*L139)</f>
        <v>#VALUE!</v>
      </c>
      <c r="N139" s="174" t="e">
        <f t="shared" si="40"/>
        <v>#VALUE!</v>
      </c>
      <c r="O139" s="381" t="e">
        <f>N139 / Y172</f>
        <v>#VALUE!</v>
      </c>
      <c r="P139" s="175" t="e">
        <f t="shared" si="41"/>
        <v>#VALUE!</v>
      </c>
      <c r="Q139" s="386" t="e">
        <f>P139 / Y172*100</f>
        <v>#VALUE!</v>
      </c>
      <c r="R139" s="221" t="e">
        <f t="shared" si="42"/>
        <v>#VALUE!</v>
      </c>
      <c r="S139" s="386" t="e">
        <f t="shared" si="43"/>
        <v>#VALUE!</v>
      </c>
      <c r="T139" s="152">
        <f t="shared" si="44"/>
        <v>1</v>
      </c>
      <c r="U139" s="152">
        <v>0</v>
      </c>
      <c r="V139" s="152">
        <v>1</v>
      </c>
      <c r="W139" s="223" t="e">
        <f t="shared" si="45"/>
        <v>#VALUE!</v>
      </c>
      <c r="X139" s="223" t="e">
        <f t="shared" si="46"/>
        <v>#VALUE!</v>
      </c>
      <c r="Y139" s="152"/>
      <c r="Z139" s="171" t="str">
        <f>_xll.BDH(C139,$Z$3,$D$1,$D$1)</f>
        <v>#N/A Requesting Data...</v>
      </c>
      <c r="AA139" s="171" t="e">
        <f t="shared" si="47"/>
        <v>#VALUE!</v>
      </c>
      <c r="AB139" s="172" t="e">
        <f t="shared" si="48"/>
        <v>#VALUE!</v>
      </c>
      <c r="AC139" s="176">
        <v>-2694</v>
      </c>
      <c r="AD139" s="177">
        <f>IF(D139 = D172,1,_xll.BDP(K139,$AD$3)*L139)</f>
        <v>1.0414000000000001</v>
      </c>
      <c r="AE139" s="391" t="e">
        <f>AA139*AC139*T139/AD139 / AF172</f>
        <v>#VALUE!</v>
      </c>
      <c r="AF139" s="167"/>
    </row>
    <row r="140" spans="1:32" s="107" customFormat="1" ht="12" customHeight="1" x14ac:dyDescent="0.2">
      <c r="A140" s="110"/>
      <c r="B140" s="110">
        <v>29240</v>
      </c>
      <c r="C140" s="110" t="s">
        <v>1372</v>
      </c>
      <c r="D140" s="110" t="str">
        <f>_xll.BDP(C140,$D$3)</f>
        <v>USD</v>
      </c>
      <c r="E140" s="110" t="s">
        <v>1373</v>
      </c>
      <c r="F140" s="111">
        <f>_xll.BDP(C140,$F$3)</f>
        <v>85.17</v>
      </c>
      <c r="G140" s="111">
        <f>_xll.BDP(C140,$G$3)</f>
        <v>85.17</v>
      </c>
      <c r="H140" s="112">
        <f>IF(OR(OR(G140="#N/A N/A",G140="#N/A Real Time"),OR(F140="#N/A N/A",F140="#N/A Real Time")),0,  G140 - F140)</f>
        <v>0</v>
      </c>
      <c r="I140" s="113">
        <f>IF(OR(F140=0,F140="#N/A N/A"),0,H140 / F140*100)</f>
        <v>0</v>
      </c>
      <c r="J140" s="114">
        <v>-15152</v>
      </c>
      <c r="K140" s="110" t="str">
        <f>CONCATENATE(D172,D140, " Curncy")</f>
        <v>EURUSD Curncy</v>
      </c>
      <c r="L140" s="110">
        <f>IF(D140 = D172,1,_xll.BDP(K140,$L$3))</f>
        <v>1</v>
      </c>
      <c r="M140" s="372" t="e">
        <f>IF(D140 = D172,1,_xll.BDP(K140,$M$3)*L140)</f>
        <v>#VALUE!</v>
      </c>
      <c r="N140" s="116" t="e">
        <f>H140*J140*T140/M140</f>
        <v>#VALUE!</v>
      </c>
      <c r="O140" s="379" t="e">
        <f>N140 / Y172</f>
        <v>#VALUE!</v>
      </c>
      <c r="P140" s="286" t="e">
        <f>IF(OR(OR(J140=0,G140 = "#N/A N/A"),G140="#N/A Real Time"),0,G140*J140*T140/M140)</f>
        <v>#VALUE!</v>
      </c>
      <c r="Q140" s="384" t="e">
        <f>P140 / Y172*100</f>
        <v>#VALUE!</v>
      </c>
      <c r="R140" s="118" t="e">
        <f>IF(Q140&lt;0,Q140,0)</f>
        <v>#VALUE!</v>
      </c>
      <c r="S140" s="384" t="e">
        <f>IF(Q140&gt;0,Q140,0)</f>
        <v>#VALUE!</v>
      </c>
      <c r="T140" s="110">
        <f>IF(EXACT(D140,UPPER(D140)),1,0.01)/V140</f>
        <v>1</v>
      </c>
      <c r="U140" s="110">
        <v>0</v>
      </c>
      <c r="V140" s="110">
        <v>1</v>
      </c>
      <c r="W140" s="117" t="e">
        <f>IF(AND(Q140&lt;0,O140&gt;0),O140,0)</f>
        <v>#VALUE!</v>
      </c>
      <c r="X140" s="117" t="e">
        <f>IF(AND(Q140&gt;0,O140&gt;0),O140,0)</f>
        <v>#VALUE!</v>
      </c>
      <c r="Y140" s="110"/>
      <c r="Z140" s="119">
        <f>_xll.BDH(C140,$Z$3,$D$1,$D$1)</f>
        <v>83.81</v>
      </c>
      <c r="AA140" s="119">
        <f>IF(OR(OR(F140="#N/A N/A",F140="#N/A Real Time"),OR(Z140="#N/A N/A",Z140="#N/A Real Time")),0,  F140 - Z140)</f>
        <v>1.3599999999999994</v>
      </c>
      <c r="AB140" s="129">
        <f>IF(OR(Z140=0,Z140="#N/A N/A"),0,AA140 / Z140*100)</f>
        <v>1.622718052738336</v>
      </c>
      <c r="AC140" s="121">
        <v>-15152</v>
      </c>
      <c r="AD140" s="122">
        <f>IF(D140 = D172,1,_xll.BDP(K140,$AD$3)*L140)</f>
        <v>1.0414000000000001</v>
      </c>
      <c r="AE140" s="389">
        <f>AA140*AC140*T140/AD140 / AF172</f>
        <v>-1.4018700352123775E-4</v>
      </c>
      <c r="AF140" s="123"/>
    </row>
    <row r="141" spans="1:32" s="107" customFormat="1" ht="12" customHeight="1" x14ac:dyDescent="0.2">
      <c r="A141" s="110"/>
      <c r="B141" s="110">
        <v>29162</v>
      </c>
      <c r="C141" s="110" t="s">
        <v>1763</v>
      </c>
      <c r="D141" s="110" t="str">
        <f>_xll.BDP(C141,$D$3)</f>
        <v>USD</v>
      </c>
      <c r="E141" s="110" t="s">
        <v>1764</v>
      </c>
      <c r="F141" s="111">
        <f>_xll.BDP(C141,$F$3)</f>
        <v>21.34</v>
      </c>
      <c r="G141" s="111">
        <f>_xll.BDP(C141,$G$3)</f>
        <v>21.34</v>
      </c>
      <c r="H141" s="112">
        <f>IF(OR(OR(G141="#N/A N/A",G141="#N/A Real Time"),OR(F141="#N/A N/A",F141="#N/A Real Time")),0,  G141 - F141)</f>
        <v>0</v>
      </c>
      <c r="I141" s="113">
        <f>IF(OR(F141=0,F141="#N/A N/A"),0,H141 / F141*100)</f>
        <v>0</v>
      </c>
      <c r="J141" s="114">
        <v>-48330</v>
      </c>
      <c r="K141" s="110" t="str">
        <f>CONCATENATE(D172,D141, " Curncy")</f>
        <v>EURUSD Curncy</v>
      </c>
      <c r="L141" s="110">
        <f>IF(D141 = D172,1,_xll.BDP(K141,$L$3))</f>
        <v>1</v>
      </c>
      <c r="M141" s="372" t="e">
        <f>IF(D141 = D172,1,_xll.BDP(K141,$M$3)*L141)</f>
        <v>#VALUE!</v>
      </c>
      <c r="N141" s="116" t="e">
        <f>H141*J141*T141/M141</f>
        <v>#VALUE!</v>
      </c>
      <c r="O141" s="379" t="e">
        <f>N141 / Y172</f>
        <v>#VALUE!</v>
      </c>
      <c r="P141" s="286" t="e">
        <f>IF(OR(OR(J141=0,G141 = "#N/A N/A"),G141="#N/A Real Time"),0,G141*J141*T141/M141)</f>
        <v>#VALUE!</v>
      </c>
      <c r="Q141" s="384" t="e">
        <f>P141 / Y172*100</f>
        <v>#VALUE!</v>
      </c>
      <c r="R141" s="118" t="e">
        <f>IF(Q141&lt;0,Q141,0)</f>
        <v>#VALUE!</v>
      </c>
      <c r="S141" s="384" t="e">
        <f>IF(Q141&gt;0,Q141,0)</f>
        <v>#VALUE!</v>
      </c>
      <c r="T141" s="110">
        <f>IF(EXACT(D141,UPPER(D141)),1,0.01)/V141</f>
        <v>1</v>
      </c>
      <c r="U141" s="110">
        <v>0</v>
      </c>
      <c r="V141" s="110">
        <v>1</v>
      </c>
      <c r="W141" s="117" t="e">
        <f>IF(AND(Q141&lt;0,O141&gt;0),O141,0)</f>
        <v>#VALUE!</v>
      </c>
      <c r="X141" s="117" t="e">
        <f>IF(AND(Q141&gt;0,O141&gt;0),O141,0)</f>
        <v>#VALUE!</v>
      </c>
      <c r="Y141" s="110"/>
      <c r="Z141" s="119" t="str">
        <f>_xll.BDH(C141,$Z$3,$D$1,$D$1)</f>
        <v>#N/A Requesting Data...</v>
      </c>
      <c r="AA141" s="119" t="e">
        <f>IF(OR(OR(F141="#N/A N/A",F141="#N/A Real Time"),OR(Z141="#N/A N/A",Z141="#N/A Real Time")),0,  F141 - Z141)</f>
        <v>#VALUE!</v>
      </c>
      <c r="AB141" s="129" t="e">
        <f>IF(OR(Z141=0,Z141="#N/A N/A"),0,AA141 / Z141*100)</f>
        <v>#VALUE!</v>
      </c>
      <c r="AC141" s="121">
        <v>-48330</v>
      </c>
      <c r="AD141" s="122">
        <f>IF(D141 = D172,1,_xll.BDP(K141,$AD$3)*L141)</f>
        <v>1.0414000000000001</v>
      </c>
      <c r="AE141" s="389" t="e">
        <f>AA141*AC141*T141/AD141 / AF172</f>
        <v>#VALUE!</v>
      </c>
      <c r="AF141" s="123"/>
    </row>
    <row r="142" spans="1:32" s="107" customFormat="1" ht="12" customHeight="1" x14ac:dyDescent="0.2">
      <c r="A142" s="152"/>
      <c r="B142" s="152">
        <v>26364</v>
      </c>
      <c r="C142" s="152" t="s">
        <v>1618</v>
      </c>
      <c r="D142" s="152" t="str">
        <f>_xll.BDP(C142,$D$3)</f>
        <v>USD</v>
      </c>
      <c r="E142" s="152" t="s">
        <v>1371</v>
      </c>
      <c r="F142" s="173">
        <v>22</v>
      </c>
      <c r="G142" s="173">
        <v>22</v>
      </c>
      <c r="H142" s="169">
        <f t="shared" ref="H142:H143" si="71">IF(OR(OR(G142="#N/A N/A",G142="#N/A Real Time"),OR(F142="#N/A N/A",F142="#N/A Real Time")),0,  G142 - F142)</f>
        <v>0</v>
      </c>
      <c r="I142" s="170">
        <f t="shared" ref="I142:I143" si="72">IF(OR(F142=0,F142="#N/A N/A"),0,H142 / F142*100)</f>
        <v>0</v>
      </c>
      <c r="J142" s="174">
        <v>61955</v>
      </c>
      <c r="K142" s="152" t="str">
        <f>CONCATENATE(D172,D142, " Curncy")</f>
        <v>EURUSD Curncy</v>
      </c>
      <c r="L142" s="152">
        <f>IF(D142 = D172,1,_xll.BDP(K142,$L$3))</f>
        <v>1</v>
      </c>
      <c r="M142" s="375" t="e">
        <f>IF(D142 = D172,1,_xll.BDP(K142,$M$3)*L142)</f>
        <v>#VALUE!</v>
      </c>
      <c r="N142" s="174" t="e">
        <f t="shared" ref="N142:N143" si="73">H142*J142*T142/M142</f>
        <v>#VALUE!</v>
      </c>
      <c r="O142" s="381" t="e">
        <f>N142 / Y172</f>
        <v>#VALUE!</v>
      </c>
      <c r="P142" s="175" t="e">
        <f t="shared" ref="P142:P143" si="74">IF(OR(OR(J142=0,G142 = "#N/A N/A"),G142="#N/A Real Time"),0,G142*J142*T142/M142)</f>
        <v>#VALUE!</v>
      </c>
      <c r="Q142" s="386" t="e">
        <f>P142 / Y172*100</f>
        <v>#VALUE!</v>
      </c>
      <c r="R142" s="221" t="e">
        <f t="shared" ref="R142:R143" si="75">IF(Q142&lt;0,Q142,0)</f>
        <v>#VALUE!</v>
      </c>
      <c r="S142" s="386" t="e">
        <f t="shared" ref="S142:S143" si="76">IF(Q142&gt;0,Q142,0)</f>
        <v>#VALUE!</v>
      </c>
      <c r="T142" s="152">
        <f t="shared" ref="T142:T143" si="77">IF(EXACT(D142,UPPER(D142)),1,0.01)/V142</f>
        <v>1</v>
      </c>
      <c r="U142" s="152">
        <v>0</v>
      </c>
      <c r="V142" s="152">
        <v>1</v>
      </c>
      <c r="W142" s="223" t="e">
        <f t="shared" ref="W142:W143" si="78">IF(AND(Q142&lt;0,O142&gt;0),O142,0)</f>
        <v>#VALUE!</v>
      </c>
      <c r="X142" s="223" t="e">
        <f t="shared" ref="X142:X143" si="79">IF(AND(Q142&gt;0,O142&gt;0),O142,0)</f>
        <v>#VALUE!</v>
      </c>
      <c r="Y142" s="152"/>
      <c r="Z142" s="171">
        <v>22</v>
      </c>
      <c r="AA142" s="171">
        <f t="shared" ref="AA142:AA143" si="80">IF(OR(OR(F142="#N/A N/A",F142="#N/A Real Time"),OR(Z142="#N/A N/A",Z142="#N/A Real Time")),0,  F142 - Z142)</f>
        <v>0</v>
      </c>
      <c r="AB142" s="172">
        <f t="shared" ref="AB142:AB143" si="81">IF(OR(Z142=0,Z142="#N/A N/A"),0,AA142 / Z142*100)</f>
        <v>0</v>
      </c>
      <c r="AC142" s="176">
        <v>61955</v>
      </c>
      <c r="AD142" s="177">
        <f>IF(D142 = D172,1,_xll.BDP(K142,$AD$3)*L142)</f>
        <v>1.0414000000000001</v>
      </c>
      <c r="AE142" s="391">
        <f>AA142*AC142*T142/AD142 / AF172</f>
        <v>0</v>
      </c>
      <c r="AF142" s="167"/>
    </row>
    <row r="143" spans="1:32" s="107" customFormat="1" ht="12" customHeight="1" x14ac:dyDescent="0.2">
      <c r="A143" s="110"/>
      <c r="B143" s="110">
        <v>18716</v>
      </c>
      <c r="C143" s="110" t="s">
        <v>1389</v>
      </c>
      <c r="D143" s="110" t="str">
        <f>_xll.BDP(C143,$D$3)</f>
        <v>USD</v>
      </c>
      <c r="E143" s="110" t="s">
        <v>1390</v>
      </c>
      <c r="F143" s="111">
        <f>_xll.BDP(C143,$F$3)</f>
        <v>142.35</v>
      </c>
      <c r="G143" s="111">
        <f>_xll.BDP(C143,$G$3)</f>
        <v>142.35</v>
      </c>
      <c r="H143" s="112">
        <f t="shared" si="71"/>
        <v>0</v>
      </c>
      <c r="I143" s="113">
        <f t="shared" si="72"/>
        <v>0</v>
      </c>
      <c r="J143" s="114">
        <v>-8847</v>
      </c>
      <c r="K143" s="110" t="str">
        <f>CONCATENATE(D172,D143, " Curncy")</f>
        <v>EURUSD Curncy</v>
      </c>
      <c r="L143" s="110">
        <f>IF(D143 = D172,1,_xll.BDP(K143,$L$3))</f>
        <v>1</v>
      </c>
      <c r="M143" s="372" t="e">
        <f>IF(D143 = D172,1,_xll.BDP(K143,$M$3)*L143)</f>
        <v>#VALUE!</v>
      </c>
      <c r="N143" s="116" t="e">
        <f t="shared" si="73"/>
        <v>#VALUE!</v>
      </c>
      <c r="O143" s="379" t="e">
        <f>N143 / Y172</f>
        <v>#VALUE!</v>
      </c>
      <c r="P143" s="286" t="e">
        <f t="shared" si="74"/>
        <v>#VALUE!</v>
      </c>
      <c r="Q143" s="384" t="e">
        <f>P143 / Y172*100</f>
        <v>#VALUE!</v>
      </c>
      <c r="R143" s="118" t="e">
        <f t="shared" si="75"/>
        <v>#VALUE!</v>
      </c>
      <c r="S143" s="384" t="e">
        <f t="shared" si="76"/>
        <v>#VALUE!</v>
      </c>
      <c r="T143" s="110">
        <f t="shared" si="77"/>
        <v>1</v>
      </c>
      <c r="U143" s="110">
        <v>0</v>
      </c>
      <c r="V143" s="110">
        <v>1</v>
      </c>
      <c r="W143" s="117" t="e">
        <f t="shared" si="78"/>
        <v>#VALUE!</v>
      </c>
      <c r="X143" s="117" t="e">
        <f t="shared" si="79"/>
        <v>#VALUE!</v>
      </c>
      <c r="Y143" s="110"/>
      <c r="Z143" s="119">
        <f>_xll.BDH(C143,$Z$3,$D$1,$D$1)</f>
        <v>139.58000000000001</v>
      </c>
      <c r="AA143" s="119">
        <f t="shared" si="80"/>
        <v>2.7699999999999818</v>
      </c>
      <c r="AB143" s="129">
        <f t="shared" si="81"/>
        <v>1.9845250035821618</v>
      </c>
      <c r="AC143" s="121">
        <v>-8847</v>
      </c>
      <c r="AD143" s="122">
        <f>IF(D143 = D172,1,_xll.BDP(K143,$AD$3)*L143)</f>
        <v>1.0414000000000001</v>
      </c>
      <c r="AE143" s="389">
        <f>AA143*AC143*T143/AD143 / AF172</f>
        <v>-1.6671500092310182E-4</v>
      </c>
      <c r="AF143" s="123"/>
    </row>
    <row r="144" spans="1:32" s="107" customFormat="1" ht="12" customHeight="1" x14ac:dyDescent="0.2">
      <c r="A144" s="287" t="s">
        <v>1539</v>
      </c>
      <c r="B144" s="287"/>
      <c r="C144" s="287"/>
      <c r="D144" s="287"/>
      <c r="E144" s="287" t="s">
        <v>26</v>
      </c>
      <c r="F144" s="288"/>
      <c r="G144" s="288"/>
      <c r="H144" s="289"/>
      <c r="I144" s="290"/>
      <c r="J144" s="291"/>
      <c r="K144" s="287"/>
      <c r="L144" s="287"/>
      <c r="M144" s="374"/>
      <c r="N144" s="292" t="e">
        <f t="shared" ref="N144:S144" si="82" xml:space="preserve"> SUM(N117:N143)</f>
        <v>#VALUE!</v>
      </c>
      <c r="O144" s="380" t="e">
        <f t="shared" si="82"/>
        <v>#VALUE!</v>
      </c>
      <c r="P144" s="293" t="e">
        <f t="shared" si="82"/>
        <v>#VALUE!</v>
      </c>
      <c r="Q144" s="385" t="e">
        <f t="shared" si="82"/>
        <v>#VALUE!</v>
      </c>
      <c r="R144" s="356" t="e">
        <f t="shared" si="82"/>
        <v>#VALUE!</v>
      </c>
      <c r="S144" s="385" t="e">
        <f t="shared" si="82"/>
        <v>#VALUE!</v>
      </c>
      <c r="T144" s="287"/>
      <c r="U144" s="287"/>
      <c r="V144" s="287"/>
      <c r="W144" s="357" t="e">
        <f xml:space="preserve"> SUM(W117:W143)</f>
        <v>#VALUE!</v>
      </c>
      <c r="X144" s="357" t="e">
        <f xml:space="preserve"> SUM(X117:X143)</f>
        <v>#VALUE!</v>
      </c>
      <c r="Y144" s="287"/>
      <c r="Z144" s="294"/>
      <c r="AA144" s="294"/>
      <c r="AB144" s="295"/>
      <c r="AC144" s="296"/>
      <c r="AD144" s="297"/>
      <c r="AE144" s="390" t="e">
        <f xml:space="preserve"> SUM(AE117:AE143)</f>
        <v>#VALUE!</v>
      </c>
      <c r="AF144" s="298"/>
    </row>
    <row r="145" spans="1:32" s="107" customFormat="1" ht="12" customHeight="1" x14ac:dyDescent="0.2">
      <c r="A145" s="152"/>
      <c r="B145" s="152"/>
      <c r="C145" s="152"/>
      <c r="D145" s="152"/>
      <c r="E145" s="152"/>
      <c r="F145" s="173"/>
      <c r="G145" s="173"/>
      <c r="H145" s="169"/>
      <c r="I145" s="170"/>
      <c r="J145" s="174"/>
      <c r="K145" s="152"/>
      <c r="L145" s="152"/>
      <c r="M145" s="375"/>
      <c r="N145" s="174"/>
      <c r="O145" s="381"/>
      <c r="P145" s="175"/>
      <c r="Q145" s="386"/>
      <c r="R145" s="221"/>
      <c r="S145" s="386"/>
      <c r="T145" s="152"/>
      <c r="U145" s="152"/>
      <c r="V145" s="152"/>
      <c r="W145" s="223"/>
      <c r="X145" s="223"/>
      <c r="Y145" s="152"/>
      <c r="Z145" s="171"/>
      <c r="AA145" s="171"/>
      <c r="AB145" s="172"/>
      <c r="AC145" s="176"/>
      <c r="AD145" s="177"/>
      <c r="AE145" s="391"/>
      <c r="AF145" s="167"/>
    </row>
    <row r="146" spans="1:32" s="107" customFormat="1" ht="12" customHeight="1" x14ac:dyDescent="0.2">
      <c r="A146" s="276" t="s">
        <v>1572</v>
      </c>
      <c r="B146" s="276"/>
      <c r="C146" s="276"/>
      <c r="D146" s="276"/>
      <c r="E146" s="276" t="s">
        <v>208</v>
      </c>
      <c r="F146" s="277"/>
      <c r="G146" s="277"/>
      <c r="H146" s="278"/>
      <c r="I146" s="279"/>
      <c r="J146" s="280"/>
      <c r="K146" s="276"/>
      <c r="L146" s="276"/>
      <c r="M146" s="401"/>
      <c r="N146" s="282" t="e">
        <f>N116+N70+N144+N41+N26+N8+N47+N65+N11+N31+N19+N57+N34+N16+N50+N53+N60+N38</f>
        <v>#VALUE!</v>
      </c>
      <c r="O146" s="404" t="e">
        <f>O116+O70+O144+O41+O26+O8+O47+O65+O11+O31+O19+O57+O34+O16+O50+O53+O60+O38</f>
        <v>#VALUE!</v>
      </c>
      <c r="P146" s="283" t="e">
        <f>P116+P70+P144+P41+P26+P8+P47+P65+P11+P31+P19+P57+P34+P16+P50+P53+P60+P38</f>
        <v>#VALUE!</v>
      </c>
      <c r="Q146" s="407" t="e">
        <f>Q116+Q70+Q144+Q41+Q26+Q8+Q47+Q65+Q11+Q31+Q19+Q57+Q34+Q16+Q50+Q53+Q60+Q38</f>
        <v>#VALUE!</v>
      </c>
      <c r="R146" s="284" t="e">
        <f>R116+R70+R144+R41+R26+R8+R47+R65+R11+R31+R19+R57+R34+R16+R50+R53+R60+R38</f>
        <v>#VALUE!</v>
      </c>
      <c r="S146" s="407" t="e">
        <f>S116+S70+S144+S41+S26+S8+S47+S65+S11+S31+S19+S57+S34+S16+S50+S53+S60+S38</f>
        <v>#VALUE!</v>
      </c>
      <c r="T146" s="276"/>
      <c r="U146" s="276"/>
      <c r="V146" s="276"/>
      <c r="W146" s="285" t="e">
        <f>W116+W70+W144+W41+W26+W8+W47+W65+W11+W31+W19+W57+W34+W16+W50+W53+W60+W38</f>
        <v>#VALUE!</v>
      </c>
      <c r="X146" s="285" t="e">
        <f>X116+X70+X144+X41+X26+X8+X47+X65+X11+X31+X19+X57+X34+X16+X50+X53+X60+X38</f>
        <v>#VALUE!</v>
      </c>
      <c r="Y146" s="276"/>
      <c r="Z146" s="277"/>
      <c r="AA146" s="277"/>
      <c r="AB146" s="279"/>
      <c r="AC146" s="280"/>
      <c r="AD146" s="281"/>
      <c r="AE146" s="404" t="e">
        <f>AE116+AE70+AE144+AE41+AE26+AE8+AE47+AE65+AE11+AE31+AE19+AE57+AE34+AE16+AE50+AE53+AE60+AE38</f>
        <v>#VALUE!</v>
      </c>
      <c r="AF146" s="276"/>
    </row>
    <row r="147" spans="1:32" s="107" customFormat="1" ht="12" customHeight="1" x14ac:dyDescent="0.2">
      <c r="A147" s="152"/>
      <c r="B147" s="152"/>
      <c r="C147" s="152"/>
      <c r="D147" s="152"/>
      <c r="E147" s="152"/>
      <c r="F147" s="173"/>
      <c r="G147" s="173"/>
      <c r="H147" s="169"/>
      <c r="I147" s="170"/>
      <c r="J147" s="174"/>
      <c r="K147" s="152"/>
      <c r="L147" s="152"/>
      <c r="M147" s="375"/>
      <c r="N147" s="174"/>
      <c r="O147" s="381"/>
      <c r="P147" s="175"/>
      <c r="Q147" s="386"/>
      <c r="R147" s="221"/>
      <c r="S147" s="386"/>
      <c r="T147" s="152"/>
      <c r="U147" s="152"/>
      <c r="V147" s="152"/>
      <c r="W147" s="223"/>
      <c r="X147" s="223"/>
      <c r="Y147" s="152"/>
      <c r="Z147" s="171"/>
      <c r="AA147" s="171"/>
      <c r="AB147" s="172"/>
      <c r="AC147" s="176"/>
      <c r="AD147" s="177"/>
      <c r="AE147" s="391"/>
      <c r="AF147" s="167"/>
    </row>
    <row r="148" spans="1:32" s="107" customFormat="1" ht="12" customHeight="1" x14ac:dyDescent="0.2">
      <c r="A148" s="110"/>
      <c r="B148" s="110">
        <v>23858</v>
      </c>
      <c r="C148" s="110" t="s">
        <v>1742</v>
      </c>
      <c r="D148" s="110" t="str">
        <f>_xll.BDP(C148,$D$3)</f>
        <v>USD</v>
      </c>
      <c r="E148" s="110" t="s">
        <v>1743</v>
      </c>
      <c r="F148" s="111">
        <f>_xll.BDP(C148,$F$3)</f>
        <v>174.79</v>
      </c>
      <c r="G148" s="111">
        <f>_xll.BDP(C148,$G$3)</f>
        <v>174.79</v>
      </c>
      <c r="H148" s="112">
        <f>IF(OR(OR(G148="#N/A N/A",G148="#N/A Real Time"),OR(F148="#N/A N/A",F148="#N/A Real Time")),0,  G148 - F148)</f>
        <v>0</v>
      </c>
      <c r="I148" s="113">
        <f>IF(OR(F148=0,F148="#N/A N/A"),0,H148 / F148*100)</f>
        <v>0</v>
      </c>
      <c r="J148" s="114">
        <v>7206</v>
      </c>
      <c r="K148" s="110" t="str">
        <f>CONCATENATE(D172,D148, " Curncy")</f>
        <v>EURUSD Curncy</v>
      </c>
      <c r="L148" s="110">
        <f>IF(D148 = D172,1,_xll.BDP(K148,$L$3))</f>
        <v>1</v>
      </c>
      <c r="M148" s="372">
        <f>IF(D148 = D172,1,_xll.BDP(K148,$M$3)*L148)</f>
        <v>1.0435000000000001</v>
      </c>
      <c r="N148" s="116">
        <f>H148*J148*T148/M148</f>
        <v>0</v>
      </c>
      <c r="O148" s="379">
        <f>N148 / Y172</f>
        <v>0</v>
      </c>
      <c r="P148" s="286">
        <f>IF(OR(OR(J148=0,G148 = "#N/A N/A"),G148="#N/A Real Time"),0,G148*J148*T148/M148)</f>
        <v>1207030.8960229994</v>
      </c>
      <c r="Q148" s="384">
        <f>P148 / Y172*100</f>
        <v>0.87527140094117317</v>
      </c>
      <c r="R148" s="118">
        <f>IF(Q148&lt;0,Q148,0)</f>
        <v>0</v>
      </c>
      <c r="S148" s="384">
        <f>IF(Q148&gt;0,Q148,0)</f>
        <v>0.87527140094117317</v>
      </c>
      <c r="T148" s="110">
        <f>IF(EXACT(D148,UPPER(D148)),1,0.01)/V148</f>
        <v>1</v>
      </c>
      <c r="U148" s="110">
        <v>0</v>
      </c>
      <c r="V148" s="110">
        <v>1</v>
      </c>
      <c r="W148" s="117">
        <f>IF(AND(Q148&lt;0,O148&gt;0),O148,0)</f>
        <v>0</v>
      </c>
      <c r="X148" s="117">
        <f>IF(AND(Q148&gt;0,O148&gt;0),O148,0)</f>
        <v>0</v>
      </c>
      <c r="Y148" s="110"/>
      <c r="Z148" s="119">
        <f>_xll.BDH(C148,$Z$3,$D$1,$D$1)</f>
        <v>174.87</v>
      </c>
      <c r="AA148" s="119">
        <f>IF(OR(OR(F148="#N/A N/A",F148="#N/A Real Time"),OR(Z148="#N/A N/A",Z148="#N/A Real Time")),0,  F148 - Z148)</f>
        <v>-8.0000000000012506E-2</v>
      </c>
      <c r="AB148" s="129">
        <f>IF(OR(Z148=0,Z148="#N/A N/A"),0,AA148 / Z148*100)</f>
        <v>-4.5748270143542345E-2</v>
      </c>
      <c r="AC148" s="121">
        <v>7206</v>
      </c>
      <c r="AD148" s="122">
        <f>IF(D148 = D172,1,_xll.BDP(K148,$AD$3)*L148)</f>
        <v>1.0414000000000001</v>
      </c>
      <c r="AE148" s="389">
        <f>AA148*AC148*T148/AD148 / AF172</f>
        <v>-3.9217790987569007E-6</v>
      </c>
      <c r="AF148" s="123"/>
    </row>
    <row r="149" spans="1:32" s="107" customFormat="1" ht="12" customHeight="1" x14ac:dyDescent="0.2">
      <c r="A149" s="110"/>
      <c r="B149" s="110">
        <v>3508</v>
      </c>
      <c r="C149" s="110" t="s">
        <v>1715</v>
      </c>
      <c r="D149" s="110" t="str">
        <f>_xll.BDP(C149,$D$3)</f>
        <v>USD</v>
      </c>
      <c r="E149" s="110" t="s">
        <v>1769</v>
      </c>
      <c r="F149" s="111">
        <f>_xll.BDP(C149,$F$3)</f>
        <v>170.3</v>
      </c>
      <c r="G149" s="111">
        <f>_xll.BDP(C149,$G$3)</f>
        <v>170.71</v>
      </c>
      <c r="H149" s="112">
        <f>IF(OR(OR(G149="#N/A N/A",G149="#N/A Real Time"),OR(F149="#N/A N/A",F149="#N/A Real Time")),0,  G149 - F149)</f>
        <v>0.40999999999999659</v>
      </c>
      <c r="I149" s="113">
        <f>IF(OR(F149=0,F149="#N/A N/A"),0,H149 / F149*100)</f>
        <v>0.2407516147974143</v>
      </c>
      <c r="J149" s="114">
        <v>13665</v>
      </c>
      <c r="K149" s="110" t="str">
        <f>CONCATENATE(D172,D149, " Curncy")</f>
        <v>EURUSD Curncy</v>
      </c>
      <c r="L149" s="110">
        <f>IF(D149 = D172,1,_xll.BDP(K149,$L$3))</f>
        <v>1</v>
      </c>
      <c r="M149" s="372">
        <f>IF(D149 = D172,1,_xll.BDP(K149,$M$3)*L149)</f>
        <v>1.0435000000000001</v>
      </c>
      <c r="N149" s="116">
        <f>H149*J149*T149/M149</f>
        <v>5369.0943938667488</v>
      </c>
      <c r="O149" s="379">
        <f>N149 / Y172</f>
        <v>3.8933674252987828E-5</v>
      </c>
      <c r="P149" s="286">
        <f>IF(OR(OR(J149=0,G149 = "#N/A N/A"),G149="#N/A Real Time"),0,G149*J149*T149/M149)</f>
        <v>2235507.5706756106</v>
      </c>
      <c r="Q149" s="384">
        <f>P149 / Y172*100</f>
        <v>1.6210652516408797</v>
      </c>
      <c r="R149" s="118">
        <f>IF(Q149&lt;0,Q149,0)</f>
        <v>0</v>
      </c>
      <c r="S149" s="384">
        <f>IF(Q149&gt;0,Q149,0)</f>
        <v>1.6210652516408797</v>
      </c>
      <c r="T149" s="110">
        <f>IF(EXACT(D149,UPPER(D149)),1,0.01)/V149</f>
        <v>1</v>
      </c>
      <c r="U149" s="110">
        <v>0</v>
      </c>
      <c r="V149" s="110">
        <v>1</v>
      </c>
      <c r="W149" s="117">
        <f>IF(AND(Q149&lt;0,O149&gt;0),O149,0)</f>
        <v>0</v>
      </c>
      <c r="X149" s="117">
        <f>IF(AND(Q149&gt;0,O149&gt;0),O149,0)</f>
        <v>3.8933674252987828E-5</v>
      </c>
      <c r="Y149" s="110"/>
      <c r="Z149" s="119" t="str">
        <f>_xll.BDH(C149,$Z$3,$D$1,$D$1)</f>
        <v>#N/A Requesting Data...</v>
      </c>
      <c r="AA149" s="119" t="e">
        <f>IF(OR(OR(F149="#N/A N/A",F149="#N/A Real Time"),OR(Z149="#N/A N/A",Z149="#N/A Real Time")),0,  F149 - Z149)</f>
        <v>#VALUE!</v>
      </c>
      <c r="AB149" s="129" t="e">
        <f>IF(OR(Z149=0,Z149="#N/A N/A"),0,AA149 / Z149*100)</f>
        <v>#VALUE!</v>
      </c>
      <c r="AC149" s="121">
        <v>13665</v>
      </c>
      <c r="AD149" s="122">
        <f>IF(D149 = D172,1,_xll.BDP(K149,$AD$3)*L149)</f>
        <v>1.0414000000000001</v>
      </c>
      <c r="AE149" s="389" t="e">
        <f>AA149*AC149*T149/AD149 / AF172</f>
        <v>#VALUE!</v>
      </c>
      <c r="AF149" s="123"/>
    </row>
    <row r="150" spans="1:32" s="107" customFormat="1" ht="12" customHeight="1" x14ac:dyDescent="0.2">
      <c r="A150" s="110"/>
      <c r="B150" s="110">
        <v>6295</v>
      </c>
      <c r="C150" s="110" t="s">
        <v>967</v>
      </c>
      <c r="D150" s="110" t="str">
        <f>_xll.BDP(C150,$D$3)</f>
        <v>USD</v>
      </c>
      <c r="E150" s="110" t="s">
        <v>1058</v>
      </c>
      <c r="F150" s="111">
        <f>_xll.BDP(C150,$F$3)</f>
        <v>167.715</v>
      </c>
      <c r="G150" s="111">
        <f>_xll.BDP(C150,$G$3)</f>
        <v>168.09</v>
      </c>
      <c r="H150" s="112">
        <f>IF(OR(OR(G150="#N/A N/A",G150="#N/A Real Time"),OR(F150="#N/A N/A",F150="#N/A Real Time")),0,  G150 - F150)</f>
        <v>0.375</v>
      </c>
      <c r="I150" s="113">
        <f>IF(OR(F150=0,F150="#N/A N/A"),0,H150 / F150*100)</f>
        <v>0.22359359627940256</v>
      </c>
      <c r="J150" s="114">
        <v>4617</v>
      </c>
      <c r="K150" s="110" t="str">
        <f>CONCATENATE(D172,D150, " Curncy")</f>
        <v>EURUSD Curncy</v>
      </c>
      <c r="L150" s="110">
        <f>IF(D150 = D172,1,_xll.BDP(K150,$L$3))</f>
        <v>1</v>
      </c>
      <c r="M150" s="372" t="e">
        <f>IF(D150 = D172,1,_xll.BDP(K150,$M$3)*L150)</f>
        <v>#VALUE!</v>
      </c>
      <c r="N150" s="116" t="e">
        <f>H150*J150*T150/M150</f>
        <v>#VALUE!</v>
      </c>
      <c r="O150" s="379" t="e">
        <f>N150 / Y172</f>
        <v>#VALUE!</v>
      </c>
      <c r="P150" s="286" t="e">
        <f>IF(OR(OR(J150=0,G150 = "#N/A N/A"),G150="#N/A Real Time"),0,G150*J150*T150/M150)</f>
        <v>#VALUE!</v>
      </c>
      <c r="Q150" s="384" t="e">
        <f>P150 / Y172*100</f>
        <v>#VALUE!</v>
      </c>
      <c r="R150" s="118" t="e">
        <f>IF(Q150&lt;0,Q150,0)</f>
        <v>#VALUE!</v>
      </c>
      <c r="S150" s="384" t="e">
        <f>IF(Q150&gt;0,Q150,0)</f>
        <v>#VALUE!</v>
      </c>
      <c r="T150" s="110">
        <f>IF(EXACT(D150,UPPER(D150)),1,0.01)/V150</f>
        <v>1</v>
      </c>
      <c r="U150" s="110">
        <v>0</v>
      </c>
      <c r="V150" s="110">
        <v>1</v>
      </c>
      <c r="W150" s="117" t="e">
        <f>IF(AND(Q150&lt;0,O150&gt;0),O150,0)</f>
        <v>#VALUE!</v>
      </c>
      <c r="X150" s="117" t="e">
        <f>IF(AND(Q150&gt;0,O150&gt;0),O150,0)</f>
        <v>#VALUE!</v>
      </c>
      <c r="Y150" s="110"/>
      <c r="Z150" s="119">
        <f>_xll.BDH(C150,$Z$3,$D$1,$D$1)</f>
        <v>167.85</v>
      </c>
      <c r="AA150" s="119">
        <f>IF(OR(OR(F150="#N/A N/A",F150="#N/A Real Time"),OR(Z150="#N/A N/A",Z150="#N/A Real Time")),0,  F150 - Z150)</f>
        <v>-0.13499999999999091</v>
      </c>
      <c r="AB150" s="129">
        <f>IF(OR(Z150=0,Z150="#N/A N/A"),0,AA150 / Z150*100)</f>
        <v>-8.0428954423587079E-2</v>
      </c>
      <c r="AC150" s="121">
        <v>4617</v>
      </c>
      <c r="AD150" s="122">
        <f>IF(D150 = D172,1,_xll.BDP(K150,$AD$3)*L150)</f>
        <v>1.0414000000000001</v>
      </c>
      <c r="AE150" s="389">
        <f>AA150*AC150*T150/AD150 / AF172</f>
        <v>-4.2402603791270052E-6</v>
      </c>
      <c r="AF150" s="123"/>
    </row>
    <row r="151" spans="1:32" s="107" customFormat="1" ht="12" customHeight="1" x14ac:dyDescent="0.2">
      <c r="A151" s="152"/>
      <c r="B151" s="152">
        <v>30077</v>
      </c>
      <c r="C151" s="152"/>
      <c r="D151" s="152" t="s">
        <v>1170</v>
      </c>
      <c r="E151" s="152" t="s">
        <v>1450</v>
      </c>
      <c r="F151" s="173">
        <v>0</v>
      </c>
      <c r="G151" s="173">
        <v>0</v>
      </c>
      <c r="H151" s="169">
        <f t="shared" ref="H151:H159" si="83">IF(OR(OR(G151="#N/A N/A",G151="#N/A Real Time"),OR(F151="#N/A N/A",F151="#N/A Real Time")),0,  G151 - F151)</f>
        <v>0</v>
      </c>
      <c r="I151" s="170">
        <f t="shared" ref="I151:I159" si="84">IF(OR(F151=0,F151="#N/A N/A"),0,H151 / F151*100)</f>
        <v>0</v>
      </c>
      <c r="J151" s="174">
        <v>-11000000</v>
      </c>
      <c r="K151" s="152" t="str">
        <f>CONCATENATE(D172,D151, " Curncy")</f>
        <v>EURGBp Curncy</v>
      </c>
      <c r="L151" s="152">
        <f>IF(D151 = D172,1,_xll.BDP(K151,$L$3))</f>
        <v>1</v>
      </c>
      <c r="M151" s="375">
        <f>IF(D151 = D172,1,_xll.BDP(K151,$M$3)*L151)</f>
        <v>0.86089000000000004</v>
      </c>
      <c r="N151" s="174">
        <f t="shared" ref="N151:N159" si="85">H151*J151*T151/M151</f>
        <v>0</v>
      </c>
      <c r="O151" s="381">
        <f>N151 / Y172</f>
        <v>0</v>
      </c>
      <c r="P151" s="175">
        <f t="shared" ref="P151:P159" si="86">IF(OR(OR(J151=0,G151 = "#N/A N/A"),G151="#N/A Real Time"),0,G151*J151*T151/M151)</f>
        <v>0</v>
      </c>
      <c r="Q151" s="386">
        <f>P151 / Y172*100</f>
        <v>0</v>
      </c>
      <c r="R151" s="221">
        <f t="shared" ref="R151:R159" si="87">IF(Q151&lt;0,Q151,0)</f>
        <v>0</v>
      </c>
      <c r="S151" s="386">
        <f t="shared" ref="S151:S159" si="88">IF(Q151&gt;0,Q151,0)</f>
        <v>0</v>
      </c>
      <c r="T151" s="152">
        <f t="shared" ref="T151:T159" si="89">IF(EXACT(D151,UPPER(D151)),1,0.01)/V151</f>
        <v>1E-4</v>
      </c>
      <c r="U151" s="152">
        <v>1</v>
      </c>
      <c r="V151" s="152">
        <v>100</v>
      </c>
      <c r="W151" s="223">
        <f t="shared" ref="W151:W159" si="90">IF(AND(Q151&lt;0,O151&gt;0),O151,0)</f>
        <v>0</v>
      </c>
      <c r="X151" s="223">
        <f t="shared" ref="X151:X159" si="91">IF(AND(Q151&gt;0,O151&gt;0),O151,0)</f>
        <v>0</v>
      </c>
      <c r="Y151" s="152"/>
      <c r="Z151" s="171">
        <v>0</v>
      </c>
      <c r="AA151" s="171">
        <f t="shared" ref="AA151:AA159" si="92">IF(OR(OR(F151="#N/A N/A",F151="#N/A Real Time"),OR(Z151="#N/A N/A",Z151="#N/A Real Time")),0,  F151 - Z151)</f>
        <v>0</v>
      </c>
      <c r="AB151" s="172">
        <f t="shared" ref="AB151:AB159" si="93">IF(OR(Z151=0,Z151="#N/A N/A"),0,AA151 / Z151*100)</f>
        <v>0</v>
      </c>
      <c r="AC151" s="176">
        <v>-11000000</v>
      </c>
      <c r="AD151" s="177">
        <f>IF(D151 = D172,1,_xll.BDP(K151,$AD$3)*L151)</f>
        <v>0.86165000000000003</v>
      </c>
      <c r="AE151" s="391">
        <f>AA151*AC151*T151/AD151 / AF172</f>
        <v>0</v>
      </c>
      <c r="AF151" s="167"/>
    </row>
    <row r="152" spans="1:32" s="107" customFormat="1" ht="12" customHeight="1" x14ac:dyDescent="0.2">
      <c r="A152" s="152"/>
      <c r="B152" s="152">
        <v>30080</v>
      </c>
      <c r="C152" s="152"/>
      <c r="D152" s="152" t="s">
        <v>1170</v>
      </c>
      <c r="E152" s="152" t="s">
        <v>1454</v>
      </c>
      <c r="F152" s="173">
        <v>0</v>
      </c>
      <c r="G152" s="173">
        <v>0</v>
      </c>
      <c r="H152" s="169">
        <f t="shared" si="83"/>
        <v>0</v>
      </c>
      <c r="I152" s="170">
        <f t="shared" si="84"/>
        <v>0</v>
      </c>
      <c r="J152" s="174">
        <v>-11000000</v>
      </c>
      <c r="K152" s="152" t="str">
        <f>CONCATENATE(D172,D152, " Curncy")</f>
        <v>EURGBp Curncy</v>
      </c>
      <c r="L152" s="152">
        <f>IF(D152 = D172,1,_xll.BDP(K152,$L$3))</f>
        <v>1</v>
      </c>
      <c r="M152" s="375">
        <f>IF(D152 = D172,1,_xll.BDP(K152,$M$3)*L152)</f>
        <v>0.86089000000000004</v>
      </c>
      <c r="N152" s="174">
        <f t="shared" si="85"/>
        <v>0</v>
      </c>
      <c r="O152" s="381">
        <f>N152 / Y172</f>
        <v>0</v>
      </c>
      <c r="P152" s="175">
        <f t="shared" si="86"/>
        <v>0</v>
      </c>
      <c r="Q152" s="386">
        <f>P152 / Y172*100</f>
        <v>0</v>
      </c>
      <c r="R152" s="221">
        <f t="shared" si="87"/>
        <v>0</v>
      </c>
      <c r="S152" s="386">
        <f t="shared" si="88"/>
        <v>0</v>
      </c>
      <c r="T152" s="152">
        <f t="shared" si="89"/>
        <v>1E-4</v>
      </c>
      <c r="U152" s="152">
        <v>1</v>
      </c>
      <c r="V152" s="152">
        <v>100</v>
      </c>
      <c r="W152" s="223">
        <f t="shared" si="90"/>
        <v>0</v>
      </c>
      <c r="X152" s="223">
        <f t="shared" si="91"/>
        <v>0</v>
      </c>
      <c r="Y152" s="152"/>
      <c r="Z152" s="171">
        <v>0</v>
      </c>
      <c r="AA152" s="171">
        <f t="shared" si="92"/>
        <v>0</v>
      </c>
      <c r="AB152" s="172">
        <f t="shared" si="93"/>
        <v>0</v>
      </c>
      <c r="AC152" s="176">
        <v>-11000000</v>
      </c>
      <c r="AD152" s="177">
        <f>IF(D152 = D172,1,_xll.BDP(K152,$AD$3)*L152)</f>
        <v>0.86165000000000003</v>
      </c>
      <c r="AE152" s="391">
        <f>AA152*AC152*T152/AD152 / AF172</f>
        <v>0</v>
      </c>
      <c r="AF152" s="167"/>
    </row>
    <row r="153" spans="1:32" s="107" customFormat="1" ht="12" customHeight="1" x14ac:dyDescent="0.2">
      <c r="A153" s="152"/>
      <c r="B153" s="152">
        <v>30081</v>
      </c>
      <c r="C153" s="152"/>
      <c r="D153" s="152" t="s">
        <v>1170</v>
      </c>
      <c r="E153" s="152" t="s">
        <v>1455</v>
      </c>
      <c r="F153" s="173">
        <v>0</v>
      </c>
      <c r="G153" s="173">
        <v>0</v>
      </c>
      <c r="H153" s="169">
        <f t="shared" si="83"/>
        <v>0</v>
      </c>
      <c r="I153" s="170">
        <f t="shared" si="84"/>
        <v>0</v>
      </c>
      <c r="J153" s="174">
        <v>-11000000</v>
      </c>
      <c r="K153" s="152" t="str">
        <f>CONCATENATE(D172,D153, " Curncy")</f>
        <v>EURGBp Curncy</v>
      </c>
      <c r="L153" s="152">
        <f>IF(D153 = D172,1,_xll.BDP(K153,$L$3))</f>
        <v>1</v>
      </c>
      <c r="M153" s="375" t="e">
        <f>IF(D153 = D172,1,_xll.BDP(K153,$M$3)*L153)</f>
        <v>#VALUE!</v>
      </c>
      <c r="N153" s="174" t="e">
        <f t="shared" si="85"/>
        <v>#VALUE!</v>
      </c>
      <c r="O153" s="381" t="e">
        <f>N153 / Y172</f>
        <v>#VALUE!</v>
      </c>
      <c r="P153" s="175" t="e">
        <f t="shared" si="86"/>
        <v>#VALUE!</v>
      </c>
      <c r="Q153" s="386" t="e">
        <f>P153 / Y172*100</f>
        <v>#VALUE!</v>
      </c>
      <c r="R153" s="221" t="e">
        <f t="shared" si="87"/>
        <v>#VALUE!</v>
      </c>
      <c r="S153" s="386" t="e">
        <f t="shared" si="88"/>
        <v>#VALUE!</v>
      </c>
      <c r="T153" s="152">
        <f t="shared" si="89"/>
        <v>1E-4</v>
      </c>
      <c r="U153" s="152">
        <v>1</v>
      </c>
      <c r="V153" s="152">
        <v>100</v>
      </c>
      <c r="W153" s="223" t="e">
        <f t="shared" si="90"/>
        <v>#VALUE!</v>
      </c>
      <c r="X153" s="223" t="e">
        <f t="shared" si="91"/>
        <v>#VALUE!</v>
      </c>
      <c r="Y153" s="152"/>
      <c r="Z153" s="171">
        <v>0</v>
      </c>
      <c r="AA153" s="171">
        <f t="shared" si="92"/>
        <v>0</v>
      </c>
      <c r="AB153" s="172">
        <f t="shared" si="93"/>
        <v>0</v>
      </c>
      <c r="AC153" s="176">
        <v>-11000000</v>
      </c>
      <c r="AD153" s="177">
        <f>IF(D153 = D172,1,_xll.BDP(K153,$AD$3)*L153)</f>
        <v>0.86165000000000003</v>
      </c>
      <c r="AE153" s="391">
        <f>AA153*AC153*T153/AD153 / AF172</f>
        <v>0</v>
      </c>
      <c r="AF153" s="167"/>
    </row>
    <row r="154" spans="1:32" s="107" customFormat="1" ht="12" customHeight="1" x14ac:dyDescent="0.2">
      <c r="A154" s="152"/>
      <c r="B154" s="152">
        <v>30191</v>
      </c>
      <c r="C154" s="152"/>
      <c r="D154" s="152" t="s">
        <v>1170</v>
      </c>
      <c r="E154" s="152" t="s">
        <v>1462</v>
      </c>
      <c r="F154" s="173">
        <v>0</v>
      </c>
      <c r="G154" s="173">
        <v>0</v>
      </c>
      <c r="H154" s="169">
        <f t="shared" si="83"/>
        <v>0</v>
      </c>
      <c r="I154" s="170">
        <f t="shared" si="84"/>
        <v>0</v>
      </c>
      <c r="J154" s="174">
        <v>-11000000</v>
      </c>
      <c r="K154" s="152" t="str">
        <f>CONCATENATE(D172,D154, " Curncy")</f>
        <v>EURGBp Curncy</v>
      </c>
      <c r="L154" s="152">
        <f>IF(D154 = D172,1,_xll.BDP(K154,$L$3))</f>
        <v>1</v>
      </c>
      <c r="M154" s="375" t="e">
        <f>IF(D154 = D172,1,_xll.BDP(K154,$M$3)*L154)</f>
        <v>#VALUE!</v>
      </c>
      <c r="N154" s="174" t="e">
        <f t="shared" si="85"/>
        <v>#VALUE!</v>
      </c>
      <c r="O154" s="381" t="e">
        <f>N154 / Y172</f>
        <v>#VALUE!</v>
      </c>
      <c r="P154" s="175" t="e">
        <f t="shared" si="86"/>
        <v>#VALUE!</v>
      </c>
      <c r="Q154" s="386" t="e">
        <f>P154 / Y172*100</f>
        <v>#VALUE!</v>
      </c>
      <c r="R154" s="221" t="e">
        <f t="shared" si="87"/>
        <v>#VALUE!</v>
      </c>
      <c r="S154" s="386" t="e">
        <f t="shared" si="88"/>
        <v>#VALUE!</v>
      </c>
      <c r="T154" s="152">
        <f t="shared" si="89"/>
        <v>1E-4</v>
      </c>
      <c r="U154" s="152">
        <v>1</v>
      </c>
      <c r="V154" s="152">
        <v>100</v>
      </c>
      <c r="W154" s="223" t="e">
        <f t="shared" si="90"/>
        <v>#VALUE!</v>
      </c>
      <c r="X154" s="223" t="e">
        <f t="shared" si="91"/>
        <v>#VALUE!</v>
      </c>
      <c r="Y154" s="152"/>
      <c r="Z154" s="171">
        <v>0</v>
      </c>
      <c r="AA154" s="171">
        <f t="shared" si="92"/>
        <v>0</v>
      </c>
      <c r="AB154" s="172">
        <f t="shared" si="93"/>
        <v>0</v>
      </c>
      <c r="AC154" s="176">
        <v>-11000000</v>
      </c>
      <c r="AD154" s="177">
        <f>IF(D154 = D172,1,_xll.BDP(K154,$AD$3)*L154)</f>
        <v>0.86165000000000003</v>
      </c>
      <c r="AE154" s="391">
        <f>AA154*AC154*T154/AD154 / AF172</f>
        <v>0</v>
      </c>
      <c r="AF154" s="167"/>
    </row>
    <row r="155" spans="1:32" s="107" customFormat="1" ht="12" customHeight="1" x14ac:dyDescent="0.2">
      <c r="A155" s="110"/>
      <c r="B155" s="110">
        <v>23999</v>
      </c>
      <c r="C155" s="110" t="s">
        <v>1716</v>
      </c>
      <c r="D155" s="110" t="str">
        <f>_xll.BDP(C155,$D$3)</f>
        <v>USD</v>
      </c>
      <c r="E155" s="110" t="s">
        <v>1717</v>
      </c>
      <c r="F155" s="111">
        <f>_xll.BDP(C155,$F$3)</f>
        <v>35.202500000000001</v>
      </c>
      <c r="G155" s="111">
        <f>_xll.BDP(C155,$G$3)</f>
        <v>35.332500000000003</v>
      </c>
      <c r="H155" s="112">
        <f>IF(OR(OR(G155="#N/A N/A",G155="#N/A Real Time"),OR(F155="#N/A N/A",F155="#N/A Real Time")),0,  G155 - F155)</f>
        <v>0.13000000000000256</v>
      </c>
      <c r="I155" s="113">
        <f>IF(OR(F155=0,F155="#N/A N/A"),0,H155 / F155*100)</f>
        <v>0.36929195369647766</v>
      </c>
      <c r="J155" s="114">
        <v>134996</v>
      </c>
      <c r="K155" s="110" t="str">
        <f>CONCATENATE(D172,D155, " Curncy")</f>
        <v>EURUSD Curncy</v>
      </c>
      <c r="L155" s="110">
        <f>IF(D155 = D172,1,_xll.BDP(K155,$L$3))</f>
        <v>1</v>
      </c>
      <c r="M155" s="372">
        <f>IF(D155 = D172,1,_xll.BDP(K155,$M$3)*L155)</f>
        <v>1.0435000000000001</v>
      </c>
      <c r="N155" s="116">
        <f>H155*J155*T155/M155</f>
        <v>16817.901293723378</v>
      </c>
      <c r="O155" s="379">
        <f>N155 / Y172</f>
        <v>1.2195402847390861E-4</v>
      </c>
      <c r="P155" s="286">
        <f>IF(OR(OR(J155=0,G155 = "#N/A N/A"),G155="#N/A Real Time"),0,G155*J155*T155/M155)</f>
        <v>4570911.5189266894</v>
      </c>
      <c r="Q155" s="384">
        <f>P155 / Y172*100</f>
        <v>3.3145697777340701</v>
      </c>
      <c r="R155" s="118">
        <f>IF(Q155&lt;0,Q155,0)</f>
        <v>0</v>
      </c>
      <c r="S155" s="384">
        <f>IF(Q155&gt;0,Q155,0)</f>
        <v>3.3145697777340701</v>
      </c>
      <c r="T155" s="110">
        <f>IF(EXACT(D155,UPPER(D155)),1,0.01)/V155</f>
        <v>1</v>
      </c>
      <c r="U155" s="110">
        <v>0</v>
      </c>
      <c r="V155" s="110">
        <v>1</v>
      </c>
      <c r="W155" s="117">
        <f>IF(AND(Q155&lt;0,O155&gt;0),O155,0)</f>
        <v>0</v>
      </c>
      <c r="X155" s="117">
        <f>IF(AND(Q155&gt;0,O155&gt;0),O155,0)</f>
        <v>1.2195402847390861E-4</v>
      </c>
      <c r="Y155" s="110"/>
      <c r="Z155" s="119">
        <f>_xll.BDH(C155,$Z$3,$D$1,$D$1)</f>
        <v>35.24</v>
      </c>
      <c r="AA155" s="119">
        <f>IF(OR(OR(F155="#N/A N/A",F155="#N/A Real Time"),OR(Z155="#N/A N/A",Z155="#N/A Real Time")),0,  F155 - Z155)</f>
        <v>-3.7500000000001421E-2</v>
      </c>
      <c r="AB155" s="129">
        <f>IF(OR(Z155=0,Z155="#N/A N/A"),0,AA155 / Z155*100)</f>
        <v>-0.10641316685584966</v>
      </c>
      <c r="AC155" s="121">
        <v>134996</v>
      </c>
      <c r="AD155" s="122">
        <f>IF(D155 = D172,1,_xll.BDP(K155,$AD$3)*L155)</f>
        <v>1.0414000000000001</v>
      </c>
      <c r="AE155" s="389">
        <f>AA155*AC155*T155/AD155 / AF172</f>
        <v>-3.4439041112596536E-5</v>
      </c>
      <c r="AF155" s="123"/>
    </row>
    <row r="156" spans="1:32" s="107" customFormat="1" ht="12" customHeight="1" x14ac:dyDescent="0.2">
      <c r="A156" s="152"/>
      <c r="B156" s="152">
        <v>31784</v>
      </c>
      <c r="C156" s="152" t="s">
        <v>1483</v>
      </c>
      <c r="D156" s="152" t="str">
        <f>_xll.BDP(C156,$D$3)</f>
        <v>GBP</v>
      </c>
      <c r="E156" s="152" t="s">
        <v>1484</v>
      </c>
      <c r="F156" s="173">
        <f>_xll.BDP(C156,$F$3)</f>
        <v>53.6</v>
      </c>
      <c r="G156" s="173">
        <f>_xll.BDP(C156,$G$3)</f>
        <v>52.841999999999999</v>
      </c>
      <c r="H156" s="169">
        <f t="shared" si="83"/>
        <v>-0.75800000000000267</v>
      </c>
      <c r="I156" s="170">
        <f t="shared" si="84"/>
        <v>-1.4141791044776171</v>
      </c>
      <c r="J156" s="174">
        <v>-48360000</v>
      </c>
      <c r="K156" s="152" t="str">
        <f>CONCATENATE(D172,D156, " Curncy")</f>
        <v>EURGBP Curncy</v>
      </c>
      <c r="L156" s="152">
        <f>IF(D156 = D172,1,_xll.BDP(K156,$L$3))</f>
        <v>1</v>
      </c>
      <c r="M156" s="375">
        <f>IF(D156 = D172,1,_xll.BDP(K156,$M$3)*L156)</f>
        <v>0.86089000000000004</v>
      </c>
      <c r="N156" s="174">
        <f t="shared" si="85"/>
        <v>425802.13499982719</v>
      </c>
      <c r="O156" s="381">
        <f>N156 / Y172</f>
        <v>3.0876793001157758E-3</v>
      </c>
      <c r="P156" s="175">
        <f t="shared" si="86"/>
        <v>-29683689.205357242</v>
      </c>
      <c r="Q156" s="386">
        <f>P156 / Y172*100</f>
        <v>-21.524953770015472</v>
      </c>
      <c r="R156" s="221">
        <f t="shared" si="87"/>
        <v>-21.524953770015472</v>
      </c>
      <c r="S156" s="386">
        <f t="shared" si="88"/>
        <v>0</v>
      </c>
      <c r="T156" s="152">
        <f t="shared" si="89"/>
        <v>0.01</v>
      </c>
      <c r="U156" s="152">
        <v>0</v>
      </c>
      <c r="V156" s="152">
        <v>100</v>
      </c>
      <c r="W156" s="223">
        <f t="shared" si="90"/>
        <v>3.0876793001157758E-3</v>
      </c>
      <c r="X156" s="223">
        <f t="shared" si="91"/>
        <v>0</v>
      </c>
      <c r="Y156" s="152"/>
      <c r="Z156" s="171" t="str">
        <f>_xll.BDH(C156,$Z$3,$D$1,$D$1)</f>
        <v>#N/A N/A</v>
      </c>
      <c r="AA156" s="171">
        <f t="shared" si="92"/>
        <v>0</v>
      </c>
      <c r="AB156" s="172">
        <f t="shared" si="93"/>
        <v>0</v>
      </c>
      <c r="AC156" s="176">
        <v>-48360000</v>
      </c>
      <c r="AD156" s="177">
        <f>IF(D156 = D172,1,_xll.BDP(K156,$AD$3)*L156)</f>
        <v>0.86165000000000003</v>
      </c>
      <c r="AE156" s="391">
        <f>AA156*AC156*T156/AD156 / AF172</f>
        <v>0</v>
      </c>
      <c r="AF156" s="167"/>
    </row>
    <row r="157" spans="1:32" s="107" customFormat="1" ht="12" customHeight="1" x14ac:dyDescent="0.2">
      <c r="A157" s="152"/>
      <c r="B157" s="152">
        <v>30532</v>
      </c>
      <c r="C157" s="152" t="s">
        <v>1472</v>
      </c>
      <c r="D157" s="152" t="str">
        <f>_xll.BDP(C157,$D$3)</f>
        <v>GBP</v>
      </c>
      <c r="E157" s="152" t="s">
        <v>1473</v>
      </c>
      <c r="F157" s="173">
        <f>_xll.BDP(C157,$F$3)</f>
        <v>63.194000000000003</v>
      </c>
      <c r="G157" s="173">
        <f>_xll.BDP(C157,$G$3)</f>
        <v>62.548999999999999</v>
      </c>
      <c r="H157" s="169">
        <f t="shared" si="83"/>
        <v>-0.64500000000000313</v>
      </c>
      <c r="I157" s="170">
        <f t="shared" si="84"/>
        <v>-1.0206665189733253</v>
      </c>
      <c r="J157" s="174">
        <v>-30227780</v>
      </c>
      <c r="K157" s="152" t="str">
        <f>CONCATENATE(D172,D157, " Curncy")</f>
        <v>EURGBP Curncy</v>
      </c>
      <c r="L157" s="152">
        <f>IF(D157 = D172,1,_xll.BDP(K157,$L$3))</f>
        <v>1</v>
      </c>
      <c r="M157" s="375">
        <f>IF(D157 = D172,1,_xll.BDP(K157,$M$3)*L157)</f>
        <v>0.86089000000000004</v>
      </c>
      <c r="N157" s="174">
        <f t="shared" si="85"/>
        <v>226473.97576926314</v>
      </c>
      <c r="O157" s="381">
        <f>N157 / Y172</f>
        <v>1.6422628012373855E-3</v>
      </c>
      <c r="P157" s="175">
        <f t="shared" si="86"/>
        <v>-21962357.690529566</v>
      </c>
      <c r="Q157" s="386">
        <f>P157 / Y172*100</f>
        <v>-15.925875341797941</v>
      </c>
      <c r="R157" s="221">
        <f t="shared" si="87"/>
        <v>-15.925875341797941</v>
      </c>
      <c r="S157" s="386">
        <f t="shared" si="88"/>
        <v>0</v>
      </c>
      <c r="T157" s="152">
        <f t="shared" si="89"/>
        <v>0.01</v>
      </c>
      <c r="U157" s="152">
        <v>0</v>
      </c>
      <c r="V157" s="152">
        <v>100</v>
      </c>
      <c r="W157" s="223">
        <f t="shared" si="90"/>
        <v>1.6422628012373855E-3</v>
      </c>
      <c r="X157" s="223">
        <f t="shared" si="91"/>
        <v>0</v>
      </c>
      <c r="Y157" s="152"/>
      <c r="Z157" s="171" t="str">
        <f>_xll.BDH(C157,$Z$3,$D$1,$D$1)</f>
        <v>#N/A N/A</v>
      </c>
      <c r="AA157" s="171">
        <f t="shared" si="92"/>
        <v>0</v>
      </c>
      <c r="AB157" s="172">
        <f t="shared" si="93"/>
        <v>0</v>
      </c>
      <c r="AC157" s="176">
        <v>-30227780</v>
      </c>
      <c r="AD157" s="177">
        <f>IF(D157 = D172,1,_xll.BDP(K157,$AD$3)*L157)</f>
        <v>0.86165000000000003</v>
      </c>
      <c r="AE157" s="391">
        <f>AA157*AC157*T157/AD157 / AF172</f>
        <v>0</v>
      </c>
      <c r="AF157" s="167"/>
    </row>
    <row r="158" spans="1:32" s="107" customFormat="1" ht="12" customHeight="1" x14ac:dyDescent="0.2">
      <c r="A158" s="152"/>
      <c r="B158" s="152">
        <v>32138</v>
      </c>
      <c r="C158" s="152" t="s">
        <v>1603</v>
      </c>
      <c r="D158" s="152" t="str">
        <f>_xll.BDP(C158,$D$3)</f>
        <v>GBP</v>
      </c>
      <c r="E158" s="152" t="s">
        <v>1604</v>
      </c>
      <c r="F158" s="173">
        <f>_xll.BDP(C158,$F$3)</f>
        <v>71.36</v>
      </c>
      <c r="G158" s="173">
        <f>_xll.BDP(C158,$G$3)</f>
        <v>70.774000000000001</v>
      </c>
      <c r="H158" s="169">
        <f t="shared" si="83"/>
        <v>-0.58599999999999852</v>
      </c>
      <c r="I158" s="170">
        <f t="shared" si="84"/>
        <v>-0.82118834080717285</v>
      </c>
      <c r="J158" s="174">
        <v>-17400000</v>
      </c>
      <c r="K158" s="152" t="str">
        <f>CONCATENATE(D172,D158, " Curncy")</f>
        <v>EURGBP Curncy</v>
      </c>
      <c r="L158" s="152">
        <f>IF(D158 = D172,1,_xll.BDP(K158,$L$3))</f>
        <v>1</v>
      </c>
      <c r="M158" s="375" t="e">
        <f>IF(D158 = D172,1,_xll.BDP(K158,$M$3)*L158)</f>
        <v>#VALUE!</v>
      </c>
      <c r="N158" s="174" t="e">
        <f t="shared" si="85"/>
        <v>#VALUE!</v>
      </c>
      <c r="O158" s="381" t="e">
        <f>N158 / Y172</f>
        <v>#VALUE!</v>
      </c>
      <c r="P158" s="175" t="e">
        <f t="shared" si="86"/>
        <v>#VALUE!</v>
      </c>
      <c r="Q158" s="386" t="e">
        <f>P158 / Y172*100</f>
        <v>#VALUE!</v>
      </c>
      <c r="R158" s="221" t="e">
        <f t="shared" si="87"/>
        <v>#VALUE!</v>
      </c>
      <c r="S158" s="386" t="e">
        <f t="shared" si="88"/>
        <v>#VALUE!</v>
      </c>
      <c r="T158" s="152">
        <f t="shared" si="89"/>
        <v>0.01</v>
      </c>
      <c r="U158" s="152">
        <v>0</v>
      </c>
      <c r="V158" s="152">
        <v>100</v>
      </c>
      <c r="W158" s="223" t="e">
        <f t="shared" si="90"/>
        <v>#VALUE!</v>
      </c>
      <c r="X158" s="223" t="e">
        <f t="shared" si="91"/>
        <v>#VALUE!</v>
      </c>
      <c r="Y158" s="152"/>
      <c r="Z158" s="171" t="str">
        <f>_xll.BDH(C158,$Z$3,$D$1,$D$1)</f>
        <v>#N/A N/A</v>
      </c>
      <c r="AA158" s="171">
        <f t="shared" si="92"/>
        <v>0</v>
      </c>
      <c r="AB158" s="172">
        <f t="shared" si="93"/>
        <v>0</v>
      </c>
      <c r="AC158" s="176">
        <v>-17400000</v>
      </c>
      <c r="AD158" s="177">
        <f>IF(D158 = D172,1,_xll.BDP(K158,$AD$3)*L158)</f>
        <v>0.86165000000000003</v>
      </c>
      <c r="AE158" s="391">
        <f>AA158*AC158*T158/AD158 / AF172</f>
        <v>0</v>
      </c>
      <c r="AF158" s="167"/>
    </row>
    <row r="159" spans="1:32" s="107" customFormat="1" ht="12" customHeight="1" x14ac:dyDescent="0.2">
      <c r="A159" s="152"/>
      <c r="B159" s="152">
        <v>30313</v>
      </c>
      <c r="C159" s="152" t="s">
        <v>1471</v>
      </c>
      <c r="D159" s="152" t="str">
        <f>_xll.BDP(C159,$D$3)</f>
        <v>GBP</v>
      </c>
      <c r="E159" s="152" t="s">
        <v>1470</v>
      </c>
      <c r="F159" s="173">
        <f>_xll.BDP(C159,$F$3)</f>
        <v>91.19</v>
      </c>
      <c r="G159" s="173">
        <f>_xll.BDP(C159,$G$3)</f>
        <v>90.704999999999998</v>
      </c>
      <c r="H159" s="169">
        <f t="shared" si="83"/>
        <v>-0.48499999999999943</v>
      </c>
      <c r="I159" s="170">
        <f t="shared" si="84"/>
        <v>-0.53185656321965069</v>
      </c>
      <c r="J159" s="174">
        <v>-16354000</v>
      </c>
      <c r="K159" s="152" t="str">
        <f>CONCATENATE(D172,D159, " Curncy")</f>
        <v>EURGBP Curncy</v>
      </c>
      <c r="L159" s="152">
        <f>IF(D159 = D172,1,_xll.BDP(K159,$L$3))</f>
        <v>1</v>
      </c>
      <c r="M159" s="375" t="e">
        <f>IF(D159 = D172,1,_xll.BDP(K159,$M$3)*L159)</f>
        <v>#VALUE!</v>
      </c>
      <c r="N159" s="174" t="e">
        <f t="shared" si="85"/>
        <v>#VALUE!</v>
      </c>
      <c r="O159" s="381" t="e">
        <f>N159 / Y172</f>
        <v>#VALUE!</v>
      </c>
      <c r="P159" s="175" t="e">
        <f t="shared" si="86"/>
        <v>#VALUE!</v>
      </c>
      <c r="Q159" s="386" t="e">
        <f>P159 / Y172*100</f>
        <v>#VALUE!</v>
      </c>
      <c r="R159" s="221" t="e">
        <f t="shared" si="87"/>
        <v>#VALUE!</v>
      </c>
      <c r="S159" s="386" t="e">
        <f t="shared" si="88"/>
        <v>#VALUE!</v>
      </c>
      <c r="T159" s="152">
        <f t="shared" si="89"/>
        <v>0.01</v>
      </c>
      <c r="U159" s="152">
        <v>0</v>
      </c>
      <c r="V159" s="152">
        <v>100</v>
      </c>
      <c r="W159" s="223" t="e">
        <f t="shared" si="90"/>
        <v>#VALUE!</v>
      </c>
      <c r="X159" s="223" t="e">
        <f t="shared" si="91"/>
        <v>#VALUE!</v>
      </c>
      <c r="Y159" s="152"/>
      <c r="Z159" s="171" t="str">
        <f>_xll.BDH(C159,$Z$3,$D$1,$D$1)</f>
        <v>#N/A N/A</v>
      </c>
      <c r="AA159" s="171">
        <f t="shared" si="92"/>
        <v>0</v>
      </c>
      <c r="AB159" s="172">
        <f t="shared" si="93"/>
        <v>0</v>
      </c>
      <c r="AC159" s="176">
        <v>-16354000</v>
      </c>
      <c r="AD159" s="177">
        <f>IF(D159 = D172,1,_xll.BDP(K159,$AD$3)*L159)</f>
        <v>0.86165000000000003</v>
      </c>
      <c r="AE159" s="391">
        <f>AA159*AC159*T159/AD159 / AF172</f>
        <v>0</v>
      </c>
      <c r="AF159" s="167"/>
    </row>
    <row r="160" spans="1:32" s="107" customFormat="1" ht="12" customHeight="1" x14ac:dyDescent="0.2">
      <c r="A160" s="152"/>
      <c r="B160" s="152">
        <v>32674</v>
      </c>
      <c r="C160" s="152" t="s">
        <v>1628</v>
      </c>
      <c r="D160" s="152" t="str">
        <f>_xll.BDP(C160,$D$3)</f>
        <v>GBP</v>
      </c>
      <c r="E160" s="152" t="s">
        <v>1629</v>
      </c>
      <c r="F160" s="173">
        <f>_xll.BDP(C160,$F$3)</f>
        <v>81.367999999999995</v>
      </c>
      <c r="G160" s="173">
        <f>_xll.BDP(C160,$G$3)</f>
        <v>80.271000000000001</v>
      </c>
      <c r="H160" s="169">
        <f>IF(OR(OR(G160="#N/A N/A",G160="#N/A Real Time"),OR(F160="#N/A N/A",F160="#N/A Real Time")),0,  G160 - F160)</f>
        <v>-1.0969999999999942</v>
      </c>
      <c r="I160" s="170">
        <f>IF(OR(F160=0,F160="#N/A N/A"),0,H160 / F160*100)</f>
        <v>-1.3481958509487688</v>
      </c>
      <c r="J160" s="174">
        <v>-9450000</v>
      </c>
      <c r="K160" s="152" t="str">
        <f>CONCATENATE(D172,D160, " Curncy")</f>
        <v>EURGBP Curncy</v>
      </c>
      <c r="L160" s="152">
        <f>IF(D160 = D172,1,_xll.BDP(K160,$L$3))</f>
        <v>1</v>
      </c>
      <c r="M160" s="375" t="e">
        <f>IF(D160 = D172,1,_xll.BDP(K160,$M$3)*L160)</f>
        <v>#VALUE!</v>
      </c>
      <c r="N160" s="174" t="e">
        <f>H160*J160*T160/M160</f>
        <v>#VALUE!</v>
      </c>
      <c r="O160" s="381" t="e">
        <f>N160 / Y172</f>
        <v>#VALUE!</v>
      </c>
      <c r="P160" s="175" t="e">
        <f>IF(OR(OR(J160=0,G160 = "#N/A N/A"),G160="#N/A Real Time"),0,G160*J160*T160/M160)</f>
        <v>#VALUE!</v>
      </c>
      <c r="Q160" s="386" t="e">
        <f>P160 / Y172*100</f>
        <v>#VALUE!</v>
      </c>
      <c r="R160" s="221" t="e">
        <f>IF(Q160&lt;0,Q160,0)</f>
        <v>#VALUE!</v>
      </c>
      <c r="S160" s="386" t="e">
        <f>IF(Q160&gt;0,Q160,0)</f>
        <v>#VALUE!</v>
      </c>
      <c r="T160" s="152">
        <f>IF(EXACT(D160,UPPER(D160)),1,0.01)/V160</f>
        <v>0.01</v>
      </c>
      <c r="U160" s="152">
        <v>0</v>
      </c>
      <c r="V160" s="152">
        <v>100</v>
      </c>
      <c r="W160" s="223" t="e">
        <f>IF(AND(Q160&lt;0,O160&gt;0),O160,0)</f>
        <v>#VALUE!</v>
      </c>
      <c r="X160" s="223" t="e">
        <f>IF(AND(Q160&gt;0,O160&gt;0),O160,0)</f>
        <v>#VALUE!</v>
      </c>
      <c r="Y160" s="152"/>
      <c r="Z160" s="171" t="str">
        <f>_xll.BDH(C160,$Z$3,$D$1,$D$1)</f>
        <v>#N/A N/A</v>
      </c>
      <c r="AA160" s="171">
        <f>IF(OR(OR(F160="#N/A N/A",F160="#N/A Real Time"),OR(Z160="#N/A N/A",Z160="#N/A Real Time")),0,  F160 - Z160)</f>
        <v>0</v>
      </c>
      <c r="AB160" s="172">
        <f>IF(OR(Z160=0,Z160="#N/A N/A"),0,AA160 / Z160*100)</f>
        <v>0</v>
      </c>
      <c r="AC160" s="176">
        <v>-9450000</v>
      </c>
      <c r="AD160" s="177">
        <f>IF(D160 = D172,1,_xll.BDP(K160,$AD$3)*L160)</f>
        <v>0.86165000000000003</v>
      </c>
      <c r="AE160" s="391">
        <f>AA160*AC160*T160/AD160 / AF172</f>
        <v>0</v>
      </c>
      <c r="AF160" s="167"/>
    </row>
    <row r="161" spans="1:32" s="107" customFormat="1" ht="12" customHeight="1" x14ac:dyDescent="0.2">
      <c r="A161" s="276" t="s">
        <v>1573</v>
      </c>
      <c r="B161" s="276"/>
      <c r="C161" s="276"/>
      <c r="D161" s="276"/>
      <c r="E161" s="276" t="s">
        <v>1152</v>
      </c>
      <c r="F161" s="277"/>
      <c r="G161" s="277"/>
      <c r="H161" s="278"/>
      <c r="I161" s="279"/>
      <c r="J161" s="280"/>
      <c r="K161" s="276"/>
      <c r="L161" s="276"/>
      <c r="M161" s="401"/>
      <c r="N161" s="282" t="e">
        <f t="shared" ref="N161:S161" si="94" xml:space="preserve"> SUM(N147:N160)</f>
        <v>#VALUE!</v>
      </c>
      <c r="O161" s="404" t="e">
        <f t="shared" si="94"/>
        <v>#VALUE!</v>
      </c>
      <c r="P161" s="283" t="e">
        <f t="shared" si="94"/>
        <v>#VALUE!</v>
      </c>
      <c r="Q161" s="407" t="e">
        <f t="shared" si="94"/>
        <v>#VALUE!</v>
      </c>
      <c r="R161" s="284" t="e">
        <f t="shared" si="94"/>
        <v>#VALUE!</v>
      </c>
      <c r="S161" s="407" t="e">
        <f t="shared" si="94"/>
        <v>#VALUE!</v>
      </c>
      <c r="T161" s="276"/>
      <c r="U161" s="276"/>
      <c r="V161" s="276"/>
      <c r="W161" s="285" t="e">
        <f xml:space="preserve"> SUM(W147:W160)</f>
        <v>#VALUE!</v>
      </c>
      <c r="X161" s="285" t="e">
        <f xml:space="preserve"> SUM(X147:X160)</f>
        <v>#VALUE!</v>
      </c>
      <c r="Y161" s="276"/>
      <c r="Z161" s="277"/>
      <c r="AA161" s="277"/>
      <c r="AB161" s="279"/>
      <c r="AC161" s="280"/>
      <c r="AD161" s="281"/>
      <c r="AE161" s="404" t="e">
        <f xml:space="preserve"> SUM(AE147:AE160)</f>
        <v>#VALUE!</v>
      </c>
      <c r="AF161" s="276"/>
    </row>
    <row r="162" spans="1:32" s="107" customFormat="1" ht="12" customHeight="1" x14ac:dyDescent="0.2">
      <c r="A162" s="152"/>
      <c r="B162" s="152"/>
      <c r="C162" s="152"/>
      <c r="D162" s="152"/>
      <c r="E162" s="152"/>
      <c r="F162" s="173"/>
      <c r="G162" s="173"/>
      <c r="H162" s="169"/>
      <c r="I162" s="170"/>
      <c r="J162" s="174"/>
      <c r="K162" s="152"/>
      <c r="L162" s="152"/>
      <c r="M162" s="375"/>
      <c r="N162" s="174"/>
      <c r="O162" s="381"/>
      <c r="P162" s="175"/>
      <c r="Q162" s="386"/>
      <c r="R162" s="221"/>
      <c r="S162" s="386"/>
      <c r="T162" s="152"/>
      <c r="U162" s="152"/>
      <c r="V162" s="152"/>
      <c r="W162" s="223"/>
      <c r="X162" s="223"/>
      <c r="Y162" s="152"/>
      <c r="Z162" s="171"/>
      <c r="AA162" s="171"/>
      <c r="AB162" s="172"/>
      <c r="AC162" s="176"/>
      <c r="AD162" s="177"/>
      <c r="AE162" s="391"/>
      <c r="AF162" s="167"/>
    </row>
    <row r="163" spans="1:32" s="107" customFormat="1" ht="12" customHeight="1" x14ac:dyDescent="0.2">
      <c r="A163" s="110"/>
      <c r="B163" s="110"/>
      <c r="C163" s="110" t="s">
        <v>198</v>
      </c>
      <c r="D163" s="110" t="s">
        <v>31</v>
      </c>
      <c r="E163" s="110" t="s">
        <v>325</v>
      </c>
      <c r="F163" s="115">
        <v>135.1292917063046</v>
      </c>
      <c r="G163" s="115">
        <f>_xll.BDP(C163,$G$3)</f>
        <v>135.46</v>
      </c>
      <c r="H163" s="115">
        <f>IF(OR(OR(G163="#N/A N/A",G163="#N/A Real Time"),OR(F163="#N/A N/A",F163="#N/A Real Time")),0,  G163 - F163)</f>
        <v>0.33070829369540888</v>
      </c>
      <c r="I163" s="113">
        <f>IF(OR(F163=0,F163="#N/A N/A"),0,H163 / F163*100)</f>
        <v>0.24473472000000082</v>
      </c>
      <c r="J163" s="114">
        <v>0</v>
      </c>
      <c r="K163" s="110" t="str">
        <f>CONCATENATE(D172,D163, " Curncy")</f>
        <v>EURUSD Curncy</v>
      </c>
      <c r="L163" s="110">
        <f>IF(D163 = D172,1,_xll.BDP(K163,$L$3))</f>
        <v>1</v>
      </c>
      <c r="M163" s="372">
        <f>IF(D163 = D172,1,_xll.BDP(K163,$M$3)*L163)</f>
        <v>1.0435000000000001</v>
      </c>
      <c r="N163" s="116">
        <f>H163*J163/M163/G163</f>
        <v>0</v>
      </c>
      <c r="O163" s="379">
        <f>N163 / Y172</f>
        <v>0</v>
      </c>
      <c r="P163" s="286">
        <f>ABS(IF(OR(OR(J163=0,G163 = "#N/A N/A"),G163="#N/A Real Time"),0,J163/M163))</f>
        <v>0</v>
      </c>
      <c r="Q163" s="384">
        <f>P163 / Y172*100</f>
        <v>0</v>
      </c>
      <c r="R163" s="118"/>
      <c r="S163" s="384"/>
      <c r="T163" s="110">
        <f>IF(EXACT(D163,UPPER(D163)),1,0.01)/V163</f>
        <v>1</v>
      </c>
      <c r="U163" s="110">
        <v>2</v>
      </c>
      <c r="V163" s="110">
        <v>1</v>
      </c>
      <c r="W163" s="117">
        <f>IF(AND(Q163&lt;0,O163&gt;0),O163,0)</f>
        <v>0</v>
      </c>
      <c r="X163" s="117">
        <f>IF(AND(Q163&gt;0,O163&gt;0),O163,0)</f>
        <v>0</v>
      </c>
      <c r="Y163" s="110"/>
      <c r="Z163" s="119">
        <v>135.84169552170681</v>
      </c>
      <c r="AA163" s="119">
        <f>IF(OR(OR(F163="#N/A N/A",F163="#N/A Real Time"),OR(Z163="#N/A N/A",Z163="#N/A Real Time")),0,  F163 - Z163)</f>
        <v>-0.71240381540221165</v>
      </c>
      <c r="AB163" s="129">
        <f>IF(OR(Z163=0,Z163="#N/A N/A"),0,AA163 / Z163*100)</f>
        <v>-0.52443678111215353</v>
      </c>
      <c r="AC163" s="121">
        <v>0</v>
      </c>
      <c r="AD163" s="122">
        <f>IF(D163 = D172,1,_xll.BDP(K163,$AD$3)*L163)</f>
        <v>1.0414000000000001</v>
      </c>
      <c r="AE163" s="389">
        <f>AA163*AC163/AD163/Z163 / AF172</f>
        <v>0</v>
      </c>
      <c r="AF163" s="123"/>
    </row>
    <row r="164" spans="1:32" s="107" customFormat="1" ht="12" customHeight="1" x14ac:dyDescent="0.2">
      <c r="A164" s="152"/>
      <c r="B164" s="152"/>
      <c r="C164" s="152" t="s">
        <v>189</v>
      </c>
      <c r="D164" s="152" t="s">
        <v>67</v>
      </c>
      <c r="E164" s="152" t="s">
        <v>1189</v>
      </c>
      <c r="F164" s="239">
        <v>1.20018482</v>
      </c>
      <c r="G164" s="239">
        <f>_xll.BDP(C164,$G$3)</f>
        <v>1.2121999999999999</v>
      </c>
      <c r="H164" s="239">
        <f>IF(OR(OR(G164="#N/A N/A",G164="#N/A Real Time"),OR(F164="#N/A N/A",F164="#N/A Real Time")),0,  G164 - F164)</f>
        <v>1.2015179999999903E-2</v>
      </c>
      <c r="I164" s="170">
        <f>IF(OR(F164=0,F164="#N/A N/A"),0,H164 / F164*100)</f>
        <v>1.0011108122497254</v>
      </c>
      <c r="J164" s="174">
        <v>-71818843</v>
      </c>
      <c r="K164" s="152" t="str">
        <f>CONCATENATE(D172,D164, " Curncy")</f>
        <v>EURGBP Curncy</v>
      </c>
      <c r="L164" s="152">
        <f>IF(D164 = D172,1,_xll.BDP(K164,$L$3))</f>
        <v>1</v>
      </c>
      <c r="M164" s="375">
        <f>IF(D164 = D172,1,_xll.BDP(K164,$M$3)*L164)</f>
        <v>0.86089000000000004</v>
      </c>
      <c r="N164" s="174">
        <f>H164*J164/M164/G164</f>
        <v>-826888.1019641629</v>
      </c>
      <c r="O164" s="381">
        <f>N164 / Y172</f>
        <v>-5.9961307520165555E-3</v>
      </c>
      <c r="P164" s="175">
        <f>ABS(IF(OR(OR(J164=0,G164 = "#N/A N/A"),G164="#N/A Real Time"),0,J164/M164))</f>
        <v>83423948.471930206</v>
      </c>
      <c r="Q164" s="386">
        <f>P164 / Y172*100</f>
        <v>60.494388744858817</v>
      </c>
      <c r="R164" s="221"/>
      <c r="S164" s="386"/>
      <c r="T164" s="152">
        <f>IF(EXACT(D164,UPPER(D164)),1,0.01)/V164</f>
        <v>1</v>
      </c>
      <c r="U164" s="152">
        <v>2</v>
      </c>
      <c r="V164" s="152">
        <v>1</v>
      </c>
      <c r="W164" s="223">
        <f>IF(AND(Q164&lt;0,O164&gt;0),O164,0)</f>
        <v>0</v>
      </c>
      <c r="X164" s="223">
        <f>IF(AND(Q164&gt;0,O164&gt;0),O164,0)</f>
        <v>0</v>
      </c>
      <c r="Y164" s="152"/>
      <c r="Z164" s="171">
        <v>1.2143603999999999</v>
      </c>
      <c r="AA164" s="171">
        <f>IF(OR(OR(F164="#N/A N/A",F164="#N/A Real Time"),OR(Z164="#N/A N/A",Z164="#N/A Real Time")),0,  F164 - Z164)</f>
        <v>-1.4175579999999854E-2</v>
      </c>
      <c r="AB164" s="172">
        <f>IF(OR(Z164=0,Z164="#N/A N/A"),0,AA164 / Z164*100)</f>
        <v>-1.1673289082878406</v>
      </c>
      <c r="AC164" s="176">
        <v>-71818843</v>
      </c>
      <c r="AD164" s="177">
        <f>IF(D164 = D172,1,_xll.BDP(K164,$AD$3)*L164)</f>
        <v>0.86165000000000003</v>
      </c>
      <c r="AE164" s="391">
        <f>AA164*AC164/AD164/Z164 / AF172</f>
        <v>6.893141742672128E-3</v>
      </c>
      <c r="AF164" s="167"/>
    </row>
    <row r="165" spans="1:32" s="107" customFormat="1" ht="12" customHeight="1" x14ac:dyDescent="0.2">
      <c r="A165" s="110"/>
      <c r="B165" s="110"/>
      <c r="C165" s="110" t="s">
        <v>1710</v>
      </c>
      <c r="D165" s="110" t="s">
        <v>1712</v>
      </c>
      <c r="E165" s="110" t="s">
        <v>1711</v>
      </c>
      <c r="F165" s="115">
        <v>10.370100000000001</v>
      </c>
      <c r="G165" s="115">
        <f>_xll.BDP(C165,$G$3)</f>
        <v>10.3246</v>
      </c>
      <c r="H165" s="115">
        <f>IF(OR(OR(G165="#N/A N/A",G165="#N/A Real Time"),OR(F165="#N/A N/A",F165="#N/A Real Time")),0,  G165 - F165)</f>
        <v>-4.550000000000054E-2</v>
      </c>
      <c r="I165" s="113">
        <f>IF(OR(F165=0,F165="#N/A N/A"),0,H165 / F165*100)</f>
        <v>-0.43876143913752558</v>
      </c>
      <c r="J165" s="114">
        <v>111612720</v>
      </c>
      <c r="K165" s="110" t="str">
        <f>CONCATENATE(D172,D165, " Curncy")</f>
        <v>EURNOK Curncy</v>
      </c>
      <c r="L165" s="110">
        <f>IF(D165 = D172,1,_xll.BDP(K165,$L$3))</f>
        <v>1</v>
      </c>
      <c r="M165" s="372">
        <f>IF(D165 = D172,1,_xll.BDP(K165,$M$3)*L165)</f>
        <v>10.3246</v>
      </c>
      <c r="N165" s="116">
        <f>H165*J165/M165/G165*-1</f>
        <v>47640.753149738171</v>
      </c>
      <c r="O165" s="379">
        <f>N165 / Y172</f>
        <v>3.4546413756810239E-4</v>
      </c>
      <c r="P165" s="286">
        <f>ABS(IF(OR(OR(J165=0,G165 = "#N/A N/A"),G165="#N/A Real Time"),0,J165/M165))</f>
        <v>10810367.471863316</v>
      </c>
      <c r="Q165" s="384">
        <f>P165 / Y172*100</f>
        <v>7.8390748016166762</v>
      </c>
      <c r="R165" s="118"/>
      <c r="S165" s="384"/>
      <c r="T165" s="110">
        <f>IF(EXACT(D165,UPPER(D165)),1,0.01)/V165</f>
        <v>1</v>
      </c>
      <c r="U165" s="110">
        <v>2</v>
      </c>
      <c r="V165" s="110">
        <v>1</v>
      </c>
      <c r="W165" s="117">
        <f>IF(AND(Q165&lt;0,O165&gt;0),O165,0)</f>
        <v>0</v>
      </c>
      <c r="X165" s="117">
        <f>IF(AND(Q165&gt;0,O165&gt;0),O165,0)</f>
        <v>3.4546413756810239E-4</v>
      </c>
      <c r="Y165" s="110"/>
      <c r="Z165" s="119">
        <v>10.3294</v>
      </c>
      <c r="AA165" s="119">
        <f>IF(OR(OR(F165="#N/A N/A",F165="#N/A Real Time"),OR(Z165="#N/A N/A",Z165="#N/A Real Time")),0,  F165 - Z165)</f>
        <v>4.0700000000001069E-2</v>
      </c>
      <c r="AB165" s="129">
        <f>IF(OR(Z165=0,Z165="#N/A N/A"),0,AA165 / Z165*100)</f>
        <v>0.39402094990997605</v>
      </c>
      <c r="AC165" s="121">
        <v>111612720</v>
      </c>
      <c r="AD165" s="122">
        <f>IF(D165 = D172,1,_xll.BDP(K165,$AD$3)*L165)</f>
        <v>10.3965</v>
      </c>
      <c r="AE165" s="389">
        <f>AA165*AC165/AD165/Z165*-1 / AF172</f>
        <v>-2.9968313549600929E-4</v>
      </c>
      <c r="AF165" s="123"/>
    </row>
    <row r="166" spans="1:32" s="107" customFormat="1" ht="12" customHeight="1" x14ac:dyDescent="0.2">
      <c r="A166" s="276" t="s">
        <v>1574</v>
      </c>
      <c r="B166" s="276"/>
      <c r="C166" s="276"/>
      <c r="D166" s="276"/>
      <c r="E166" s="276" t="s">
        <v>1153</v>
      </c>
      <c r="F166" s="277"/>
      <c r="G166" s="277"/>
      <c r="H166" s="278"/>
      <c r="I166" s="279"/>
      <c r="J166" s="280"/>
      <c r="K166" s="276"/>
      <c r="L166" s="276"/>
      <c r="M166" s="401"/>
      <c r="N166" s="282">
        <f t="shared" ref="N166:S166" si="95" xml:space="preserve"> SUM(N162:N165)</f>
        <v>-779247.34881442471</v>
      </c>
      <c r="O166" s="404">
        <f t="shared" si="95"/>
        <v>-5.6506666144484534E-3</v>
      </c>
      <c r="P166" s="283">
        <f t="shared" si="95"/>
        <v>94234315.94379352</v>
      </c>
      <c r="Q166" s="407">
        <f t="shared" si="95"/>
        <v>68.3334635464755</v>
      </c>
      <c r="R166" s="284">
        <f t="shared" si="95"/>
        <v>0</v>
      </c>
      <c r="S166" s="407">
        <f t="shared" si="95"/>
        <v>0</v>
      </c>
      <c r="T166" s="276"/>
      <c r="U166" s="276"/>
      <c r="V166" s="276"/>
      <c r="W166" s="285">
        <f xml:space="preserve"> SUM(W162:W165)</f>
        <v>0</v>
      </c>
      <c r="X166" s="285">
        <f xml:space="preserve"> SUM(X162:X165)</f>
        <v>3.4546413756810239E-4</v>
      </c>
      <c r="Y166" s="276"/>
      <c r="Z166" s="277"/>
      <c r="AA166" s="277"/>
      <c r="AB166" s="279"/>
      <c r="AC166" s="280"/>
      <c r="AD166" s="281"/>
      <c r="AE166" s="404">
        <f xml:space="preserve"> SUM(AE162:AE165)</f>
        <v>6.5934586071761184E-3</v>
      </c>
      <c r="AF166" s="276"/>
    </row>
    <row r="167" spans="1:32" s="107" customFormat="1" ht="12" customHeight="1" x14ac:dyDescent="0.2">
      <c r="A167" s="152"/>
      <c r="B167" s="152"/>
      <c r="C167" s="152"/>
      <c r="D167" s="152"/>
      <c r="E167" s="152"/>
      <c r="F167" s="173"/>
      <c r="G167" s="173"/>
      <c r="H167" s="169"/>
      <c r="I167" s="170"/>
      <c r="J167" s="174"/>
      <c r="K167" s="152"/>
      <c r="L167" s="152"/>
      <c r="M167" s="375"/>
      <c r="N167" s="174"/>
      <c r="O167" s="381"/>
      <c r="P167" s="175"/>
      <c r="Q167" s="386"/>
      <c r="R167" s="221"/>
      <c r="S167" s="386"/>
      <c r="T167" s="152"/>
      <c r="U167" s="152"/>
      <c r="V167" s="152"/>
      <c r="W167" s="223"/>
      <c r="X167" s="223"/>
      <c r="Y167" s="152"/>
      <c r="Z167" s="171"/>
      <c r="AA167" s="171"/>
      <c r="AB167" s="172"/>
      <c r="AC167" s="176"/>
      <c r="AD167" s="177"/>
      <c r="AE167" s="391"/>
      <c r="AF167" s="167"/>
    </row>
    <row r="168" spans="1:32" s="107" customFormat="1" ht="12" customHeight="1" x14ac:dyDescent="0.2">
      <c r="A168" s="152"/>
      <c r="B168" s="152"/>
      <c r="C168" s="152" t="s">
        <v>202</v>
      </c>
      <c r="D168" s="152" t="s">
        <v>31</v>
      </c>
      <c r="E168" s="152" t="s">
        <v>203</v>
      </c>
      <c r="F168" s="239">
        <v>1.0389999999999999</v>
      </c>
      <c r="G168" s="239">
        <f>_xll.BDP(C168,$G$3)</f>
        <v>1.0435000000000001</v>
      </c>
      <c r="H168" s="239">
        <f>IF(OR(OR(G168="#N/A N/A",G168="#N/A Real Time"),OR(F168="#N/A N/A",F168="#N/A Real Time")),0,  G168 - F168)</f>
        <v>4.5000000000001705E-3</v>
      </c>
      <c r="I168" s="170">
        <f>IF(OR(F168=0,F168="#N/A N/A"),0,H168 / F168*100)</f>
        <v>0.43310875842157565</v>
      </c>
      <c r="J168" s="174">
        <v>19421207.034767888</v>
      </c>
      <c r="K168" s="152" t="str">
        <f>CONCATENATE(D172,D168, " Curncy")</f>
        <v>EURUSD Curncy</v>
      </c>
      <c r="L168" s="152">
        <f>IF(D168 = D172,1,_xll.BDP(K168,$L$3))</f>
        <v>1</v>
      </c>
      <c r="M168" s="375">
        <f>IF(D168 = D172,1,_xll.BDP(K168,$M$3)*L168)</f>
        <v>1.0435000000000001</v>
      </c>
      <c r="N168" s="174">
        <f>H168*J168/M168/G168*-1</f>
        <v>-80260.862960920873</v>
      </c>
      <c r="O168" s="381">
        <f>N168 / Y172</f>
        <v>-5.8200695770105739E-4</v>
      </c>
      <c r="P168" s="175">
        <f>ABS(IF(OR(OR(J168=0,G168 = "#N/A N/A"),G168="#N/A Real Time"),0,J168/M168))</f>
        <v>18611602.333270617</v>
      </c>
      <c r="Q168" s="386">
        <f>P168 / Y172*100</f>
        <v>13.496094674689568</v>
      </c>
      <c r="R168" s="221"/>
      <c r="S168" s="386"/>
      <c r="T168" s="152">
        <f>IF(EXACT(D168,UPPER(D168)),1,0.01)/V168</f>
        <v>1</v>
      </c>
      <c r="U168" s="152">
        <v>2</v>
      </c>
      <c r="V168" s="152">
        <v>1</v>
      </c>
      <c r="W168" s="223">
        <f>IF(AND(Q168&lt;0,O168&gt;0),O168,0)</f>
        <v>0</v>
      </c>
      <c r="X168" s="223">
        <f>IF(AND(Q168&gt;0,O168&gt;0),O168,0)</f>
        <v>0</v>
      </c>
      <c r="Y168" s="152"/>
      <c r="Z168" s="171">
        <v>1.0451999999999999</v>
      </c>
      <c r="AA168" s="171">
        <f>IF(OR(OR(F168="#N/A N/A",F168="#N/A Real Time"),OR(Z168="#N/A N/A",Z168="#N/A Real Time")),0,  F168 - Z168)</f>
        <v>-6.1999999999999833E-3</v>
      </c>
      <c r="AB168" s="172">
        <f>IF(OR(Z168=0,Z168="#N/A N/A"),0,AA168 / Z168*100)</f>
        <v>-0.59318790662074083</v>
      </c>
      <c r="AC168" s="176">
        <v>19368397.022525646</v>
      </c>
      <c r="AD168" s="177">
        <f>IF(D168 = D172,1,_xll.BDP(K168,$AD$3)*L168)</f>
        <v>1.0414000000000001</v>
      </c>
      <c r="AE168" s="391">
        <f>AA168*AC168/AD168/Z168*-1 / AF172</f>
        <v>7.8160053893197156E-4</v>
      </c>
      <c r="AF168" s="167"/>
    </row>
    <row r="169" spans="1:32" s="107" customFormat="1" ht="12" customHeight="1" x14ac:dyDescent="0.2">
      <c r="A169" s="152"/>
      <c r="B169" s="152"/>
      <c r="C169" s="152" t="s">
        <v>187</v>
      </c>
      <c r="D169" s="152" t="s">
        <v>67</v>
      </c>
      <c r="E169" s="152" t="s">
        <v>323</v>
      </c>
      <c r="F169" s="239">
        <v>0.86570000000000003</v>
      </c>
      <c r="G169" s="239">
        <f>_xll.BDP(C169,$G$3)</f>
        <v>0.86089000000000004</v>
      </c>
      <c r="H169" s="239">
        <f>IF(OR(OR(G169="#N/A N/A",G169="#N/A Real Time"),OR(F169="#N/A N/A",F169="#N/A Real Time")),0,  G169 - F169)</f>
        <v>-4.809999999999981E-3</v>
      </c>
      <c r="I169" s="170">
        <f>IF(OR(F169=0,F169="#N/A N/A"),0,H169 / F169*100)</f>
        <v>-0.5556197296985077</v>
      </c>
      <c r="J169" s="174">
        <v>7736546.9774426641</v>
      </c>
      <c r="K169" s="152" t="str">
        <f>CONCATENATE(D172,D169, " Curncy")</f>
        <v>EURGBP Curncy</v>
      </c>
      <c r="L169" s="152">
        <f>IF(D169 = D172,1,_xll.BDP(K169,$L$3))</f>
        <v>1</v>
      </c>
      <c r="M169" s="375">
        <f>IF(D169 = D172,1,_xll.BDP(K169,$M$3)*L169)</f>
        <v>0.86089000000000004</v>
      </c>
      <c r="N169" s="174">
        <f>H169*J169/M169/G169*-1</f>
        <v>50210.77411645135</v>
      </c>
      <c r="O169" s="381">
        <f>N169 / Y172</f>
        <v>3.6410049442851838E-4</v>
      </c>
      <c r="P169" s="175">
        <f>ABS(IF(OR(OR(J169=0,G169 = "#N/A N/A"),G169="#N/A Real Time"),0,J169/M169))</f>
        <v>8986684.6838070638</v>
      </c>
      <c r="Q169" s="386">
        <f>P169 / Y172*100</f>
        <v>6.5166418845856233</v>
      </c>
      <c r="R169" s="221"/>
      <c r="S169" s="386"/>
      <c r="T169" s="152">
        <f>IF(EXACT(D169,UPPER(D169)),1,0.01)/V169</f>
        <v>1</v>
      </c>
      <c r="U169" s="152">
        <v>2</v>
      </c>
      <c r="V169" s="152">
        <v>1</v>
      </c>
      <c r="W169" s="223">
        <f>IF(AND(Q169&lt;0,O169&gt;0),O169,0)</f>
        <v>0</v>
      </c>
      <c r="X169" s="223">
        <f>IF(AND(Q169&gt;0,O169&gt;0),O169,0)</f>
        <v>3.6410049442851838E-4</v>
      </c>
      <c r="Y169" s="152"/>
      <c r="Z169" s="171">
        <v>0.86070000000000002</v>
      </c>
      <c r="AA169" s="171">
        <f>IF(OR(OR(F169="#N/A N/A",F169="#N/A Real Time"),OR(Z169="#N/A N/A",Z169="#N/A Real Time")),0,  F169 - Z169)</f>
        <v>5.0000000000000044E-3</v>
      </c>
      <c r="AB169" s="172">
        <f>IF(OR(Z169=0,Z169="#N/A N/A"),0,AA169 / Z169*100)</f>
        <v>0.58092250493784181</v>
      </c>
      <c r="AC169" s="176">
        <v>10222120.647442695</v>
      </c>
      <c r="AD169" s="177">
        <f>IF(D169 = D172,1,_xll.BDP(K169,$AD$3)*L169)</f>
        <v>0.86165000000000003</v>
      </c>
      <c r="AE169" s="391">
        <f>AA169*AC169/AD169/Z169*-1 / AF172</f>
        <v>-4.8825282822277796E-4</v>
      </c>
      <c r="AF169" s="167"/>
    </row>
    <row r="170" spans="1:32" s="107" customFormat="1" ht="12" customHeight="1" x14ac:dyDescent="0.2">
      <c r="A170" s="199" t="s">
        <v>1575</v>
      </c>
      <c r="B170" s="199"/>
      <c r="C170" s="199"/>
      <c r="D170" s="199"/>
      <c r="E170" s="199" t="s">
        <v>1360</v>
      </c>
      <c r="F170" s="251"/>
      <c r="G170" s="251"/>
      <c r="H170" s="252"/>
      <c r="I170" s="253"/>
      <c r="J170" s="254"/>
      <c r="K170" s="199"/>
      <c r="L170" s="199"/>
      <c r="M170" s="402"/>
      <c r="N170" s="254">
        <f t="shared" ref="N170:S170" si="96" xml:space="preserve"> SUM(N167:N169)</f>
        <v>-30050.088844469523</v>
      </c>
      <c r="O170" s="405">
        <f t="shared" si="96"/>
        <v>-2.1790646327253901E-4</v>
      </c>
      <c r="P170" s="256">
        <f t="shared" si="96"/>
        <v>27598287.017077681</v>
      </c>
      <c r="Q170" s="408">
        <f t="shared" si="96"/>
        <v>20.01273655927519</v>
      </c>
      <c r="R170" s="257">
        <f t="shared" si="96"/>
        <v>0</v>
      </c>
      <c r="S170" s="408">
        <f t="shared" si="96"/>
        <v>0</v>
      </c>
      <c r="T170" s="199"/>
      <c r="U170" s="199"/>
      <c r="V170" s="199"/>
      <c r="W170" s="258">
        <f xml:space="preserve"> SUM(W167:W169)</f>
        <v>0</v>
      </c>
      <c r="X170" s="258">
        <f xml:space="preserve"> SUM(X167:X169)</f>
        <v>3.6410049442851838E-4</v>
      </c>
      <c r="Y170" s="199"/>
      <c r="Z170" s="251"/>
      <c r="AA170" s="251"/>
      <c r="AB170" s="253"/>
      <c r="AC170" s="254"/>
      <c r="AD170" s="255"/>
      <c r="AE170" s="405">
        <f xml:space="preserve"> SUM(AE167:AE169)</f>
        <v>2.933477107091936E-4</v>
      </c>
      <c r="AF170" s="199"/>
    </row>
    <row r="171" spans="1:32" s="107" customFormat="1" ht="12" customHeight="1" x14ac:dyDescent="0.2">
      <c r="A171" s="152"/>
      <c r="B171" s="152"/>
      <c r="C171" s="152"/>
      <c r="D171" s="152"/>
      <c r="E171" s="152"/>
      <c r="F171" s="173"/>
      <c r="G171" s="173"/>
      <c r="H171" s="169"/>
      <c r="I171" s="170"/>
      <c r="J171" s="174"/>
      <c r="K171" s="152"/>
      <c r="L171" s="152"/>
      <c r="M171" s="375"/>
      <c r="N171" s="174"/>
      <c r="O171" s="381"/>
      <c r="P171" s="175"/>
      <c r="Q171" s="386"/>
      <c r="R171" s="221"/>
      <c r="S171" s="386"/>
      <c r="T171" s="152"/>
      <c r="U171" s="152"/>
      <c r="V171" s="152"/>
      <c r="W171" s="223"/>
      <c r="X171" s="223"/>
      <c r="Y171" s="152"/>
      <c r="Z171" s="171"/>
      <c r="AA171" s="171"/>
      <c r="AB171" s="172"/>
      <c r="AC171" s="176"/>
      <c r="AD171" s="177"/>
      <c r="AE171" s="391"/>
      <c r="AF171" s="167"/>
    </row>
    <row r="172" spans="1:32" s="107" customFormat="1" ht="12" customHeight="1" thickBot="1" x14ac:dyDescent="0.25">
      <c r="A172" s="212" t="s">
        <v>1540</v>
      </c>
      <c r="B172" s="212"/>
      <c r="C172" s="212"/>
      <c r="D172" s="212" t="s">
        <v>6</v>
      </c>
      <c r="E172" s="212" t="s">
        <v>1175</v>
      </c>
      <c r="F172" s="243"/>
      <c r="G172" s="243"/>
      <c r="H172" s="244"/>
      <c r="I172" s="245"/>
      <c r="J172" s="246"/>
      <c r="K172" s="212"/>
      <c r="L172" s="212"/>
      <c r="M172" s="403"/>
      <c r="N172" s="246" t="e">
        <f t="shared" ref="N172:S172" si="97">N146+N161+N166+N170</f>
        <v>#VALUE!</v>
      </c>
      <c r="O172" s="406" t="e">
        <f t="shared" si="97"/>
        <v>#VALUE!</v>
      </c>
      <c r="P172" s="248" t="e">
        <f t="shared" si="97"/>
        <v>#VALUE!</v>
      </c>
      <c r="Q172" s="409" t="e">
        <f t="shared" si="97"/>
        <v>#VALUE!</v>
      </c>
      <c r="R172" s="249" t="e">
        <f t="shared" si="97"/>
        <v>#VALUE!</v>
      </c>
      <c r="S172" s="409" t="e">
        <f t="shared" si="97"/>
        <v>#VALUE!</v>
      </c>
      <c r="T172" s="212"/>
      <c r="U172" s="212"/>
      <c r="V172" s="212"/>
      <c r="W172" s="250" t="e">
        <f>W146+W161+W166+W170</f>
        <v>#VALUE!</v>
      </c>
      <c r="X172" s="250" t="e">
        <f>X146+X161+X166+X170</f>
        <v>#VALUE!</v>
      </c>
      <c r="Y172" s="212">
        <v>137903614.20755753</v>
      </c>
      <c r="Z172" s="243"/>
      <c r="AA172" s="243"/>
      <c r="AB172" s="245"/>
      <c r="AC172" s="246"/>
      <c r="AD172" s="247"/>
      <c r="AE172" s="406" t="e">
        <f>AE146+AE161+AE166+AE170</f>
        <v>#VALUE!</v>
      </c>
      <c r="AF172" s="212">
        <v>141150864.96805078</v>
      </c>
    </row>
    <row r="173" spans="1:32" s="107" customFormat="1" ht="12" customHeight="1" thickTop="1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</row>
    <row r="174" spans="1:32" s="107" customFormat="1" ht="12" customHeight="1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</row>
    <row r="175" spans="1:32" s="107" customFormat="1" ht="12" customHeight="1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</row>
    <row r="176" spans="1:32" s="107" customFormat="1" ht="12" customHeight="1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</row>
    <row r="177" spans="1:32" s="107" customFormat="1" ht="12" customHeight="1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</row>
    <row r="178" spans="1:32" s="107" customFormat="1" ht="12" customHeight="1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</row>
    <row r="179" spans="1:32" s="107" customFormat="1" ht="12" customHeight="1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</row>
    <row r="180" spans="1:32" s="107" customFormat="1" ht="12" customHeight="1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</row>
    <row r="181" spans="1:32" s="107" customFormat="1" ht="12" customHeight="1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</row>
    <row r="182" spans="1:32" s="107" customFormat="1" ht="12" customHeight="1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</row>
    <row r="183" spans="1:32" s="107" customFormat="1" ht="12" customHeight="1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</row>
    <row r="184" spans="1:32" s="107" customFormat="1" ht="12" customHeight="1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</row>
    <row r="185" spans="1:32" s="107" customFormat="1" ht="12" customHeight="1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</row>
    <row r="186" spans="1:32" s="107" customFormat="1" ht="12" customHeight="1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</row>
    <row r="187" spans="1:32" s="107" customFormat="1" ht="12" customHeight="1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</row>
    <row r="188" spans="1:32" s="107" customFormat="1" ht="12" customHeight="1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</row>
    <row r="189" spans="1:32" s="107" customFormat="1" ht="12" customHeight="1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</row>
    <row r="190" spans="1:32" s="107" customFormat="1" ht="12" customHeight="1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</row>
    <row r="191" spans="1:32" s="107" customFormat="1" ht="12" customHeight="1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</row>
    <row r="192" spans="1:32" s="107" customFormat="1" ht="12" customHeight="1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</row>
    <row r="193" spans="1:32" s="107" customFormat="1" ht="12" customHeight="1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</row>
    <row r="194" spans="1:32" s="107" customFormat="1" ht="12" customHeight="1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</row>
    <row r="195" spans="1:32" s="107" customFormat="1" ht="12" customHeight="1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</row>
    <row r="197" spans="1:32" s="107" customFormat="1" ht="12" customHeight="1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</row>
    <row r="199" spans="1:32" s="107" customFormat="1" ht="12" customHeight="1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</row>
    <row r="201" spans="1:32" s="107" customFormat="1" ht="12" customHeight="1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</row>
    <row r="204" spans="1:32" s="107" customFormat="1" ht="12" customHeight="1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</row>
    <row r="216" spans="1:32" s="107" customFormat="1" ht="12" customHeight="1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</row>
    <row r="221" spans="1:32" s="107" customFormat="1" ht="12" customHeight="1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</row>
    <row r="233" spans="1:32" s="107" customFormat="1" ht="12" customHeight="1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</row>
  </sheetData>
  <customSheetViews>
    <customSheetView guid="{431D21D0-B32E-418C-AFF6-7D93FC0CED87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EB667C6F-96FB-4562-B61F-31E28A34DE67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48A0ED3C-7998-4604-A8E4-6B878980E086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444EA61C-69FF-425D-9CFF-48F84524037B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7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9" width="9.7109375" customWidth="1"/>
    <col min="20" max="20" width="14.140625" hidden="1" customWidth="1"/>
    <col min="21" max="21" width="15" hidden="1" customWidth="1"/>
    <col min="22" max="22" width="12" hidden="1" customWidth="1"/>
    <col min="23" max="24" width="13.28515625" hidden="1" customWidth="1"/>
    <col min="25" max="25" width="12" hidden="1" customWidth="1"/>
    <col min="26" max="26" width="12.7109375" hidden="1" customWidth="1"/>
    <col min="27" max="27" width="9.7109375" hidden="1" customWidth="1"/>
    <col min="28" max="28" width="9.7109375" customWidth="1"/>
    <col min="29" max="29" width="13.85546875" hidden="1" customWidth="1"/>
    <col min="30" max="30" width="9.7109375" hidden="1" customWidth="1"/>
    <col min="31" max="31" width="9.7109375" customWidth="1"/>
    <col min="32" max="32" width="12" hidden="1" customWidth="1"/>
  </cols>
  <sheetData>
    <row r="1" spans="1:32" x14ac:dyDescent="0.2">
      <c r="A1" s="107"/>
      <c r="B1" s="107"/>
      <c r="C1" s="107"/>
      <c r="D1" s="109">
        <v>44743</v>
      </c>
      <c r="E1" s="355">
        <v>44746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</row>
    <row r="2" spans="1:32" x14ac:dyDescent="0.2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83" t="s">
        <v>14</v>
      </c>
      <c r="O2" s="184"/>
      <c r="P2" s="183" t="s">
        <v>16</v>
      </c>
      <c r="Q2" s="184"/>
      <c r="R2" s="183" t="s">
        <v>1154</v>
      </c>
      <c r="S2" s="184"/>
      <c r="T2" s="107"/>
      <c r="U2" s="107"/>
      <c r="V2" s="107"/>
      <c r="W2" s="107"/>
      <c r="X2" s="107"/>
      <c r="Y2" s="107"/>
      <c r="Z2" s="107"/>
      <c r="AA2" s="107"/>
      <c r="AB2" s="183" t="s">
        <v>214</v>
      </c>
      <c r="AC2" s="185"/>
      <c r="AD2" s="185"/>
      <c r="AE2" s="184"/>
      <c r="AF2" s="107"/>
    </row>
    <row r="3" spans="1:32" hidden="1" x14ac:dyDescent="0.2">
      <c r="A3" s="107"/>
      <c r="B3" s="107"/>
      <c r="C3" s="107"/>
      <c r="D3" s="110" t="s">
        <v>9</v>
      </c>
      <c r="E3" s="110" t="s">
        <v>4</v>
      </c>
      <c r="F3" s="111" t="s">
        <v>216</v>
      </c>
      <c r="G3" s="111" t="s">
        <v>22</v>
      </c>
      <c r="H3" s="107"/>
      <c r="I3" s="107"/>
      <c r="J3" s="107"/>
      <c r="K3" s="107"/>
      <c r="L3" s="110" t="s">
        <v>23</v>
      </c>
      <c r="M3" s="372" t="s">
        <v>22</v>
      </c>
      <c r="N3" s="107"/>
      <c r="O3" s="378"/>
      <c r="P3" s="107"/>
      <c r="Q3" s="378"/>
      <c r="R3" s="107"/>
      <c r="S3" s="378"/>
      <c r="T3" s="107"/>
      <c r="U3" s="107"/>
      <c r="V3" s="107"/>
      <c r="W3" s="107"/>
      <c r="X3" s="107"/>
      <c r="Y3" s="107"/>
      <c r="Z3" s="119" t="s">
        <v>217</v>
      </c>
      <c r="AA3" s="107"/>
      <c r="AB3" s="107"/>
      <c r="AC3" s="107"/>
      <c r="AD3" s="122" t="s">
        <v>216</v>
      </c>
      <c r="AE3" s="378"/>
      <c r="AF3" s="107"/>
    </row>
    <row r="4" spans="1:32" x14ac:dyDescent="0.2">
      <c r="A4" s="359" t="s">
        <v>1155</v>
      </c>
      <c r="B4" s="359" t="s">
        <v>330</v>
      </c>
      <c r="C4" s="359" t="s">
        <v>1</v>
      </c>
      <c r="D4" s="359" t="s">
        <v>8</v>
      </c>
      <c r="E4" s="359" t="s">
        <v>2</v>
      </c>
      <c r="F4" s="185" t="s">
        <v>5</v>
      </c>
      <c r="G4" s="185" t="s">
        <v>7</v>
      </c>
      <c r="H4" s="185" t="s">
        <v>12</v>
      </c>
      <c r="I4" s="185" t="s">
        <v>13</v>
      </c>
      <c r="J4" s="185" t="s">
        <v>0</v>
      </c>
      <c r="K4" s="185" t="s">
        <v>10</v>
      </c>
      <c r="L4" s="185" t="s">
        <v>25</v>
      </c>
      <c r="M4" s="373" t="s">
        <v>11</v>
      </c>
      <c r="N4" s="185" t="s">
        <v>328</v>
      </c>
      <c r="O4" s="373" t="s">
        <v>1154</v>
      </c>
      <c r="P4" s="185" t="s">
        <v>16</v>
      </c>
      <c r="Q4" s="373" t="s">
        <v>1154</v>
      </c>
      <c r="R4" s="185" t="s">
        <v>17</v>
      </c>
      <c r="S4" s="373" t="s">
        <v>18</v>
      </c>
      <c r="T4" s="185" t="s">
        <v>15</v>
      </c>
      <c r="U4" s="185" t="s">
        <v>1158</v>
      </c>
      <c r="V4" s="185" t="s">
        <v>24</v>
      </c>
      <c r="W4" s="185" t="s">
        <v>212</v>
      </c>
      <c r="X4" s="185" t="s">
        <v>213</v>
      </c>
      <c r="Y4" s="185" t="s">
        <v>219</v>
      </c>
      <c r="Z4" s="185" t="s">
        <v>5</v>
      </c>
      <c r="AA4" s="185" t="s">
        <v>12</v>
      </c>
      <c r="AB4" s="185" t="s">
        <v>13</v>
      </c>
      <c r="AC4" s="185" t="s">
        <v>0</v>
      </c>
      <c r="AD4" s="185" t="s">
        <v>11</v>
      </c>
      <c r="AE4" s="373" t="s">
        <v>1154</v>
      </c>
      <c r="AF4" s="185" t="s">
        <v>219</v>
      </c>
    </row>
    <row r="5" spans="1:32" s="107" customFormat="1" ht="12" customHeight="1" x14ac:dyDescent="0.2">
      <c r="A5" s="152"/>
      <c r="B5" s="152"/>
      <c r="C5" s="152"/>
      <c r="D5" s="152"/>
      <c r="E5" s="152"/>
      <c r="F5" s="173"/>
      <c r="G5" s="173"/>
      <c r="H5" s="169"/>
      <c r="I5" s="170"/>
      <c r="J5" s="174"/>
      <c r="K5" s="152"/>
      <c r="L5" s="152"/>
      <c r="M5" s="375"/>
      <c r="N5" s="174"/>
      <c r="O5" s="381"/>
      <c r="P5" s="175"/>
      <c r="Q5" s="386"/>
      <c r="R5" s="221"/>
      <c r="S5" s="386"/>
      <c r="T5" s="152"/>
      <c r="U5" s="152"/>
      <c r="V5" s="152"/>
      <c r="W5" s="223"/>
      <c r="X5" s="223"/>
      <c r="Y5" s="152"/>
      <c r="Z5" s="171"/>
      <c r="AA5" s="171"/>
      <c r="AB5" s="172"/>
      <c r="AC5" s="176"/>
      <c r="AD5" s="177"/>
      <c r="AE5" s="391"/>
      <c r="AF5" s="167"/>
    </row>
    <row r="6" spans="1:32" s="107" customFormat="1" ht="12" customHeight="1" x14ac:dyDescent="0.2">
      <c r="A6" s="152"/>
      <c r="B6" s="152">
        <v>31784</v>
      </c>
      <c r="C6" s="152" t="s">
        <v>1483</v>
      </c>
      <c r="D6" s="152" t="str">
        <f>_xll.BDP(C6,$D$3)</f>
        <v>GBP</v>
      </c>
      <c r="E6" s="152" t="s">
        <v>1484</v>
      </c>
      <c r="F6" s="173">
        <f>_xll.BDP(C6,$F$3)</f>
        <v>53.6</v>
      </c>
      <c r="G6" s="173" t="str">
        <f>_xll.BDP(C6,$G$3)</f>
        <v>#N/A Requesting Data...</v>
      </c>
      <c r="H6" s="169" t="e">
        <f>IF(OR(OR(G6="#N/A N/A",G6="#N/A Real Time"),OR(F6="#N/A N/A",F6="#N/A Real Time")),0,  G6 - F6)</f>
        <v>#VALUE!</v>
      </c>
      <c r="I6" s="170" t="e">
        <f>IF(OR(F6=0,F6="#N/A N/A"),0,H6 / F6*100)</f>
        <v>#VALUE!</v>
      </c>
      <c r="J6" s="174">
        <v>-29680000</v>
      </c>
      <c r="K6" s="152" t="str">
        <f>CONCATENATE(D12,D6, " Curncy")</f>
        <v>GBPGBP Curncy</v>
      </c>
      <c r="L6" s="152">
        <f>IF(D6 = D12,1,_xll.BDP(K6,$L$3))</f>
        <v>1</v>
      </c>
      <c r="M6" s="375">
        <f>IF(D6 = D12,1,_xll.BDP(K6,$M$3)*L6)</f>
        <v>1</v>
      </c>
      <c r="N6" s="174" t="e">
        <f>H6*J6*T6/M6</f>
        <v>#VALUE!</v>
      </c>
      <c r="O6" s="381" t="e">
        <f>N6 / Y12</f>
        <v>#VALUE!</v>
      </c>
      <c r="P6" s="175" t="e">
        <f>IF(OR(OR(J6=0,G6 = "#N/A N/A"),G6="#N/A Real Time"),0,G6*J6*T6/M6)</f>
        <v>#VALUE!</v>
      </c>
      <c r="Q6" s="386" t="e">
        <f>P6 / Y12*100</f>
        <v>#VALUE!</v>
      </c>
      <c r="R6" s="221" t="e">
        <f>IF(Q6&lt;0,Q6,0)</f>
        <v>#VALUE!</v>
      </c>
      <c r="S6" s="386" t="e">
        <f>IF(Q6&gt;0,Q6,0)</f>
        <v>#VALUE!</v>
      </c>
      <c r="T6" s="152">
        <f>IF(EXACT(D6,UPPER(D6)),1,0.01)/V6</f>
        <v>0.01</v>
      </c>
      <c r="U6" s="152">
        <v>4</v>
      </c>
      <c r="V6" s="152">
        <v>100</v>
      </c>
      <c r="W6" s="223" t="e">
        <f>IF(AND(Q6&lt;0,O6&gt;0),O6,0)</f>
        <v>#VALUE!</v>
      </c>
      <c r="X6" s="223" t="e">
        <f>IF(AND(Q6&gt;0,O6&gt;0),O6,0)</f>
        <v>#VALUE!</v>
      </c>
      <c r="Y6" s="152"/>
      <c r="Z6" s="171" t="str">
        <f>_xll.BDH(C6,$Z$3,$D$1,$D$1)</f>
        <v>#N/A N/A</v>
      </c>
      <c r="AA6" s="171">
        <f>IF(OR(OR(F6="#N/A N/A",F6="#N/A Real Time"),OR(Z6="#N/A N/A",Z6="#N/A Real Time")),0,  F6 - Z6)</f>
        <v>0</v>
      </c>
      <c r="AB6" s="172">
        <f>IF(OR(Z6=0,Z6="#N/A N/A"),0,AA6 / Z6*100)</f>
        <v>0</v>
      </c>
      <c r="AC6" s="176">
        <v>-29680000</v>
      </c>
      <c r="AD6" s="177">
        <f>IF(D6 = D12,1,_xll.BDP(K6,$AD$3)*L6)</f>
        <v>1</v>
      </c>
      <c r="AE6" s="391">
        <f>AA6*AC6*T6/AD6 / AF12</f>
        <v>0</v>
      </c>
      <c r="AF6" s="167"/>
    </row>
    <row r="7" spans="1:32" s="107" customFormat="1" ht="12" customHeight="1" x14ac:dyDescent="0.2">
      <c r="A7" s="110"/>
      <c r="B7" s="110">
        <v>33487</v>
      </c>
      <c r="C7" s="110" t="s">
        <v>1700</v>
      </c>
      <c r="D7" s="110" t="str">
        <f>_xll.BDP(C7,$D$3)</f>
        <v>GBP</v>
      </c>
      <c r="E7" s="110" t="s">
        <v>1701</v>
      </c>
      <c r="F7" s="111">
        <f>_xll.BDP(C7,$F$3)</f>
        <v>99.207999999999998</v>
      </c>
      <c r="G7" s="111" t="str">
        <f>_xll.BDP(C7,$G$3)</f>
        <v>#N/A Requesting Data...</v>
      </c>
      <c r="H7" s="112" t="e">
        <f>IF(OR(OR(G7="#N/A N/A",G7="#N/A Real Time"),OR(F7="#N/A N/A",F7="#N/A Real Time")),0,  G7 - F7)</f>
        <v>#VALUE!</v>
      </c>
      <c r="I7" s="113" t="e">
        <f>IF(OR(F7=0,F7="#N/A N/A"),0,H7 / F7*100)</f>
        <v>#VALUE!</v>
      </c>
      <c r="J7" s="114">
        <v>5678000</v>
      </c>
      <c r="K7" s="110" t="str">
        <f>CONCATENATE(D12,D7, " Curncy")</f>
        <v>GBPGBP Curncy</v>
      </c>
      <c r="L7" s="110">
        <f>IF(D7 = D12,1,_xll.BDP(K7,$L$3))</f>
        <v>1</v>
      </c>
      <c r="M7" s="372">
        <f>IF(D7 = D12,1,_xll.BDP(K7,$M$3)*L7)</f>
        <v>1</v>
      </c>
      <c r="N7" s="116" t="e">
        <f>H7*J7*T7/M7</f>
        <v>#VALUE!</v>
      </c>
      <c r="O7" s="379" t="e">
        <f>N7 / Y12</f>
        <v>#VALUE!</v>
      </c>
      <c r="P7" s="286" t="e">
        <f>IF(OR(OR(J7=0,G7 = "#N/A N/A"),G7="#N/A Real Time"),0,G7*J7*T7/M7)</f>
        <v>#VALUE!</v>
      </c>
      <c r="Q7" s="384" t="e">
        <f>P7 / Y12*100</f>
        <v>#VALUE!</v>
      </c>
      <c r="R7" s="118" t="e">
        <f>IF(Q7&lt;0,Q7,0)</f>
        <v>#VALUE!</v>
      </c>
      <c r="S7" s="384" t="e">
        <f>IF(Q7&gt;0,Q7,0)</f>
        <v>#VALUE!</v>
      </c>
      <c r="T7" s="110">
        <f>IF(EXACT(D7,UPPER(D7)),1,0.01)/V7</f>
        <v>0.01</v>
      </c>
      <c r="U7" s="110">
        <v>4</v>
      </c>
      <c r="V7" s="110">
        <v>100</v>
      </c>
      <c r="W7" s="117" t="e">
        <f>IF(AND(Q7&lt;0,O7&gt;0),O7,0)</f>
        <v>#VALUE!</v>
      </c>
      <c r="X7" s="117" t="e">
        <f>IF(AND(Q7&gt;0,O7&gt;0),O7,0)</f>
        <v>#VALUE!</v>
      </c>
      <c r="Y7" s="110"/>
      <c r="Z7" s="119" t="str">
        <f>_xll.BDH(C7,$Z$3,$D$1,$D$1)</f>
        <v>#N/A N/A</v>
      </c>
      <c r="AA7" s="119">
        <f>IF(OR(OR(F7="#N/A N/A",F7="#N/A Real Time"),OR(Z7="#N/A N/A",Z7="#N/A Real Time")),0,  F7 - Z7)</f>
        <v>0</v>
      </c>
      <c r="AB7" s="129">
        <f>IF(OR(Z7=0,Z7="#N/A N/A"),0,AA7 / Z7*100)</f>
        <v>0</v>
      </c>
      <c r="AC7" s="121">
        <v>5678000</v>
      </c>
      <c r="AD7" s="122">
        <f>IF(D7 = D12,1,_xll.BDP(K7,$AD$3)*L7)</f>
        <v>1</v>
      </c>
      <c r="AE7" s="389">
        <f>AA7*AC7*T7/AD7 / AF12</f>
        <v>0</v>
      </c>
      <c r="AF7" s="123"/>
    </row>
    <row r="8" spans="1:32" s="107" customFormat="1" ht="12" customHeight="1" x14ac:dyDescent="0.2">
      <c r="A8" s="152"/>
      <c r="B8" s="152">
        <v>30532</v>
      </c>
      <c r="C8" s="152" t="s">
        <v>1472</v>
      </c>
      <c r="D8" s="152" t="str">
        <f>_xll.BDP(C8,$D$3)</f>
        <v>GBP</v>
      </c>
      <c r="E8" s="152" t="s">
        <v>1473</v>
      </c>
      <c r="F8" s="173">
        <f>_xll.BDP(C8,$F$3)</f>
        <v>63.194000000000003</v>
      </c>
      <c r="G8" s="173" t="str">
        <f>_xll.BDP(C8,$G$3)</f>
        <v>#N/A Requesting Data...</v>
      </c>
      <c r="H8" s="169" t="e">
        <f>IF(OR(OR(G8="#N/A N/A",G8="#N/A Real Time"),OR(F8="#N/A N/A",F8="#N/A Real Time")),0,  G8 - F8)</f>
        <v>#VALUE!</v>
      </c>
      <c r="I8" s="170" t="e">
        <f>IF(OR(F8=0,F8="#N/A N/A"),0,H8 / F8*100)</f>
        <v>#VALUE!</v>
      </c>
      <c r="J8" s="174">
        <v>-10174000</v>
      </c>
      <c r="K8" s="152" t="str">
        <f>CONCATENATE(D12,D8, " Curncy")</f>
        <v>GBPGBP Curncy</v>
      </c>
      <c r="L8" s="152">
        <f>IF(D8 = D12,1,_xll.BDP(K8,$L$3))</f>
        <v>1</v>
      </c>
      <c r="M8" s="375">
        <f>IF(D8 = D12,1,_xll.BDP(K8,$M$3)*L8)</f>
        <v>1</v>
      </c>
      <c r="N8" s="174" t="e">
        <f>H8*J8*T8/M8</f>
        <v>#VALUE!</v>
      </c>
      <c r="O8" s="381" t="e">
        <f>N8 / Y12</f>
        <v>#VALUE!</v>
      </c>
      <c r="P8" s="175" t="e">
        <f>IF(OR(OR(J8=0,G8 = "#N/A N/A"),G8="#N/A Real Time"),0,G8*J8*T8/M8)</f>
        <v>#VALUE!</v>
      </c>
      <c r="Q8" s="386" t="e">
        <f>P8 / Y12*100</f>
        <v>#VALUE!</v>
      </c>
      <c r="R8" s="221" t="e">
        <f>IF(Q8&lt;0,Q8,0)</f>
        <v>#VALUE!</v>
      </c>
      <c r="S8" s="386" t="e">
        <f>IF(Q8&gt;0,Q8,0)</f>
        <v>#VALUE!</v>
      </c>
      <c r="T8" s="152">
        <f>IF(EXACT(D8,UPPER(D8)),1,0.01)/V8</f>
        <v>0.01</v>
      </c>
      <c r="U8" s="152">
        <v>4</v>
      </c>
      <c r="V8" s="152">
        <v>100</v>
      </c>
      <c r="W8" s="223" t="e">
        <f>IF(AND(Q8&lt;0,O8&gt;0),O8,0)</f>
        <v>#VALUE!</v>
      </c>
      <c r="X8" s="223" t="e">
        <f>IF(AND(Q8&gt;0,O8&gt;0),O8,0)</f>
        <v>#VALUE!</v>
      </c>
      <c r="Y8" s="152"/>
      <c r="Z8" s="171" t="str">
        <f>_xll.BDH(C8,$Z$3,$D$1,$D$1)</f>
        <v>#N/A Requesting Data...</v>
      </c>
      <c r="AA8" s="171" t="e">
        <f>IF(OR(OR(F8="#N/A N/A",F8="#N/A Real Time"),OR(Z8="#N/A N/A",Z8="#N/A Real Time")),0,  F8 - Z8)</f>
        <v>#VALUE!</v>
      </c>
      <c r="AB8" s="172" t="e">
        <f>IF(OR(Z8=0,Z8="#N/A N/A"),0,AA8 / Z8*100)</f>
        <v>#VALUE!</v>
      </c>
      <c r="AC8" s="176">
        <v>-10174000</v>
      </c>
      <c r="AD8" s="177">
        <f>IF(D8 = D12,1,_xll.BDP(K8,$AD$3)*L8)</f>
        <v>1</v>
      </c>
      <c r="AE8" s="391" t="e">
        <f>AA8*AC8*T8/AD8 / AF12</f>
        <v>#VALUE!</v>
      </c>
      <c r="AF8" s="167"/>
    </row>
    <row r="9" spans="1:32" s="107" customFormat="1" ht="12" customHeight="1" x14ac:dyDescent="0.2">
      <c r="A9" s="152"/>
      <c r="B9" s="152">
        <v>32674</v>
      </c>
      <c r="C9" s="152" t="s">
        <v>1628</v>
      </c>
      <c r="D9" s="152" t="str">
        <f>_xll.BDP(C9,$D$3)</f>
        <v>GBP</v>
      </c>
      <c r="E9" s="152" t="s">
        <v>1629</v>
      </c>
      <c r="F9" s="173">
        <f>_xll.BDP(C9,$F$3)</f>
        <v>81.367999999999995</v>
      </c>
      <c r="G9" s="173" t="str">
        <f>_xll.BDP(C9,$G$3)</f>
        <v>#N/A Requesting Data...</v>
      </c>
      <c r="H9" s="169" t="e">
        <f>IF(OR(OR(G9="#N/A N/A",G9="#N/A Real Time"),OR(F9="#N/A N/A",F9="#N/A Real Time")),0,  G9 - F9)</f>
        <v>#VALUE!</v>
      </c>
      <c r="I9" s="170" t="e">
        <f>IF(OR(F9=0,F9="#N/A N/A"),0,H9 / F9*100)</f>
        <v>#VALUE!</v>
      </c>
      <c r="J9" s="174">
        <v>-620000</v>
      </c>
      <c r="K9" s="152" t="str">
        <f>CONCATENATE(D12,D9, " Curncy")</f>
        <v>GBPGBP Curncy</v>
      </c>
      <c r="L9" s="152">
        <f>IF(D9 = D12,1,_xll.BDP(K9,$L$3))</f>
        <v>1</v>
      </c>
      <c r="M9" s="375">
        <f>IF(D9 = D12,1,_xll.BDP(K9,$M$3)*L9)</f>
        <v>1</v>
      </c>
      <c r="N9" s="174" t="e">
        <f>H9*J9*T9/M9</f>
        <v>#VALUE!</v>
      </c>
      <c r="O9" s="381" t="e">
        <f>N9 / Y12</f>
        <v>#VALUE!</v>
      </c>
      <c r="P9" s="175" t="e">
        <f>IF(OR(OR(J9=0,G9 = "#N/A N/A"),G9="#N/A Real Time"),0,G9*J9*T9/M9)</f>
        <v>#VALUE!</v>
      </c>
      <c r="Q9" s="386" t="e">
        <f>P9 / Y12*100</f>
        <v>#VALUE!</v>
      </c>
      <c r="R9" s="221" t="e">
        <f>IF(Q9&lt;0,Q9,0)</f>
        <v>#VALUE!</v>
      </c>
      <c r="S9" s="386" t="e">
        <f>IF(Q9&gt;0,Q9,0)</f>
        <v>#VALUE!</v>
      </c>
      <c r="T9" s="152">
        <f>IF(EXACT(D9,UPPER(D9)),1,0.01)/V9</f>
        <v>0.01</v>
      </c>
      <c r="U9" s="152">
        <v>4</v>
      </c>
      <c r="V9" s="152">
        <v>100</v>
      </c>
      <c r="W9" s="223" t="e">
        <f>IF(AND(Q9&lt;0,O9&gt;0),O9,0)</f>
        <v>#VALUE!</v>
      </c>
      <c r="X9" s="223" t="e">
        <f>IF(AND(Q9&gt;0,O9&gt;0),O9,0)</f>
        <v>#VALUE!</v>
      </c>
      <c r="Y9" s="152"/>
      <c r="Z9" s="171" t="str">
        <f>_xll.BDH(C9,$Z$3,$D$1,$D$1)</f>
        <v>#N/A N/A</v>
      </c>
      <c r="AA9" s="171">
        <f>IF(OR(OR(F9="#N/A N/A",F9="#N/A Real Time"),OR(Z9="#N/A N/A",Z9="#N/A Real Time")),0,  F9 - Z9)</f>
        <v>0</v>
      </c>
      <c r="AB9" s="172">
        <f>IF(OR(Z9=0,Z9="#N/A N/A"),0,AA9 / Z9*100)</f>
        <v>0</v>
      </c>
      <c r="AC9" s="176">
        <v>-620000</v>
      </c>
      <c r="AD9" s="177">
        <f>IF(D9 = D12,1,_xll.BDP(K9,$AD$3)*L9)</f>
        <v>1</v>
      </c>
      <c r="AE9" s="391">
        <f>AA9*AC9*T9/AD9 / AF12</f>
        <v>0</v>
      </c>
      <c r="AF9" s="167"/>
    </row>
    <row r="10" spans="1:32" s="107" customFormat="1" ht="12" customHeight="1" x14ac:dyDescent="0.2">
      <c r="A10" s="110"/>
      <c r="B10" s="110">
        <v>33977</v>
      </c>
      <c r="C10" s="110" t="s">
        <v>1796</v>
      </c>
      <c r="D10" s="110" t="str">
        <f>_xll.BDP(C10,$D$3)</f>
        <v>#N/A Requesting Data...</v>
      </c>
      <c r="E10" s="110" t="s">
        <v>1797</v>
      </c>
      <c r="F10" s="111" t="str">
        <f>_xll.BDP(C10,$F$3)</f>
        <v>#N/A Requesting Data...</v>
      </c>
      <c r="G10" s="111" t="str">
        <f>_xll.BDP(C10,$G$3)</f>
        <v>#N/A Requesting Data...</v>
      </c>
      <c r="H10" s="112" t="e">
        <f>IF(OR(OR(G10="#N/A N/A",G10="#N/A Real Time"),OR(F10="#N/A N/A",F10="#N/A Real Time")),0,  G10 - F10)</f>
        <v>#VALUE!</v>
      </c>
      <c r="I10" s="113" t="e">
        <f>IF(OR(F10=0,F10="#N/A N/A"),0,H10 / F10*100)</f>
        <v>#VALUE!</v>
      </c>
      <c r="J10" s="114">
        <v>550000</v>
      </c>
      <c r="K10" s="110" t="str">
        <f>CONCATENATE(D12,D10, " Curncy")</f>
        <v>GBP#N/A Requesting Data... Curncy</v>
      </c>
      <c r="L10" s="110" t="str">
        <f>IF(D10 = D12,1,_xll.BDP(K10,$L$3))</f>
        <v>#N/A Invalid Security</v>
      </c>
      <c r="M10" s="372" t="e">
        <f>IF(D10 = D12,1,_xll.BDP(K10,$M$3)*L10)</f>
        <v>#VALUE!</v>
      </c>
      <c r="N10" s="116" t="e">
        <f>H10*J10*T10/M10</f>
        <v>#VALUE!</v>
      </c>
      <c r="O10" s="379" t="e">
        <f>N10 / Y12</f>
        <v>#VALUE!</v>
      </c>
      <c r="P10" s="286" t="e">
        <f>IF(OR(OR(J10=0,G10 = "#N/A N/A"),G10="#N/A Real Time"),0,G10*J10*T10/M10)</f>
        <v>#VALUE!</v>
      </c>
      <c r="Q10" s="384" t="e">
        <f>P10 / Y12*100</f>
        <v>#VALUE!</v>
      </c>
      <c r="R10" s="118" t="e">
        <f>IF(Q10&lt;0,Q10,0)</f>
        <v>#VALUE!</v>
      </c>
      <c r="S10" s="384" t="e">
        <f>IF(Q10&gt;0,Q10,0)</f>
        <v>#VALUE!</v>
      </c>
      <c r="T10" s="110">
        <f>IF(EXACT(D10,UPPER(D10)),1,0.01)/V10</f>
        <v>1E-4</v>
      </c>
      <c r="U10" s="110">
        <v>4</v>
      </c>
      <c r="V10" s="110">
        <v>100</v>
      </c>
      <c r="W10" s="117" t="e">
        <f>IF(AND(Q10&lt;0,O10&gt;0),O10,0)</f>
        <v>#VALUE!</v>
      </c>
      <c r="X10" s="117" t="e">
        <f>IF(AND(Q10&gt;0,O10&gt;0),O10,0)</f>
        <v>#VALUE!</v>
      </c>
      <c r="Y10" s="110"/>
      <c r="Z10" s="119" t="str">
        <f>_xll.BDH(C10,$Z$3,$D$1,$D$1)</f>
        <v>#N/A N/A</v>
      </c>
      <c r="AA10" s="119">
        <f>IF(OR(OR(F10="#N/A N/A",F10="#N/A Real Time"),OR(Z10="#N/A N/A",Z10="#N/A Real Time")),0,  F10 - Z10)</f>
        <v>0</v>
      </c>
      <c r="AB10" s="129">
        <f>IF(OR(Z10=0,Z10="#N/A N/A"),0,AA10 / Z10*100)</f>
        <v>0</v>
      </c>
      <c r="AC10" s="121">
        <v>550000</v>
      </c>
      <c r="AD10" s="122" t="e">
        <f>IF(D10 = D12,1,_xll.BDP(K10,$AD$3)*L10)</f>
        <v>#VALUE!</v>
      </c>
      <c r="AE10" s="389" t="e">
        <f>AA10*AC10*T10/AD10 / AF12</f>
        <v>#VALUE!</v>
      </c>
      <c r="AF10" s="123"/>
    </row>
    <row r="11" spans="1:32" s="107" customFormat="1" ht="12" customHeight="1" x14ac:dyDescent="0.2">
      <c r="A11" s="110"/>
      <c r="B11" s="110">
        <v>33980</v>
      </c>
      <c r="C11" s="110" t="s">
        <v>1798</v>
      </c>
      <c r="D11" s="110" t="str">
        <f>_xll.BDP(C11,$D$3)</f>
        <v>#N/A Requesting Data...</v>
      </c>
      <c r="E11" s="110" t="s">
        <v>1799</v>
      </c>
      <c r="F11" s="111" t="str">
        <f>_xll.BDP(C11,$F$3)</f>
        <v>#N/A Requesting Data...</v>
      </c>
      <c r="G11" s="111" t="str">
        <f>_xll.BDP(C11,$G$3)</f>
        <v>#N/A Requesting Data...</v>
      </c>
      <c r="H11" s="112" t="e">
        <f>IF(OR(OR(G11="#N/A N/A",G11="#N/A Real Time"),OR(F11="#N/A N/A",F11="#N/A Real Time")),0,  G11 - F11)</f>
        <v>#VALUE!</v>
      </c>
      <c r="I11" s="113" t="e">
        <f>IF(OR(F11=0,F11="#N/A N/A"),0,H11 / F11*100)</f>
        <v>#VALUE!</v>
      </c>
      <c r="J11" s="114">
        <v>525000</v>
      </c>
      <c r="K11" s="110" t="str">
        <f>CONCATENATE(D12,D11, " Curncy")</f>
        <v>GBP#N/A Requesting Data... Curncy</v>
      </c>
      <c r="L11" s="110" t="str">
        <f>IF(D11 = D12,1,_xll.BDP(K11,$L$3))</f>
        <v>#N/A Invalid Security</v>
      </c>
      <c r="M11" s="372" t="e">
        <f>IF(D11 = D12,1,_xll.BDP(K11,$M$3)*L11)</f>
        <v>#VALUE!</v>
      </c>
      <c r="N11" s="116" t="e">
        <f>H11*J11*T11/M11</f>
        <v>#VALUE!</v>
      </c>
      <c r="O11" s="379" t="e">
        <f>N11 / Y12</f>
        <v>#VALUE!</v>
      </c>
      <c r="P11" s="286" t="e">
        <f>IF(OR(OR(J11=0,G11 = "#N/A N/A"),G11="#N/A Real Time"),0,G11*J11*T11/M11)</f>
        <v>#VALUE!</v>
      </c>
      <c r="Q11" s="384" t="e">
        <f>P11 / Y12*100</f>
        <v>#VALUE!</v>
      </c>
      <c r="R11" s="118" t="e">
        <f>IF(Q11&lt;0,Q11,0)</f>
        <v>#VALUE!</v>
      </c>
      <c r="S11" s="384" t="e">
        <f>IF(Q11&gt;0,Q11,0)</f>
        <v>#VALUE!</v>
      </c>
      <c r="T11" s="110">
        <f>IF(EXACT(D11,UPPER(D11)),1,0.01)/V11</f>
        <v>1E-4</v>
      </c>
      <c r="U11" s="110">
        <v>4</v>
      </c>
      <c r="V11" s="110">
        <v>100</v>
      </c>
      <c r="W11" s="117" t="e">
        <f>IF(AND(Q11&lt;0,O11&gt;0),O11,0)</f>
        <v>#VALUE!</v>
      </c>
      <c r="X11" s="117" t="e">
        <f>IF(AND(Q11&gt;0,O11&gt;0),O11,0)</f>
        <v>#VALUE!</v>
      </c>
      <c r="Y11" s="110"/>
      <c r="Z11" s="119" t="str">
        <f>_xll.BDH(C11,$Z$3,$D$1,$D$1)</f>
        <v>#N/A N/A</v>
      </c>
      <c r="AA11" s="119">
        <f>IF(OR(OR(F11="#N/A N/A",F11="#N/A Real Time"),OR(Z11="#N/A N/A",Z11="#N/A Real Time")),0,  F11 - Z11)</f>
        <v>0</v>
      </c>
      <c r="AB11" s="129">
        <f>IF(OR(Z11=0,Z11="#N/A N/A"),0,AA11 / Z11*100)</f>
        <v>0</v>
      </c>
      <c r="AC11" s="121">
        <v>525000</v>
      </c>
      <c r="AD11" s="122" t="e">
        <f>IF(D11 = D12,1,_xll.BDP(K11,$AD$3)*L11)</f>
        <v>#VALUE!</v>
      </c>
      <c r="AE11" s="389" t="e">
        <f>AA11*AC11*T11/AD11 / AF12</f>
        <v>#VALUE!</v>
      </c>
      <c r="AF11" s="123"/>
    </row>
    <row r="12" spans="1:32" s="107" customFormat="1" ht="12" customHeight="1" thickBot="1" x14ac:dyDescent="0.25">
      <c r="A12" s="266" t="s">
        <v>1585</v>
      </c>
      <c r="B12" s="266"/>
      <c r="C12" s="266"/>
      <c r="D12" s="266" t="s">
        <v>67</v>
      </c>
      <c r="E12" s="266" t="s">
        <v>1584</v>
      </c>
      <c r="F12" s="267"/>
      <c r="G12" s="267"/>
      <c r="H12" s="268"/>
      <c r="I12" s="269"/>
      <c r="J12" s="270"/>
      <c r="K12" s="266"/>
      <c r="L12" s="266"/>
      <c r="M12" s="377"/>
      <c r="N12" s="272" t="e">
        <f xml:space="preserve"> SUM(N5:N11)</f>
        <v>#VALUE!</v>
      </c>
      <c r="O12" s="383" t="e">
        <f xml:space="preserve"> SUM(O5:O11)</f>
        <v>#VALUE!</v>
      </c>
      <c r="P12" s="273" t="e">
        <f xml:space="preserve"> SUM(P5:P11)</f>
        <v>#VALUE!</v>
      </c>
      <c r="Q12" s="388" t="e">
        <f xml:space="preserve"> SUM(Q5:Q11)</f>
        <v>#VALUE!</v>
      </c>
      <c r="R12" s="274" t="e">
        <f xml:space="preserve"> SUM(R5:R11)</f>
        <v>#VALUE!</v>
      </c>
      <c r="S12" s="388" t="e">
        <f xml:space="preserve"> SUM(S5:S11)</f>
        <v>#VALUE!</v>
      </c>
      <c r="T12" s="266"/>
      <c r="U12" s="266"/>
      <c r="V12" s="266"/>
      <c r="W12" s="275" t="e">
        <f xml:space="preserve"> SUM(W5:W11)</f>
        <v>#VALUE!</v>
      </c>
      <c r="X12" s="275" t="e">
        <f xml:space="preserve"> SUM(X5:X11)</f>
        <v>#VALUE!</v>
      </c>
      <c r="Y12" s="266">
        <v>16580462.082374539</v>
      </c>
      <c r="Z12" s="267"/>
      <c r="AA12" s="267"/>
      <c r="AB12" s="269"/>
      <c r="AC12" s="270"/>
      <c r="AD12" s="271"/>
      <c r="AE12" s="383" t="e">
        <f xml:space="preserve"> SUM(AE5:AE11)</f>
        <v>#VALUE!</v>
      </c>
      <c r="AF12" s="266">
        <v>16580805.60432402</v>
      </c>
    </row>
    <row r="13" spans="1:32" ht="12.75" thickTop="1" x14ac:dyDescent="0.2">
      <c r="A13" s="152"/>
      <c r="B13" s="152"/>
      <c r="C13" s="152"/>
      <c r="D13" s="152"/>
      <c r="E13" s="152"/>
      <c r="F13" s="173"/>
      <c r="G13" s="173"/>
      <c r="H13" s="169"/>
      <c r="I13" s="170"/>
      <c r="J13" s="174"/>
      <c r="K13" s="152"/>
      <c r="L13" s="152"/>
      <c r="M13" s="301"/>
      <c r="N13" s="174"/>
      <c r="O13" s="307"/>
      <c r="P13" s="175"/>
      <c r="Q13" s="313"/>
      <c r="R13" s="221"/>
      <c r="S13" s="313"/>
      <c r="T13" s="152"/>
      <c r="U13" s="152"/>
      <c r="V13" s="152"/>
      <c r="W13" s="223"/>
      <c r="X13" s="223"/>
      <c r="Y13" s="152"/>
      <c r="Z13" s="171"/>
      <c r="AA13" s="171"/>
      <c r="AB13" s="172"/>
      <c r="AC13" s="176"/>
      <c r="AD13" s="177"/>
      <c r="AE13" s="319"/>
      <c r="AF13" s="167"/>
    </row>
    <row r="14" spans="1:32" s="107" customFormat="1" ht="12" customHeight="1" x14ac:dyDescent="0.2">
      <c r="A14" s="110"/>
      <c r="B14" s="110">
        <v>31784</v>
      </c>
      <c r="C14" s="110" t="s">
        <v>1483</v>
      </c>
      <c r="D14" s="110" t="str">
        <f>_xll.BDP(C14,$D$3)</f>
        <v>GBP</v>
      </c>
      <c r="E14" s="110" t="s">
        <v>1484</v>
      </c>
      <c r="F14" s="111">
        <f>_xll.BDP(C14,$F$3)</f>
        <v>53.6</v>
      </c>
      <c r="G14" s="111">
        <f>_xll.BDP(C14,$G$3)</f>
        <v>52.841999999999999</v>
      </c>
      <c r="H14" s="112">
        <f>IF(OR(OR(G14="#N/A N/A",G14="#N/A Real Time"),OR(F14="#N/A N/A",F14="#N/A Real Time")),0,  G14 - F14)</f>
        <v>-0.75800000000000267</v>
      </c>
      <c r="I14" s="113">
        <f>IF(OR(F14=0,F14="#N/A N/A"),0,H14 / F14*100)</f>
        <v>-1.4141791044776171</v>
      </c>
      <c r="J14" s="114">
        <v>-22605000</v>
      </c>
      <c r="K14" s="110" t="str">
        <f>CONCATENATE(D16,D14, " Curncy")</f>
        <v>GBPGBP Curncy</v>
      </c>
      <c r="L14" s="110">
        <f>IF(D14 = D16,1,_xll.BDP(K14,$L$3))</f>
        <v>1</v>
      </c>
      <c r="M14" s="303">
        <f>IF(D14 = D16,1,_xll.BDP(K14,$M$3)*L14)</f>
        <v>1</v>
      </c>
      <c r="N14" s="116">
        <f>H14*J14*T14/M14</f>
        <v>171345.90000000061</v>
      </c>
      <c r="O14" s="309">
        <f>N14 / Y16</f>
        <v>1.5340949254698541E-2</v>
      </c>
      <c r="P14" s="286">
        <f>IF(OR(OR(J14=0,G14 = "#N/A N/A"),G14="#N/A Real Time"),0,G14*J14*T14/M14)</f>
        <v>-11944934.1</v>
      </c>
      <c r="Q14" s="315">
        <f>P14 / Y16*100</f>
        <v>-106.94544070142183</v>
      </c>
      <c r="R14" s="118">
        <f>IF(Q14&lt;0,Q14,0)</f>
        <v>-106.94544070142183</v>
      </c>
      <c r="S14" s="315">
        <f>IF(Q14&gt;0,Q14,0)</f>
        <v>0</v>
      </c>
      <c r="T14" s="110">
        <f>IF(EXACT(D14,UPPER(D14)),1,0.01)/V14</f>
        <v>0.01</v>
      </c>
      <c r="U14" s="110">
        <v>4</v>
      </c>
      <c r="V14" s="110">
        <v>100</v>
      </c>
      <c r="W14" s="117">
        <f>IF(AND(Q14&lt;0,O14&gt;0),O14,0)</f>
        <v>1.5340949254698541E-2</v>
      </c>
      <c r="X14" s="117">
        <f>IF(AND(Q14&gt;0,O14&gt;0),O14,0)</f>
        <v>0</v>
      </c>
      <c r="Y14" s="110"/>
      <c r="Z14" s="119" t="str">
        <f>_xll.BDH(C14,$Z$3,$D$1,$D$1)</f>
        <v>#N/A N/A</v>
      </c>
      <c r="AA14" s="119">
        <f>IF(OR(OR(F14="#N/A N/A",F14="#N/A Real Time"),OR(Z14="#N/A N/A",Z14="#N/A Real Time")),0,  F14 - Z14)</f>
        <v>0</v>
      </c>
      <c r="AB14" s="129">
        <f>IF(OR(Z14=0,Z14="#N/A N/A"),0,AA14 / Z14*100)</f>
        <v>0</v>
      </c>
      <c r="AC14" s="121">
        <v>-22605000</v>
      </c>
      <c r="AD14" s="122">
        <f>IF(D14 = D16,1,_xll.BDP(K14,$AD$3)*L14)</f>
        <v>1</v>
      </c>
      <c r="AE14" s="321">
        <f>AA14*AC14*T14/AD14 / AF16</f>
        <v>0</v>
      </c>
      <c r="AF14" s="123"/>
    </row>
    <row r="15" spans="1:32" s="107" customFormat="1" ht="12" customHeight="1" x14ac:dyDescent="0.2">
      <c r="A15" s="110"/>
      <c r="B15" s="110">
        <v>30532</v>
      </c>
      <c r="C15" s="110" t="s">
        <v>1472</v>
      </c>
      <c r="D15" s="110" t="str">
        <f>_xll.BDP(C15,$D$3)</f>
        <v>GBP</v>
      </c>
      <c r="E15" s="110" t="s">
        <v>1473</v>
      </c>
      <c r="F15" s="111">
        <f>_xll.BDP(C15,$F$3)</f>
        <v>63.194000000000003</v>
      </c>
      <c r="G15" s="111">
        <f>_xll.BDP(C15,$G$3)</f>
        <v>62.548999999999999</v>
      </c>
      <c r="H15" s="112">
        <f>IF(OR(OR(G15="#N/A N/A",G15="#N/A Real Time"),OR(F15="#N/A N/A",F15="#N/A Real Time")),0,  G15 - F15)</f>
        <v>-0.64500000000000313</v>
      </c>
      <c r="I15" s="113">
        <f>IF(OR(F15=0,F15="#N/A N/A"),0,H15 / F15*100)</f>
        <v>-1.0206665189733253</v>
      </c>
      <c r="J15" s="114">
        <v>-15700000</v>
      </c>
      <c r="K15" s="110" t="str">
        <f>CONCATENATE(D16,D15, " Curncy")</f>
        <v>GBPGBP Curncy</v>
      </c>
      <c r="L15" s="110">
        <f>IF(D15 = D16,1,_xll.BDP(K15,$L$3))</f>
        <v>1</v>
      </c>
      <c r="M15" s="303">
        <f>IF(D15 = D16,1,_xll.BDP(K15,$M$3)*L15)</f>
        <v>1</v>
      </c>
      <c r="N15" s="116">
        <f>H15*J15*T15/M15</f>
        <v>101265.00000000048</v>
      </c>
      <c r="O15" s="309">
        <f>N15 / Y16</f>
        <v>9.0664627882957784E-3</v>
      </c>
      <c r="P15" s="286">
        <f>IF(OR(OR(J15=0,G15 = "#N/A N/A"),G15="#N/A Real Time"),0,G15*J15*T15/M15)</f>
        <v>-9820193</v>
      </c>
      <c r="Q15" s="315">
        <f>P15 / Y16*100</f>
        <v>-87.922198596141072</v>
      </c>
      <c r="R15" s="118">
        <f>IF(Q15&lt;0,Q15,0)</f>
        <v>-87.922198596141072</v>
      </c>
      <c r="S15" s="315">
        <f>IF(Q15&gt;0,Q15,0)</f>
        <v>0</v>
      </c>
      <c r="T15" s="110">
        <f>IF(EXACT(D15,UPPER(D15)),1,0.01)/V15</f>
        <v>0.01</v>
      </c>
      <c r="U15" s="110">
        <v>4</v>
      </c>
      <c r="V15" s="110">
        <v>100</v>
      </c>
      <c r="W15" s="117">
        <f>IF(AND(Q15&lt;0,O15&gt;0),O15,0)</f>
        <v>9.0664627882957784E-3</v>
      </c>
      <c r="X15" s="117">
        <f>IF(AND(Q15&gt;0,O15&gt;0),O15,0)</f>
        <v>0</v>
      </c>
      <c r="Y15" s="110"/>
      <c r="Z15" s="119" t="str">
        <f>_xll.BDH(C15,$Z$3,$D$1,$D$1)</f>
        <v>#N/A Requesting Data...</v>
      </c>
      <c r="AA15" s="119" t="e">
        <f>IF(OR(OR(F15="#N/A N/A",F15="#N/A Real Time"),OR(Z15="#N/A N/A",Z15="#N/A Real Time")),0,  F15 - Z15)</f>
        <v>#VALUE!</v>
      </c>
      <c r="AB15" s="129" t="e">
        <f>IF(OR(Z15=0,Z15="#N/A N/A"),0,AA15 / Z15*100)</f>
        <v>#VALUE!</v>
      </c>
      <c r="AC15" s="121">
        <v>-15700000</v>
      </c>
      <c r="AD15" s="122">
        <f>IF(D15 = D16,1,_xll.BDP(K15,$AD$3)*L15)</f>
        <v>1</v>
      </c>
      <c r="AE15" s="321" t="e">
        <f>AA15*AC15*T15/AD15 / AF16</f>
        <v>#VALUE!</v>
      </c>
      <c r="AF15" s="123"/>
    </row>
    <row r="16" spans="1:32" ht="12.75" thickBot="1" x14ac:dyDescent="0.25">
      <c r="A16" s="266" t="s">
        <v>1585</v>
      </c>
      <c r="B16" s="266"/>
      <c r="C16" s="266"/>
      <c r="D16" s="266" t="s">
        <v>67</v>
      </c>
      <c r="E16" s="266" t="s">
        <v>1584</v>
      </c>
      <c r="F16" s="267"/>
      <c r="G16" s="267"/>
      <c r="H16" s="268"/>
      <c r="I16" s="269"/>
      <c r="J16" s="270"/>
      <c r="K16" s="266"/>
      <c r="L16" s="266"/>
      <c r="M16" s="324"/>
      <c r="N16" s="272">
        <f t="shared" ref="N16:S16" si="0" xml:space="preserve"> SUM(N13:N15)</f>
        <v>272610.90000000107</v>
      </c>
      <c r="O16" s="325">
        <f t="shared" si="0"/>
        <v>2.440741204299432E-2</v>
      </c>
      <c r="P16" s="273">
        <f t="shared" si="0"/>
        <v>-21765127.100000001</v>
      </c>
      <c r="Q16" s="326">
        <f t="shared" si="0"/>
        <v>-194.8676392975629</v>
      </c>
      <c r="R16" s="274">
        <f t="shared" si="0"/>
        <v>-194.8676392975629</v>
      </c>
      <c r="S16" s="326">
        <f t="shared" si="0"/>
        <v>0</v>
      </c>
      <c r="T16" s="266"/>
      <c r="U16" s="266"/>
      <c r="V16" s="266"/>
      <c r="W16" s="275">
        <f xml:space="preserve"> SUM(W13:W15)</f>
        <v>2.440741204299432E-2</v>
      </c>
      <c r="X16" s="275">
        <f xml:space="preserve"> SUM(X13:X15)</f>
        <v>0</v>
      </c>
      <c r="Y16" s="266">
        <v>11169184.980357179</v>
      </c>
      <c r="Z16" s="267"/>
      <c r="AA16" s="267"/>
      <c r="AB16" s="269"/>
      <c r="AC16" s="270"/>
      <c r="AD16" s="271"/>
      <c r="AE16" s="325" t="e">
        <f xml:space="preserve"> SUM(AE13:AE15)</f>
        <v>#VALUE!</v>
      </c>
      <c r="AF16" s="266">
        <v>10915632.830357181</v>
      </c>
    </row>
    <row r="17" ht="12.75" thickTop="1" x14ac:dyDescent="0.2"/>
  </sheetData>
  <customSheetViews>
    <customSheetView guid="{431D21D0-B32E-418C-AFF6-7D93FC0CED87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EB667C6F-96FB-4562-B61F-31E28A34DE67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48A0ED3C-7998-4604-A8E4-6B878980E086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444EA61C-69FF-425D-9CFF-48F84524037B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67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09">
        <v>44743</v>
      </c>
      <c r="E1" s="355">
        <v>44746</v>
      </c>
      <c r="F1" s="107"/>
      <c r="G1" s="107"/>
    </row>
    <row r="2" spans="1:28" x14ac:dyDescent="0.2">
      <c r="N2" s="183" t="s">
        <v>14</v>
      </c>
      <c r="O2" s="184"/>
      <c r="P2" s="183" t="s">
        <v>16</v>
      </c>
      <c r="Q2" s="184"/>
      <c r="R2" s="107"/>
      <c r="S2" s="107"/>
      <c r="T2" s="107"/>
      <c r="U2" s="107"/>
      <c r="V2" s="107"/>
      <c r="W2" s="107"/>
      <c r="X2" s="183" t="s">
        <v>214</v>
      </c>
      <c r="Y2" s="185"/>
      <c r="Z2" s="185"/>
      <c r="AA2" s="184"/>
    </row>
    <row r="3" spans="1:28" hidden="1" x14ac:dyDescent="0.2">
      <c r="D3" s="110" t="s">
        <v>9</v>
      </c>
      <c r="E3" s="110" t="s">
        <v>4</v>
      </c>
      <c r="F3" s="111" t="s">
        <v>216</v>
      </c>
      <c r="G3" s="111" t="s">
        <v>22</v>
      </c>
      <c r="L3" s="110" t="s">
        <v>23</v>
      </c>
      <c r="M3" s="372" t="s">
        <v>22</v>
      </c>
      <c r="O3" s="378"/>
      <c r="Q3" s="378"/>
      <c r="V3" s="119" t="s">
        <v>217</v>
      </c>
      <c r="Z3" s="122" t="s">
        <v>216</v>
      </c>
      <c r="AA3" s="378"/>
    </row>
    <row r="4" spans="1:28" x14ac:dyDescent="0.2">
      <c r="A4" s="359" t="s">
        <v>1155</v>
      </c>
      <c r="B4" s="359" t="s">
        <v>330</v>
      </c>
      <c r="C4" s="359" t="s">
        <v>1</v>
      </c>
      <c r="D4" s="359" t="s">
        <v>8</v>
      </c>
      <c r="E4" s="359" t="s">
        <v>2</v>
      </c>
      <c r="F4" s="185" t="s">
        <v>5</v>
      </c>
      <c r="G4" s="185" t="s">
        <v>7</v>
      </c>
      <c r="H4" s="185" t="s">
        <v>12</v>
      </c>
      <c r="I4" s="185" t="s">
        <v>13</v>
      </c>
      <c r="J4" s="185" t="s">
        <v>0</v>
      </c>
      <c r="K4" s="185" t="s">
        <v>10</v>
      </c>
      <c r="L4" s="185" t="s">
        <v>25</v>
      </c>
      <c r="M4" s="373" t="s">
        <v>11</v>
      </c>
      <c r="N4" s="185" t="s">
        <v>328</v>
      </c>
      <c r="O4" s="373" t="s">
        <v>1154</v>
      </c>
      <c r="P4" s="185" t="s">
        <v>16</v>
      </c>
      <c r="Q4" s="373" t="s">
        <v>1154</v>
      </c>
      <c r="R4" s="185" t="s">
        <v>15</v>
      </c>
      <c r="S4" s="185" t="s">
        <v>1158</v>
      </c>
      <c r="T4" s="185" t="s">
        <v>24</v>
      </c>
      <c r="U4" s="185" t="s">
        <v>219</v>
      </c>
      <c r="V4" s="185" t="s">
        <v>5</v>
      </c>
      <c r="W4" s="185" t="s">
        <v>12</v>
      </c>
      <c r="X4" s="185" t="s">
        <v>13</v>
      </c>
      <c r="Y4" s="185" t="s">
        <v>0</v>
      </c>
      <c r="Z4" s="185" t="s">
        <v>11</v>
      </c>
      <c r="AA4" s="373" t="s">
        <v>1154</v>
      </c>
      <c r="AB4" s="185" t="s">
        <v>219</v>
      </c>
    </row>
    <row r="5" spans="1:28" s="107" customFormat="1" ht="12" customHeight="1" x14ac:dyDescent="0.2">
      <c r="A5" s="110"/>
      <c r="B5" s="110"/>
      <c r="C5" s="110"/>
      <c r="D5" s="110"/>
      <c r="E5" s="110"/>
      <c r="F5" s="111"/>
      <c r="G5" s="111"/>
      <c r="H5" s="112"/>
      <c r="I5" s="113"/>
      <c r="J5" s="114"/>
      <c r="K5" s="110"/>
      <c r="L5" s="110"/>
      <c r="M5" s="372"/>
      <c r="N5" s="116"/>
      <c r="O5" s="379"/>
      <c r="P5" s="286"/>
      <c r="Q5" s="384"/>
      <c r="R5" s="110"/>
      <c r="S5" s="110"/>
      <c r="T5" s="110"/>
      <c r="U5" s="110"/>
      <c r="V5" s="119"/>
      <c r="W5" s="119"/>
      <c r="X5" s="129"/>
      <c r="Y5" s="121"/>
      <c r="Z5" s="122"/>
      <c r="AA5" s="389"/>
      <c r="AB5" s="123"/>
    </row>
    <row r="6" spans="1:28" s="107" customFormat="1" ht="12" customHeight="1" x14ac:dyDescent="0.2">
      <c r="A6" s="110"/>
      <c r="B6" s="110">
        <v>33679</v>
      </c>
      <c r="C6" s="110" t="s">
        <v>1751</v>
      </c>
      <c r="D6" s="110" t="str">
        <f>_xll.BDP(C6,$D$3)</f>
        <v>AUD</v>
      </c>
      <c r="E6" s="110" t="s">
        <v>1752</v>
      </c>
      <c r="F6" s="111">
        <f>_xll.BDP(C6,$F$3)</f>
        <v>1.85</v>
      </c>
      <c r="G6" s="111" t="str">
        <f>_xll.BDP(C6,$G$3)</f>
        <v>#N/A Requesting Data...</v>
      </c>
      <c r="H6" s="112" t="e">
        <f>IF(OR(OR(G6="#N/A N/A",G6="#N/A Real Time"),OR(F6="#N/A N/A",F6="#N/A Real Time")),0,  G6 - F6)</f>
        <v>#VALUE!</v>
      </c>
      <c r="I6" s="113" t="e">
        <f>IF(OR(F6=0,F6="#N/A N/A"),0,H6 / F6*100)</f>
        <v>#VALUE!</v>
      </c>
      <c r="J6" s="114">
        <v>1272224</v>
      </c>
      <c r="K6" s="110" t="str">
        <f>CONCATENATE(D90,D6, " Curncy")</f>
        <v>GBPAUD Curncy</v>
      </c>
      <c r="L6" s="110" t="str">
        <f>IF(D6 = D90,1,_xll.BDP(K6,$L$3))</f>
        <v>#N/A Requesting Data...</v>
      </c>
      <c r="M6" s="372" t="e">
        <f>IF(D6 = D90,1,_xll.BDP(K6,$M$3)*L6)</f>
        <v>#VALUE!</v>
      </c>
      <c r="N6" s="116" t="e">
        <f>H6*J6*R6/M6</f>
        <v>#VALUE!</v>
      </c>
      <c r="O6" s="379" t="e">
        <f>N6 / U90</f>
        <v>#VALUE!</v>
      </c>
      <c r="P6" s="286" t="e">
        <f>IF(OR(OR(J6=0,G6 = "#N/A N/A"),G6="#N/A Real Time"),0,G6*J6*R6/M6)</f>
        <v>#VALUE!</v>
      </c>
      <c r="Q6" s="384" t="e">
        <f>P6 / U90*100</f>
        <v>#VALUE!</v>
      </c>
      <c r="R6" s="110">
        <f>IF(EXACT(D6,UPPER(D6)),1,0.01)/T6</f>
        <v>1</v>
      </c>
      <c r="S6" s="110">
        <v>0</v>
      </c>
      <c r="T6" s="110">
        <v>1</v>
      </c>
      <c r="U6" s="110"/>
      <c r="V6" s="119">
        <f>_xll.BDH(C6,$V$3,$D$1,$D$1)</f>
        <v>1.94</v>
      </c>
      <c r="W6" s="119">
        <f>IF(OR(OR(F6="#N/A N/A",F6="#N/A Real Time"),OR(V6="#N/A N/A",V6="#N/A Real Time")),0,  F6 - V6)</f>
        <v>-8.9999999999999858E-2</v>
      </c>
      <c r="X6" s="129">
        <f>IF(OR(V6=0,V6="#N/A N/A"),0,W6 / V6*100)</f>
        <v>-4.6391752577319512</v>
      </c>
      <c r="Y6" s="121">
        <v>1272224</v>
      </c>
      <c r="Z6" s="122" t="e">
        <f>IF(D6 = D90,1,_xll.BDP(K6,$Z$3)*L6)</f>
        <v>#VALUE!</v>
      </c>
      <c r="AA6" s="389" t="e">
        <f>W6*Y6*R6/Z6 / AB90</f>
        <v>#VALUE!</v>
      </c>
      <c r="AB6" s="123"/>
    </row>
    <row r="7" spans="1:28" s="107" customFormat="1" ht="12" customHeight="1" x14ac:dyDescent="0.2">
      <c r="A7" s="287" t="s">
        <v>1753</v>
      </c>
      <c r="B7" s="287"/>
      <c r="C7" s="287"/>
      <c r="D7" s="287"/>
      <c r="E7" s="287" t="s">
        <v>178</v>
      </c>
      <c r="F7" s="288"/>
      <c r="G7" s="288"/>
      <c r="H7" s="289"/>
      <c r="I7" s="290"/>
      <c r="J7" s="291"/>
      <c r="K7" s="287"/>
      <c r="L7" s="287"/>
      <c r="M7" s="374"/>
      <c r="N7" s="292" t="e">
        <f xml:space="preserve"> SUM(N5:N6)</f>
        <v>#VALUE!</v>
      </c>
      <c r="O7" s="380" t="e">
        <f xml:space="preserve"> SUM(O5:O6)</f>
        <v>#VALUE!</v>
      </c>
      <c r="P7" s="293" t="e">
        <f xml:space="preserve"> SUM(P5:P6)</f>
        <v>#VALUE!</v>
      </c>
      <c r="Q7" s="385" t="e">
        <f xml:space="preserve"> SUM(Q5:Q6)</f>
        <v>#VALUE!</v>
      </c>
      <c r="R7" s="287"/>
      <c r="S7" s="287"/>
      <c r="T7" s="287"/>
      <c r="U7" s="287"/>
      <c r="V7" s="294"/>
      <c r="W7" s="294"/>
      <c r="X7" s="295"/>
      <c r="Y7" s="296"/>
      <c r="Z7" s="297"/>
      <c r="AA7" s="390" t="e">
        <f xml:space="preserve"> SUM(AA5:AA6)</f>
        <v>#VALUE!</v>
      </c>
      <c r="AB7" s="298"/>
    </row>
    <row r="8" spans="1:28" s="107" customFormat="1" ht="12" customHeight="1" x14ac:dyDescent="0.2">
      <c r="A8" s="152"/>
      <c r="B8" s="152"/>
      <c r="C8" s="152"/>
      <c r="D8" s="152"/>
      <c r="E8" s="152"/>
      <c r="F8" s="173"/>
      <c r="G8" s="173"/>
      <c r="H8" s="169"/>
      <c r="I8" s="170"/>
      <c r="J8" s="174"/>
      <c r="K8" s="152"/>
      <c r="L8" s="152"/>
      <c r="M8" s="375"/>
      <c r="N8" s="174"/>
      <c r="O8" s="381"/>
      <c r="P8" s="175"/>
      <c r="Q8" s="386"/>
      <c r="R8" s="152"/>
      <c r="S8" s="152"/>
      <c r="T8" s="152"/>
      <c r="U8" s="152"/>
      <c r="V8" s="171"/>
      <c r="W8" s="171"/>
      <c r="X8" s="172"/>
      <c r="Y8" s="176"/>
      <c r="Z8" s="177"/>
      <c r="AA8" s="391"/>
      <c r="AB8" s="167"/>
    </row>
    <row r="9" spans="1:28" s="107" customFormat="1" ht="12" customHeight="1" x14ac:dyDescent="0.2">
      <c r="A9" s="152"/>
      <c r="B9" s="152">
        <v>1895</v>
      </c>
      <c r="C9" s="152" t="s">
        <v>175</v>
      </c>
      <c r="D9" s="152" t="str">
        <f>_xll.BDP(C9,$D$3)</f>
        <v>BRL</v>
      </c>
      <c r="E9" s="152" t="s">
        <v>337</v>
      </c>
      <c r="F9" s="173">
        <f>_xll.BDP(C9,$F$3)</f>
        <v>44.16</v>
      </c>
      <c r="G9" s="173" t="str">
        <f>_xll.BDP(C9,$G$3)</f>
        <v>#N/A Requesting Data...</v>
      </c>
      <c r="H9" s="169" t="e">
        <f>IF(OR(OR(G9="#N/A N/A",G9="#N/A Real Time"),OR(F9="#N/A N/A",F9="#N/A Real Time")),0,  G9 - F9)</f>
        <v>#VALUE!</v>
      </c>
      <c r="I9" s="170" t="e">
        <f>IF(OR(F9=0,F9="#N/A N/A"),0,H9 / F9*100)</f>
        <v>#VALUE!</v>
      </c>
      <c r="J9" s="174">
        <v>1015908</v>
      </c>
      <c r="K9" s="152" t="str">
        <f>CONCATENATE(D90,D9, " Curncy")</f>
        <v>GBPBRL Curncy</v>
      </c>
      <c r="L9" s="152" t="str">
        <f>IF(D9 = D90,1,_xll.BDP(K9,$L$3))</f>
        <v>#N/A Requesting Data...</v>
      </c>
      <c r="M9" s="375" t="e">
        <f>IF(D9 = D90,1,_xll.BDP(K9,$M$3)*L9)</f>
        <v>#VALUE!</v>
      </c>
      <c r="N9" s="174" t="e">
        <f>H9*J9*R9/M9</f>
        <v>#VALUE!</v>
      </c>
      <c r="O9" s="381" t="e">
        <f>N9 / U90</f>
        <v>#VALUE!</v>
      </c>
      <c r="P9" s="175" t="e">
        <f>IF(OR(OR(J9=0,G9 = "#N/A N/A"),G9="#N/A Real Time"),0,G9*J9*R9/M9)</f>
        <v>#VALUE!</v>
      </c>
      <c r="Q9" s="386" t="e">
        <f>P9 / U90*100</f>
        <v>#VALUE!</v>
      </c>
      <c r="R9" s="152">
        <f>IF(EXACT(D9,UPPER(D9)),1,0.01)/T9</f>
        <v>1</v>
      </c>
      <c r="S9" s="152">
        <v>0</v>
      </c>
      <c r="T9" s="152">
        <v>1</v>
      </c>
      <c r="U9" s="152"/>
      <c r="V9" s="171">
        <f>_xll.BDH(C9,$V$3,$D$1,$D$1)</f>
        <v>44.13</v>
      </c>
      <c r="W9" s="171">
        <f>IF(OR(OR(F9="#N/A N/A",F9="#N/A Real Time"),OR(V9="#N/A N/A",V9="#N/A Real Time")),0,  F9 - V9)</f>
        <v>2.9999999999994031E-2</v>
      </c>
      <c r="X9" s="172">
        <f>IF(OR(V9=0,V9="#N/A N/A"),0,W9 / V9*100)</f>
        <v>6.7980965329694151E-2</v>
      </c>
      <c r="Y9" s="176">
        <v>1015908</v>
      </c>
      <c r="Z9" s="177" t="e">
        <f>IF(D9 = D90,1,_xll.BDP(K9,$Z$3)*L9)</f>
        <v>#VALUE!</v>
      </c>
      <c r="AA9" s="391" t="e">
        <f>W9*Y9*R9/Z9 / AB90</f>
        <v>#VALUE!</v>
      </c>
      <c r="AB9" s="167"/>
    </row>
    <row r="10" spans="1:28" s="107" customFormat="1" ht="12" customHeight="1" x14ac:dyDescent="0.2">
      <c r="A10" s="186" t="s">
        <v>1542</v>
      </c>
      <c r="B10" s="186"/>
      <c r="C10" s="186"/>
      <c r="D10" s="186"/>
      <c r="E10" s="186" t="s">
        <v>174</v>
      </c>
      <c r="F10" s="230"/>
      <c r="G10" s="230"/>
      <c r="H10" s="231"/>
      <c r="I10" s="232"/>
      <c r="J10" s="233"/>
      <c r="K10" s="186"/>
      <c r="L10" s="186"/>
      <c r="M10" s="376"/>
      <c r="N10" s="233" t="e">
        <f xml:space="preserve"> SUM(N8:N9)</f>
        <v>#VALUE!</v>
      </c>
      <c r="O10" s="382" t="e">
        <f xml:space="preserve"> SUM(O8:O9)</f>
        <v>#VALUE!</v>
      </c>
      <c r="P10" s="234" t="e">
        <f xml:space="preserve"> SUM(P8:P9)</f>
        <v>#VALUE!</v>
      </c>
      <c r="Q10" s="387" t="e">
        <f xml:space="preserve"> SUM(Q8:Q9)</f>
        <v>#VALUE!</v>
      </c>
      <c r="R10" s="186"/>
      <c r="S10" s="186"/>
      <c r="T10" s="186"/>
      <c r="U10" s="186"/>
      <c r="V10" s="235"/>
      <c r="W10" s="235"/>
      <c r="X10" s="236"/>
      <c r="Y10" s="237"/>
      <c r="Z10" s="238"/>
      <c r="AA10" s="392" t="e">
        <f xml:space="preserve"> SUM(AA8:AA9)</f>
        <v>#VALUE!</v>
      </c>
      <c r="AB10" s="211"/>
    </row>
    <row r="11" spans="1:28" s="107" customFormat="1" ht="12" customHeight="1" x14ac:dyDescent="0.2">
      <c r="A11" s="152"/>
      <c r="B11" s="152"/>
      <c r="C11" s="152"/>
      <c r="D11" s="152"/>
      <c r="E11" s="152"/>
      <c r="F11" s="173"/>
      <c r="G11" s="173"/>
      <c r="H11" s="169"/>
      <c r="I11" s="170"/>
      <c r="J11" s="174"/>
      <c r="K11" s="152"/>
      <c r="L11" s="152"/>
      <c r="M11" s="375"/>
      <c r="N11" s="174"/>
      <c r="O11" s="381"/>
      <c r="P11" s="175"/>
      <c r="Q11" s="386"/>
      <c r="R11" s="152"/>
      <c r="S11" s="152"/>
      <c r="T11" s="152"/>
      <c r="U11" s="152"/>
      <c r="V11" s="171"/>
      <c r="W11" s="171"/>
      <c r="X11" s="172"/>
      <c r="Y11" s="176"/>
      <c r="Z11" s="177"/>
      <c r="AA11" s="391"/>
      <c r="AB11" s="167"/>
    </row>
    <row r="12" spans="1:28" s="107" customFormat="1" ht="12" customHeight="1" x14ac:dyDescent="0.2">
      <c r="A12" s="152"/>
      <c r="B12" s="152">
        <v>26234</v>
      </c>
      <c r="C12" s="152" t="s">
        <v>1283</v>
      </c>
      <c r="D12" s="152" t="str">
        <f>_xll.BDP(C12,$D$3)</f>
        <v>CAD</v>
      </c>
      <c r="E12" s="152" t="s">
        <v>1284</v>
      </c>
      <c r="F12" s="173">
        <f>_xll.BDP(C12,$F$3)</f>
        <v>22.76</v>
      </c>
      <c r="G12" s="173" t="str">
        <f>_xll.BDP(C12,$G$3)</f>
        <v>#N/A Requesting Data...</v>
      </c>
      <c r="H12" s="169" t="e">
        <f>IF(OR(OR(G12="#N/A N/A",G12="#N/A Real Time"),OR(F12="#N/A N/A",F12="#N/A Real Time")),0,  G12 - F12)</f>
        <v>#VALUE!</v>
      </c>
      <c r="I12" s="170" t="e">
        <f>IF(OR(F12=0,F12="#N/A N/A"),0,H12 / F12*100)</f>
        <v>#VALUE!</v>
      </c>
      <c r="J12" s="174">
        <v>163732</v>
      </c>
      <c r="K12" s="152" t="str">
        <f>CONCATENATE(D90,D12, " Curncy")</f>
        <v>GBPCAD Curncy</v>
      </c>
      <c r="L12" s="152">
        <f>IF(D12 = D90,1,_xll.BDP(K12,$L$3))</f>
        <v>1</v>
      </c>
      <c r="M12" s="375" t="e">
        <f>IF(D12 = D90,1,_xll.BDP(K12,$M$3)*L12)</f>
        <v>#VALUE!</v>
      </c>
      <c r="N12" s="174" t="e">
        <f>H12*J12*R12/M12</f>
        <v>#VALUE!</v>
      </c>
      <c r="O12" s="381" t="e">
        <f>N12 / U90</f>
        <v>#VALUE!</v>
      </c>
      <c r="P12" s="175" t="e">
        <f>IF(OR(OR(J12=0,G12 = "#N/A N/A"),G12="#N/A Real Time"),0,G12*J12*R12/M12)</f>
        <v>#VALUE!</v>
      </c>
      <c r="Q12" s="386" t="e">
        <f>P12 / U90*100</f>
        <v>#VALUE!</v>
      </c>
      <c r="R12" s="152">
        <f>IF(EXACT(D12,UPPER(D12)),1,0.01)/T12</f>
        <v>1</v>
      </c>
      <c r="S12" s="152">
        <v>0</v>
      </c>
      <c r="T12" s="152">
        <v>1</v>
      </c>
      <c r="U12" s="152"/>
      <c r="V12" s="171" t="str">
        <f>_xll.BDH(C12,$V$3,$D$1,$D$1)</f>
        <v>#N/A N/A</v>
      </c>
      <c r="W12" s="171">
        <f>IF(OR(OR(F12="#N/A N/A",F12="#N/A Real Time"),OR(V12="#N/A N/A",V12="#N/A Real Time")),0,  F12 - V12)</f>
        <v>0</v>
      </c>
      <c r="X12" s="172">
        <f>IF(OR(V12=0,V12="#N/A N/A"),0,W12 / V12*100)</f>
        <v>0</v>
      </c>
      <c r="Y12" s="176">
        <v>163732</v>
      </c>
      <c r="Z12" s="177">
        <f>IF(D12 = D90,1,_xll.BDP(K12,$Z$3)*L12)</f>
        <v>1.5601</v>
      </c>
      <c r="AA12" s="391">
        <f>W12*Y12*R12/Z12 / AB90</f>
        <v>0</v>
      </c>
      <c r="AB12" s="167"/>
    </row>
    <row r="13" spans="1:28" s="107" customFormat="1" ht="12" customHeight="1" x14ac:dyDescent="0.2">
      <c r="A13" s="110"/>
      <c r="B13" s="110">
        <v>33497</v>
      </c>
      <c r="C13" s="110" t="s">
        <v>1704</v>
      </c>
      <c r="D13" s="110" t="str">
        <f>_xll.BDP(C13,$D$3)</f>
        <v>CAD</v>
      </c>
      <c r="E13" s="110" t="s">
        <v>1705</v>
      </c>
      <c r="F13" s="111">
        <f>_xll.BDP(C13,$F$3)</f>
        <v>26.63</v>
      </c>
      <c r="G13" s="111" t="str">
        <f>_xll.BDP(C13,$G$3)</f>
        <v>#N/A Requesting Data...</v>
      </c>
      <c r="H13" s="112" t="e">
        <f>IF(OR(OR(G13="#N/A N/A",G13="#N/A Real Time"),OR(F13="#N/A N/A",F13="#N/A Real Time")),0,  G13 - F13)</f>
        <v>#VALUE!</v>
      </c>
      <c r="I13" s="113" t="e">
        <f>IF(OR(F13=0,F13="#N/A N/A"),0,H13 / F13*100)</f>
        <v>#VALUE!</v>
      </c>
      <c r="J13" s="114">
        <v>64663</v>
      </c>
      <c r="K13" s="110" t="str">
        <f>CONCATENATE(D90,D13, " Curncy")</f>
        <v>GBPCAD Curncy</v>
      </c>
      <c r="L13" s="110">
        <f>IF(D13 = D90,1,_xll.BDP(K13,$L$3))</f>
        <v>1</v>
      </c>
      <c r="M13" s="372" t="e">
        <f>IF(D13 = D90,1,_xll.BDP(K13,$M$3)*L13)</f>
        <v>#VALUE!</v>
      </c>
      <c r="N13" s="116" t="e">
        <f>H13*J13*R13/M13</f>
        <v>#VALUE!</v>
      </c>
      <c r="O13" s="379" t="e">
        <f>N13 / U90</f>
        <v>#VALUE!</v>
      </c>
      <c r="P13" s="286" t="e">
        <f>IF(OR(OR(J13=0,G13 = "#N/A N/A"),G13="#N/A Real Time"),0,G13*J13*R13/M13)</f>
        <v>#VALUE!</v>
      </c>
      <c r="Q13" s="384" t="e">
        <f>P13 / U90*100</f>
        <v>#VALUE!</v>
      </c>
      <c r="R13" s="110">
        <f>IF(EXACT(D13,UPPER(D13)),1,0.01)/T13</f>
        <v>1</v>
      </c>
      <c r="S13" s="110">
        <v>0</v>
      </c>
      <c r="T13" s="110">
        <v>1</v>
      </c>
      <c r="U13" s="110"/>
      <c r="V13" s="119" t="str">
        <f>_xll.BDH(C13,$V$3,$D$1,$D$1)</f>
        <v>#N/A N/A</v>
      </c>
      <c r="W13" s="119">
        <f>IF(OR(OR(F13="#N/A N/A",F13="#N/A Real Time"),OR(V13="#N/A N/A",V13="#N/A Real Time")),0,  F13 - V13)</f>
        <v>0</v>
      </c>
      <c r="X13" s="129">
        <f>IF(OR(V13=0,V13="#N/A N/A"),0,W13 / V13*100)</f>
        <v>0</v>
      </c>
      <c r="Y13" s="121">
        <v>64663</v>
      </c>
      <c r="Z13" s="122">
        <f>IF(D13 = D90,1,_xll.BDP(K13,$Z$3)*L13)</f>
        <v>1.5601</v>
      </c>
      <c r="AA13" s="389">
        <f>W13*Y13*R13/Z13 / AB90</f>
        <v>0</v>
      </c>
      <c r="AB13" s="123"/>
    </row>
    <row r="14" spans="1:28" s="107" customFormat="1" ht="12" customHeight="1" x14ac:dyDescent="0.2">
      <c r="A14" s="152"/>
      <c r="B14" s="152">
        <v>8481</v>
      </c>
      <c r="C14" s="152"/>
      <c r="D14" s="152" t="s">
        <v>1180</v>
      </c>
      <c r="E14" s="152" t="s">
        <v>1179</v>
      </c>
      <c r="F14" s="173">
        <v>0</v>
      </c>
      <c r="G14" s="173">
        <v>0</v>
      </c>
      <c r="H14" s="169">
        <f>IF(OR(OR(G14="#N/A N/A",G14="#N/A Real Time"),OR(F14="#N/A N/A",F14="#N/A Real Time")),0,  G14 - F14)</f>
        <v>0</v>
      </c>
      <c r="I14" s="170">
        <f>IF(OR(F14=0,F14="#N/A N/A"),0,H14 / F14*100)</f>
        <v>0</v>
      </c>
      <c r="J14" s="174">
        <v>882000</v>
      </c>
      <c r="K14" s="152" t="str">
        <f>CONCATENATE(D90,D14, " Curncy")</f>
        <v>GBPCAD Curncy</v>
      </c>
      <c r="L14" s="152">
        <f>IF(D14 = D90,1,_xll.BDP(K14,$L$3))</f>
        <v>1</v>
      </c>
      <c r="M14" s="375" t="e">
        <f>IF(D14 = D90,1,_xll.BDP(K14,$M$3)*L14)</f>
        <v>#VALUE!</v>
      </c>
      <c r="N14" s="174" t="e">
        <f>H14*J14*R14/M14</f>
        <v>#VALUE!</v>
      </c>
      <c r="O14" s="381" t="e">
        <f>N14 / U90</f>
        <v>#VALUE!</v>
      </c>
      <c r="P14" s="175" t="e">
        <f>IF(OR(OR(J14=0,G14 = "#N/A N/A"),G14="#N/A Real Time"),0,G14*J14*R14/M14)</f>
        <v>#VALUE!</v>
      </c>
      <c r="Q14" s="386" t="e">
        <f>P14 / U90*100</f>
        <v>#VALUE!</v>
      </c>
      <c r="R14" s="152">
        <f>IF(EXACT(D14,UPPER(D14)),1,0.01)/T14</f>
        <v>1</v>
      </c>
      <c r="S14" s="152">
        <v>1</v>
      </c>
      <c r="T14" s="152">
        <v>1</v>
      </c>
      <c r="U14" s="152"/>
      <c r="V14" s="171">
        <v>0</v>
      </c>
      <c r="W14" s="171">
        <f>IF(OR(OR(F14="#N/A N/A",F14="#N/A Real Time"),OR(V14="#N/A N/A",V14="#N/A Real Time")),0,  F14 - V14)</f>
        <v>0</v>
      </c>
      <c r="X14" s="172">
        <f>IF(OR(V14=0,V14="#N/A N/A"),0,W14 / V14*100)</f>
        <v>0</v>
      </c>
      <c r="Y14" s="176">
        <v>882000</v>
      </c>
      <c r="Z14" s="177">
        <f>IF(D14 = D90,1,_xll.BDP(K14,$Z$3)*L14)</f>
        <v>1.5601</v>
      </c>
      <c r="AA14" s="391">
        <f>W14*Y14*R14/Z14 / AB90</f>
        <v>0</v>
      </c>
      <c r="AB14" s="167"/>
    </row>
    <row r="15" spans="1:28" s="107" customFormat="1" ht="12" customHeight="1" x14ac:dyDescent="0.2">
      <c r="A15" s="152"/>
      <c r="B15" s="152">
        <v>26020</v>
      </c>
      <c r="C15" s="152" t="s">
        <v>1672</v>
      </c>
      <c r="D15" s="152" t="str">
        <f>_xll.BDP(C15,$D$3)</f>
        <v>CAD</v>
      </c>
      <c r="E15" s="152" t="s">
        <v>1673</v>
      </c>
      <c r="F15" s="173">
        <f>_xll.BDP(C15,$F$3)</f>
        <v>12.04</v>
      </c>
      <c r="G15" s="173" t="str">
        <f>_xll.BDP(C15,$G$3)</f>
        <v>#N/A Requesting Data...</v>
      </c>
      <c r="H15" s="169" t="e">
        <f>IF(OR(OR(G15="#N/A N/A",G15="#N/A Real Time"),OR(F15="#N/A N/A",F15="#N/A Real Time")),0,  G15 - F15)</f>
        <v>#VALUE!</v>
      </c>
      <c r="I15" s="170" t="e">
        <f>IF(OR(F15=0,F15="#N/A N/A"),0,H15 / F15*100)</f>
        <v>#VALUE!</v>
      </c>
      <c r="J15" s="174">
        <v>81979</v>
      </c>
      <c r="K15" s="152" t="str">
        <f>CONCATENATE(D90,D15, " Curncy")</f>
        <v>GBPCAD Curncy</v>
      </c>
      <c r="L15" s="152">
        <f>IF(D15 = D90,1,_xll.BDP(K15,$L$3))</f>
        <v>1</v>
      </c>
      <c r="M15" s="375" t="e">
        <f>IF(D15 = D90,1,_xll.BDP(K15,$M$3)*L15)</f>
        <v>#VALUE!</v>
      </c>
      <c r="N15" s="174" t="e">
        <f>H15*J15*R15/M15</f>
        <v>#VALUE!</v>
      </c>
      <c r="O15" s="381" t="e">
        <f>N15 / U90</f>
        <v>#VALUE!</v>
      </c>
      <c r="P15" s="175" t="e">
        <f>IF(OR(OR(J15=0,G15 = "#N/A N/A"),G15="#N/A Real Time"),0,G15*J15*R15/M15)</f>
        <v>#VALUE!</v>
      </c>
      <c r="Q15" s="386" t="e">
        <f>P15 / U90*100</f>
        <v>#VALUE!</v>
      </c>
      <c r="R15" s="152">
        <f>IF(EXACT(D15,UPPER(D15)),1,0.01)/T15</f>
        <v>1</v>
      </c>
      <c r="S15" s="152">
        <v>0</v>
      </c>
      <c r="T15" s="152">
        <v>1</v>
      </c>
      <c r="U15" s="152"/>
      <c r="V15" s="171" t="str">
        <f>_xll.BDH(C15,$V$3,$D$1,$D$1)</f>
        <v>#N/A N/A</v>
      </c>
      <c r="W15" s="171">
        <f>IF(OR(OR(F15="#N/A N/A",F15="#N/A Real Time"),OR(V15="#N/A N/A",V15="#N/A Real Time")),0,  F15 - V15)</f>
        <v>0</v>
      </c>
      <c r="X15" s="172">
        <f>IF(OR(V15=0,V15="#N/A N/A"),0,W15 / V15*100)</f>
        <v>0</v>
      </c>
      <c r="Y15" s="176">
        <v>81979</v>
      </c>
      <c r="Z15" s="177">
        <f>IF(D15 = D90,1,_xll.BDP(K15,$Z$3)*L15)</f>
        <v>1.5601</v>
      </c>
      <c r="AA15" s="391">
        <f>W15*Y15*R15/Z15 / AB90</f>
        <v>0</v>
      </c>
      <c r="AB15" s="167"/>
    </row>
    <row r="16" spans="1:28" s="107" customFormat="1" ht="12" customHeight="1" x14ac:dyDescent="0.2">
      <c r="A16" s="287" t="s">
        <v>1543</v>
      </c>
      <c r="B16" s="287"/>
      <c r="C16" s="287"/>
      <c r="D16" s="287"/>
      <c r="E16" s="287" t="s">
        <v>172</v>
      </c>
      <c r="F16" s="288"/>
      <c r="G16" s="288"/>
      <c r="H16" s="289"/>
      <c r="I16" s="290"/>
      <c r="J16" s="291"/>
      <c r="K16" s="287"/>
      <c r="L16" s="287"/>
      <c r="M16" s="374"/>
      <c r="N16" s="292" t="e">
        <f xml:space="preserve"> SUM(N11:N15)</f>
        <v>#VALUE!</v>
      </c>
      <c r="O16" s="380" t="e">
        <f xml:space="preserve"> SUM(O11:O15)</f>
        <v>#VALUE!</v>
      </c>
      <c r="P16" s="293" t="e">
        <f xml:space="preserve"> SUM(P11:P15)</f>
        <v>#VALUE!</v>
      </c>
      <c r="Q16" s="385" t="e">
        <f xml:space="preserve"> SUM(Q11:Q15)</f>
        <v>#VALUE!</v>
      </c>
      <c r="R16" s="287"/>
      <c r="S16" s="287"/>
      <c r="T16" s="287"/>
      <c r="U16" s="287"/>
      <c r="V16" s="294"/>
      <c r="W16" s="294"/>
      <c r="X16" s="295"/>
      <c r="Y16" s="296"/>
      <c r="Z16" s="297"/>
      <c r="AA16" s="390">
        <f xml:space="preserve"> SUM(AA11:AA15)</f>
        <v>0</v>
      </c>
      <c r="AB16" s="298"/>
    </row>
    <row r="17" spans="1:28" s="107" customFormat="1" ht="12" customHeight="1" x14ac:dyDescent="0.2">
      <c r="A17" s="110"/>
      <c r="B17" s="110"/>
      <c r="C17" s="110"/>
      <c r="D17" s="110"/>
      <c r="E17" s="110"/>
      <c r="F17" s="111"/>
      <c r="G17" s="111"/>
      <c r="H17" s="112"/>
      <c r="I17" s="113"/>
      <c r="J17" s="114"/>
      <c r="K17" s="110"/>
      <c r="L17" s="110"/>
      <c r="M17" s="372"/>
      <c r="N17" s="116"/>
      <c r="O17" s="379"/>
      <c r="P17" s="286"/>
      <c r="Q17" s="384"/>
      <c r="R17" s="110"/>
      <c r="S17" s="110"/>
      <c r="T17" s="110"/>
      <c r="U17" s="110"/>
      <c r="V17" s="119"/>
      <c r="W17" s="119"/>
      <c r="X17" s="129"/>
      <c r="Y17" s="121"/>
      <c r="Z17" s="122"/>
      <c r="AA17" s="389"/>
      <c r="AB17" s="123"/>
    </row>
    <row r="18" spans="1:28" s="107" customFormat="1" ht="12" customHeight="1" x14ac:dyDescent="0.2">
      <c r="A18" s="110"/>
      <c r="B18" s="110">
        <v>6335</v>
      </c>
      <c r="C18" s="110" t="s">
        <v>1789</v>
      </c>
      <c r="D18" s="110" t="str">
        <f>_xll.BDP(C18,$D$3)</f>
        <v>EUR</v>
      </c>
      <c r="E18" s="110" t="s">
        <v>1790</v>
      </c>
      <c r="F18" s="111">
        <f>_xll.BDP(C18,$F$3)</f>
        <v>17.149999999999999</v>
      </c>
      <c r="G18" s="111" t="str">
        <f>_xll.BDP(C18,$G$3)</f>
        <v>#N/A Requesting Data...</v>
      </c>
      <c r="H18" s="112" t="e">
        <f>IF(OR(OR(G18="#N/A N/A",G18="#N/A Real Time"),OR(F18="#N/A N/A",F18="#N/A Real Time")),0,  G18 - F18)</f>
        <v>#VALUE!</v>
      </c>
      <c r="I18" s="113" t="e">
        <f>IF(OR(F18=0,F18="#N/A N/A"),0,H18 / F18*100)</f>
        <v>#VALUE!</v>
      </c>
      <c r="J18" s="114">
        <v>49513</v>
      </c>
      <c r="K18" s="110" t="str">
        <f>CONCATENATE(D90,D18, " Curncy")</f>
        <v>GBPEUR Curncy</v>
      </c>
      <c r="L18" s="110" t="str">
        <f>IF(D18 = D90,1,_xll.BDP(K18,$L$3))</f>
        <v>#N/A Requesting Data...</v>
      </c>
      <c r="M18" s="372" t="e">
        <f>IF(D18 = D90,1,_xll.BDP(K18,$M$3)*L18)</f>
        <v>#VALUE!</v>
      </c>
      <c r="N18" s="116" t="e">
        <f>H18*J18*R18/M18</f>
        <v>#VALUE!</v>
      </c>
      <c r="O18" s="379" t="e">
        <f>N18 / U90</f>
        <v>#VALUE!</v>
      </c>
      <c r="P18" s="286" t="e">
        <f>IF(OR(OR(J18=0,G18 = "#N/A N/A"),G18="#N/A Real Time"),0,G18*J18*R18/M18)</f>
        <v>#VALUE!</v>
      </c>
      <c r="Q18" s="384" t="e">
        <f>P18 / U90*100</f>
        <v>#VALUE!</v>
      </c>
      <c r="R18" s="110">
        <f>IF(EXACT(D18,UPPER(D18)),1,0.01)/T18</f>
        <v>1</v>
      </c>
      <c r="S18" s="110">
        <v>0</v>
      </c>
      <c r="T18" s="110">
        <v>1</v>
      </c>
      <c r="U18" s="110"/>
      <c r="V18" s="119">
        <f>_xll.BDH(C18,$V$3,$D$1,$D$1)</f>
        <v>16.829999999999998</v>
      </c>
      <c r="W18" s="119">
        <f>IF(OR(OR(F18="#N/A N/A",F18="#N/A Real Time"),OR(V18="#N/A N/A",V18="#N/A Real Time")),0,  F18 - V18)</f>
        <v>0.32000000000000028</v>
      </c>
      <c r="X18" s="129">
        <f>IF(OR(V18=0,V18="#N/A N/A"),0,W18 / V18*100)</f>
        <v>1.9013666072489621</v>
      </c>
      <c r="Y18" s="121">
        <v>49513</v>
      </c>
      <c r="Z18" s="122" t="e">
        <f>IF(D18 = D90,1,_xll.BDP(K18,$Z$3)*L18)</f>
        <v>#VALUE!</v>
      </c>
      <c r="AA18" s="389" t="e">
        <f>W18*Y18*R18/Z18 / AB90</f>
        <v>#VALUE!</v>
      </c>
      <c r="AB18" s="123"/>
    </row>
    <row r="19" spans="1:28" s="107" customFormat="1" ht="12" customHeight="1" x14ac:dyDescent="0.2">
      <c r="A19" s="287" t="s">
        <v>1791</v>
      </c>
      <c r="B19" s="287"/>
      <c r="C19" s="287"/>
      <c r="D19" s="287"/>
      <c r="E19" s="287" t="s">
        <v>154</v>
      </c>
      <c r="F19" s="288"/>
      <c r="G19" s="288"/>
      <c r="H19" s="289"/>
      <c r="I19" s="290"/>
      <c r="J19" s="291"/>
      <c r="K19" s="287"/>
      <c r="L19" s="287"/>
      <c r="M19" s="374"/>
      <c r="N19" s="292" t="e">
        <f xml:space="preserve"> SUM(N17:N18)</f>
        <v>#VALUE!</v>
      </c>
      <c r="O19" s="380" t="e">
        <f xml:space="preserve"> SUM(O17:O18)</f>
        <v>#VALUE!</v>
      </c>
      <c r="P19" s="293" t="e">
        <f xml:space="preserve"> SUM(P17:P18)</f>
        <v>#VALUE!</v>
      </c>
      <c r="Q19" s="385" t="e">
        <f xml:space="preserve"> SUM(Q17:Q18)</f>
        <v>#VALUE!</v>
      </c>
      <c r="R19" s="287"/>
      <c r="S19" s="287"/>
      <c r="T19" s="287"/>
      <c r="U19" s="287"/>
      <c r="V19" s="294"/>
      <c r="W19" s="294"/>
      <c r="X19" s="295"/>
      <c r="Y19" s="296"/>
      <c r="Z19" s="297"/>
      <c r="AA19" s="390" t="e">
        <f xml:space="preserve"> SUM(AA17:AA18)</f>
        <v>#VALUE!</v>
      </c>
      <c r="AB19" s="298"/>
    </row>
    <row r="20" spans="1:28" s="107" customFormat="1" ht="12" customHeight="1" x14ac:dyDescent="0.2">
      <c r="A20" s="152"/>
      <c r="B20" s="152"/>
      <c r="C20" s="152"/>
      <c r="D20" s="152"/>
      <c r="E20" s="152"/>
      <c r="F20" s="173"/>
      <c r="G20" s="173"/>
      <c r="H20" s="169"/>
      <c r="I20" s="170"/>
      <c r="J20" s="174"/>
      <c r="K20" s="152"/>
      <c r="L20" s="152"/>
      <c r="M20" s="375"/>
      <c r="N20" s="174"/>
      <c r="O20" s="381"/>
      <c r="P20" s="175"/>
      <c r="Q20" s="386"/>
      <c r="R20" s="152"/>
      <c r="S20" s="152"/>
      <c r="T20" s="152"/>
      <c r="U20" s="152"/>
      <c r="V20" s="171"/>
      <c r="W20" s="171"/>
      <c r="X20" s="172"/>
      <c r="Y20" s="176"/>
      <c r="Z20" s="177"/>
      <c r="AA20" s="391"/>
      <c r="AB20" s="167"/>
    </row>
    <row r="21" spans="1:28" s="107" customFormat="1" ht="12" customHeight="1" x14ac:dyDescent="0.2">
      <c r="A21" s="152"/>
      <c r="B21" s="152">
        <v>19435</v>
      </c>
      <c r="C21" s="152" t="s">
        <v>611</v>
      </c>
      <c r="D21" s="152" t="str">
        <f>_xll.BDP(C21,$D$3)</f>
        <v>EUR</v>
      </c>
      <c r="E21" s="152" t="s">
        <v>636</v>
      </c>
      <c r="F21" s="173">
        <f>_xll.BDP(C21,$F$3)</f>
        <v>11.01</v>
      </c>
      <c r="G21" s="173" t="str">
        <f>_xll.BDP(C21,$G$3)</f>
        <v>#N/A Requesting Data...</v>
      </c>
      <c r="H21" s="169" t="e">
        <f>IF(OR(OR(G21="#N/A N/A",G21="#N/A Real Time"),OR(F21="#N/A N/A",F21="#N/A Real Time")),0,  G21 - F21)</f>
        <v>#VALUE!</v>
      </c>
      <c r="I21" s="170" t="e">
        <f>IF(OR(F21=0,F21="#N/A N/A"),0,H21 / F21*100)</f>
        <v>#VALUE!</v>
      </c>
      <c r="J21" s="174">
        <v>52142</v>
      </c>
      <c r="K21" s="152" t="str">
        <f>CONCATENATE(D90,D21, " Curncy")</f>
        <v>GBPEUR Curncy</v>
      </c>
      <c r="L21" s="152" t="str">
        <f>IF(D21 = D90,1,_xll.BDP(K21,$L$3))</f>
        <v>#N/A Requesting Data...</v>
      </c>
      <c r="M21" s="375" t="e">
        <f>IF(D21 = D90,1,_xll.BDP(K21,$M$3)*L21)</f>
        <v>#VALUE!</v>
      </c>
      <c r="N21" s="174" t="e">
        <f>H21*J21*R21/M21</f>
        <v>#VALUE!</v>
      </c>
      <c r="O21" s="381" t="e">
        <f>N21 / U90</f>
        <v>#VALUE!</v>
      </c>
      <c r="P21" s="175" t="e">
        <f>IF(OR(OR(J21=0,G21 = "#N/A N/A"),G21="#N/A Real Time"),0,G21*J21*R21/M21)</f>
        <v>#VALUE!</v>
      </c>
      <c r="Q21" s="386" t="e">
        <f>P21 / U90*100</f>
        <v>#VALUE!</v>
      </c>
      <c r="R21" s="152">
        <f>IF(EXACT(D21,UPPER(D21)),1,0.01)/T21</f>
        <v>1</v>
      </c>
      <c r="S21" s="152">
        <v>0</v>
      </c>
      <c r="T21" s="152">
        <v>1</v>
      </c>
      <c r="U21" s="152"/>
      <c r="V21" s="171">
        <f>_xll.BDH(C21,$V$3,$D$1,$D$1)</f>
        <v>11.02</v>
      </c>
      <c r="W21" s="171">
        <f>IF(OR(OR(F21="#N/A N/A",F21="#N/A Real Time"),OR(V21="#N/A N/A",V21="#N/A Real Time")),0,  F21 - V21)</f>
        <v>-9.9999999999997868E-3</v>
      </c>
      <c r="X21" s="172">
        <f>IF(OR(V21=0,V21="#N/A N/A"),0,W21 / V21*100)</f>
        <v>-9.0744101633391902E-2</v>
      </c>
      <c r="Y21" s="176">
        <v>52142</v>
      </c>
      <c r="Z21" s="177" t="e">
        <f>IF(D21 = D90,1,_xll.BDP(K21,$Z$3)*L21)</f>
        <v>#VALUE!</v>
      </c>
      <c r="AA21" s="391" t="e">
        <f>W21*Y21*R21/Z21 / AB90</f>
        <v>#VALUE!</v>
      </c>
      <c r="AB21" s="167"/>
    </row>
    <row r="22" spans="1:28" s="107" customFormat="1" ht="12" customHeight="1" x14ac:dyDescent="0.2">
      <c r="A22" s="152"/>
      <c r="B22" s="152">
        <v>6885</v>
      </c>
      <c r="C22" s="152" t="s">
        <v>1232</v>
      </c>
      <c r="D22" s="152" t="str">
        <f>_xll.BDP(C22,$D$3)</f>
        <v>EUR</v>
      </c>
      <c r="E22" s="152" t="s">
        <v>1233</v>
      </c>
      <c r="F22" s="173">
        <f>_xll.BDP(C22,$F$3)</f>
        <v>1.3645</v>
      </c>
      <c r="G22" s="173" t="str">
        <f>_xll.BDP(C22,$G$3)</f>
        <v>#N/A Requesting Data...</v>
      </c>
      <c r="H22" s="169" t="e">
        <f>IF(OR(OR(G22="#N/A N/A",G22="#N/A Real Time"),OR(F22="#N/A N/A",F22="#N/A Real Time")),0,  G22 - F22)</f>
        <v>#VALUE!</v>
      </c>
      <c r="I22" s="170" t="e">
        <f>IF(OR(F22=0,F22="#N/A N/A"),0,H22 / F22*100)</f>
        <v>#VALUE!</v>
      </c>
      <c r="J22" s="174">
        <v>1442314</v>
      </c>
      <c r="K22" s="152" t="str">
        <f>CONCATENATE(D90,D22, " Curncy")</f>
        <v>GBPEUR Curncy</v>
      </c>
      <c r="L22" s="152" t="str">
        <f>IF(D22 = D90,1,_xll.BDP(K22,$L$3))</f>
        <v>#N/A Requesting Data...</v>
      </c>
      <c r="M22" s="375" t="e">
        <f>IF(D22 = D90,1,_xll.BDP(K22,$M$3)*L22)</f>
        <v>#VALUE!</v>
      </c>
      <c r="N22" s="174" t="e">
        <f>H22*J22*R22/M22</f>
        <v>#VALUE!</v>
      </c>
      <c r="O22" s="381" t="e">
        <f>N22 / U90</f>
        <v>#VALUE!</v>
      </c>
      <c r="P22" s="175" t="e">
        <f>IF(OR(OR(J22=0,G22 = "#N/A N/A"),G22="#N/A Real Time"),0,G22*J22*R22/M22)</f>
        <v>#VALUE!</v>
      </c>
      <c r="Q22" s="386" t="e">
        <f>P22 / U90*100</f>
        <v>#VALUE!</v>
      </c>
      <c r="R22" s="152">
        <f>IF(EXACT(D22,UPPER(D22)),1,0.01)/T22</f>
        <v>1</v>
      </c>
      <c r="S22" s="152">
        <v>0</v>
      </c>
      <c r="T22" s="152">
        <v>1</v>
      </c>
      <c r="U22" s="152"/>
      <c r="V22" s="171">
        <f>_xll.BDH(C22,$V$3,$D$1,$D$1)</f>
        <v>1.387</v>
      </c>
      <c r="W22" s="171">
        <f>IF(OR(OR(F22="#N/A N/A",F22="#N/A Real Time"),OR(V22="#N/A N/A",V22="#N/A Real Time")),0,  F22 - V22)</f>
        <v>-2.2499999999999964E-2</v>
      </c>
      <c r="X22" s="172">
        <f>IF(OR(V22=0,V22="#N/A N/A"),0,W22 / V22*100)</f>
        <v>-1.6222062004325859</v>
      </c>
      <c r="Y22" s="176">
        <v>1442314</v>
      </c>
      <c r="Z22" s="177" t="e">
        <f>IF(D22 = D90,1,_xll.BDP(K22,$Z$3)*L22)</f>
        <v>#VALUE!</v>
      </c>
      <c r="AA22" s="391" t="e">
        <f>W22*Y22*R22/Z22 / AB90</f>
        <v>#VALUE!</v>
      </c>
      <c r="AB22" s="167"/>
    </row>
    <row r="23" spans="1:28" s="107" customFormat="1" ht="12" customHeight="1" x14ac:dyDescent="0.2">
      <c r="A23" s="186" t="s">
        <v>1546</v>
      </c>
      <c r="B23" s="186"/>
      <c r="C23" s="186"/>
      <c r="D23" s="186"/>
      <c r="E23" s="186" t="s">
        <v>132</v>
      </c>
      <c r="F23" s="230"/>
      <c r="G23" s="230"/>
      <c r="H23" s="231"/>
      <c r="I23" s="232"/>
      <c r="J23" s="233"/>
      <c r="K23" s="186"/>
      <c r="L23" s="186"/>
      <c r="M23" s="376"/>
      <c r="N23" s="233" t="e">
        <f xml:space="preserve"> SUM(N20:N22)</f>
        <v>#VALUE!</v>
      </c>
      <c r="O23" s="382" t="e">
        <f xml:space="preserve"> SUM(O20:O22)</f>
        <v>#VALUE!</v>
      </c>
      <c r="P23" s="234" t="e">
        <f xml:space="preserve"> SUM(P20:P22)</f>
        <v>#VALUE!</v>
      </c>
      <c r="Q23" s="387" t="e">
        <f xml:space="preserve"> SUM(Q20:Q22)</f>
        <v>#VALUE!</v>
      </c>
      <c r="R23" s="186"/>
      <c r="S23" s="186"/>
      <c r="T23" s="186"/>
      <c r="U23" s="186"/>
      <c r="V23" s="235"/>
      <c r="W23" s="235"/>
      <c r="X23" s="236"/>
      <c r="Y23" s="237"/>
      <c r="Z23" s="238"/>
      <c r="AA23" s="392" t="e">
        <f xml:space="preserve"> SUM(AA20:AA22)</f>
        <v>#VALUE!</v>
      </c>
      <c r="AB23" s="211"/>
    </row>
    <row r="24" spans="1:28" s="107" customFormat="1" ht="12" customHeight="1" x14ac:dyDescent="0.2">
      <c r="A24" s="152"/>
      <c r="B24" s="152"/>
      <c r="C24" s="152"/>
      <c r="D24" s="152"/>
      <c r="E24" s="152"/>
      <c r="F24" s="173"/>
      <c r="G24" s="173"/>
      <c r="H24" s="169"/>
      <c r="I24" s="170"/>
      <c r="J24" s="174"/>
      <c r="K24" s="152"/>
      <c r="L24" s="152"/>
      <c r="M24" s="375"/>
      <c r="N24" s="174"/>
      <c r="O24" s="381"/>
      <c r="P24" s="175"/>
      <c r="Q24" s="386"/>
      <c r="R24" s="152"/>
      <c r="S24" s="152"/>
      <c r="T24" s="152"/>
      <c r="U24" s="152"/>
      <c r="V24" s="171"/>
      <c r="W24" s="171"/>
      <c r="X24" s="172"/>
      <c r="Y24" s="176"/>
      <c r="Z24" s="177"/>
      <c r="AA24" s="391"/>
      <c r="AB24" s="167"/>
    </row>
    <row r="25" spans="1:28" s="107" customFormat="1" ht="12" customHeight="1" x14ac:dyDescent="0.2">
      <c r="A25" s="152"/>
      <c r="B25" s="152">
        <v>27628</v>
      </c>
      <c r="C25" s="152" t="s">
        <v>675</v>
      </c>
      <c r="D25" s="152" t="str">
        <f>_xll.BDP(C25,$D$3)</f>
        <v>JPY</v>
      </c>
      <c r="E25" s="152" t="s">
        <v>720</v>
      </c>
      <c r="F25" s="173">
        <f>_xll.BDP(C25,$F$3)</f>
        <v>241</v>
      </c>
      <c r="G25" s="173" t="str">
        <f>_xll.BDP(C25,$G$3)</f>
        <v>#N/A Requesting Data...</v>
      </c>
      <c r="H25" s="169" t="e">
        <f>IF(OR(OR(G25="#N/A N/A",G25="#N/A Real Time"),OR(F25="#N/A N/A",F25="#N/A Real Time")),0,  G25 - F25)</f>
        <v>#VALUE!</v>
      </c>
      <c r="I25" s="170" t="e">
        <f>IF(OR(F25=0,F25="#N/A N/A"),0,H25 / F25*100)</f>
        <v>#VALUE!</v>
      </c>
      <c r="J25" s="174">
        <v>2798575</v>
      </c>
      <c r="K25" s="152" t="str">
        <f>CONCATENATE(D90,D25, " Curncy")</f>
        <v>GBPJPY Curncy</v>
      </c>
      <c r="L25" s="152" t="str">
        <f>IF(D25 = D90,1,_xll.BDP(K25,$L$3))</f>
        <v>#N/A Requesting Data...</v>
      </c>
      <c r="M25" s="375" t="e">
        <f>IF(D25 = D90,1,_xll.BDP(K25,$M$3)*L25)</f>
        <v>#VALUE!</v>
      </c>
      <c r="N25" s="174" t="e">
        <f>H25*J25*R25/M25</f>
        <v>#VALUE!</v>
      </c>
      <c r="O25" s="381" t="e">
        <f>N25 / U90</f>
        <v>#VALUE!</v>
      </c>
      <c r="P25" s="175" t="e">
        <f>IF(OR(OR(J25=0,G25 = "#N/A N/A"),G25="#N/A Real Time"),0,G25*J25*R25/M25)</f>
        <v>#VALUE!</v>
      </c>
      <c r="Q25" s="386" t="e">
        <f>P25 / U90*100</f>
        <v>#VALUE!</v>
      </c>
      <c r="R25" s="152">
        <f>IF(EXACT(D25,UPPER(D25)),1,0.01)/T25</f>
        <v>1</v>
      </c>
      <c r="S25" s="152">
        <v>0</v>
      </c>
      <c r="T25" s="152">
        <v>1</v>
      </c>
      <c r="U25" s="152"/>
      <c r="V25" s="171">
        <f>_xll.BDH(C25,$V$3,$D$1,$D$1)</f>
        <v>286</v>
      </c>
      <c r="W25" s="171">
        <f>IF(OR(OR(F25="#N/A N/A",F25="#N/A Real Time"),OR(V25="#N/A N/A",V25="#N/A Real Time")),0,  F25 - V25)</f>
        <v>-45</v>
      </c>
      <c r="X25" s="172">
        <f>IF(OR(V25=0,V25="#N/A N/A"),0,W25 / V25*100)</f>
        <v>-15.734265734265735</v>
      </c>
      <c r="Y25" s="176">
        <v>2794255</v>
      </c>
      <c r="Z25" s="177" t="e">
        <f>IF(D25 = D90,1,_xll.BDP(K25,$Z$3)*L25)</f>
        <v>#VALUE!</v>
      </c>
      <c r="AA25" s="391" t="e">
        <f>W25*Y25*R25/Z25 / AB90</f>
        <v>#VALUE!</v>
      </c>
      <c r="AB25" s="167"/>
    </row>
    <row r="26" spans="1:28" s="107" customFormat="1" ht="12" customHeight="1" x14ac:dyDescent="0.2">
      <c r="A26" s="287" t="s">
        <v>1547</v>
      </c>
      <c r="B26" s="287"/>
      <c r="C26" s="287"/>
      <c r="D26" s="287"/>
      <c r="E26" s="287" t="s">
        <v>21</v>
      </c>
      <c r="F26" s="288"/>
      <c r="G26" s="288"/>
      <c r="H26" s="289"/>
      <c r="I26" s="290"/>
      <c r="J26" s="291"/>
      <c r="K26" s="287"/>
      <c r="L26" s="287"/>
      <c r="M26" s="374"/>
      <c r="N26" s="292" t="e">
        <f xml:space="preserve"> SUM(N24:N25)</f>
        <v>#VALUE!</v>
      </c>
      <c r="O26" s="380" t="e">
        <f xml:space="preserve"> SUM(O24:O25)</f>
        <v>#VALUE!</v>
      </c>
      <c r="P26" s="293" t="e">
        <f xml:space="preserve"> SUM(P24:P25)</f>
        <v>#VALUE!</v>
      </c>
      <c r="Q26" s="385" t="e">
        <f xml:space="preserve"> SUM(Q24:Q25)</f>
        <v>#VALUE!</v>
      </c>
      <c r="R26" s="287"/>
      <c r="S26" s="287"/>
      <c r="T26" s="287"/>
      <c r="U26" s="287"/>
      <c r="V26" s="294"/>
      <c r="W26" s="294"/>
      <c r="X26" s="295"/>
      <c r="Y26" s="296"/>
      <c r="Z26" s="297"/>
      <c r="AA26" s="390" t="e">
        <f xml:space="preserve"> SUM(AA24:AA25)</f>
        <v>#VALUE!</v>
      </c>
      <c r="AB26" s="298"/>
    </row>
    <row r="27" spans="1:28" s="107" customFormat="1" ht="12" customHeight="1" x14ac:dyDescent="0.2">
      <c r="A27" s="110"/>
      <c r="B27" s="110"/>
      <c r="C27" s="110"/>
      <c r="D27" s="110"/>
      <c r="E27" s="110"/>
      <c r="F27" s="111"/>
      <c r="G27" s="111"/>
      <c r="H27" s="112"/>
      <c r="I27" s="113"/>
      <c r="J27" s="114"/>
      <c r="K27" s="110"/>
      <c r="L27" s="110"/>
      <c r="M27" s="372"/>
      <c r="N27" s="116"/>
      <c r="O27" s="379"/>
      <c r="P27" s="286"/>
      <c r="Q27" s="384"/>
      <c r="R27" s="110"/>
      <c r="S27" s="110"/>
      <c r="T27" s="110"/>
      <c r="U27" s="110"/>
      <c r="V27" s="119"/>
      <c r="W27" s="119"/>
      <c r="X27" s="129"/>
      <c r="Y27" s="121"/>
      <c r="Z27" s="122"/>
      <c r="AA27" s="389"/>
      <c r="AB27" s="123"/>
    </row>
    <row r="28" spans="1:28" s="107" customFormat="1" ht="12" customHeight="1" x14ac:dyDescent="0.2">
      <c r="A28" s="110"/>
      <c r="B28" s="110">
        <v>24637</v>
      </c>
      <c r="C28" s="110" t="s">
        <v>1731</v>
      </c>
      <c r="D28" s="110" t="str">
        <f>_xll.BDP(C28,$D$3)</f>
        <v>MYR</v>
      </c>
      <c r="E28" s="110" t="s">
        <v>1732</v>
      </c>
      <c r="F28" s="111">
        <f>_xll.BDP(C28,$F$3)</f>
        <v>22.1</v>
      </c>
      <c r="G28" s="111" t="str">
        <f>_xll.BDP(C28,$G$3)</f>
        <v>#N/A Requesting Data...</v>
      </c>
      <c r="H28" s="112" t="e">
        <f>IF(OR(OR(G28="#N/A N/A",G28="#N/A Real Time"),OR(F28="#N/A N/A",F28="#N/A Real Time")),0,  G28 - F28)</f>
        <v>#VALUE!</v>
      </c>
      <c r="I28" s="113" t="e">
        <f>IF(OR(F28=0,F28="#N/A N/A"),0,H28 / F28*100)</f>
        <v>#VALUE!</v>
      </c>
      <c r="J28" s="114">
        <v>86400</v>
      </c>
      <c r="K28" s="110" t="str">
        <f>CONCATENATE(D90,D28, " Curncy")</f>
        <v>GBPMYR Curncy</v>
      </c>
      <c r="L28" s="110" t="str">
        <f>IF(D28 = D90,1,_xll.BDP(K28,$L$3))</f>
        <v>#N/A Requesting Data...</v>
      </c>
      <c r="M28" s="372" t="e">
        <f>IF(D28 = D90,1,_xll.BDP(K28,$M$3)*L28)</f>
        <v>#VALUE!</v>
      </c>
      <c r="N28" s="116" t="e">
        <f>H28*J28*R28/M28</f>
        <v>#VALUE!</v>
      </c>
      <c r="O28" s="379" t="e">
        <f>N28 / U90</f>
        <v>#VALUE!</v>
      </c>
      <c r="P28" s="286" t="e">
        <f>IF(OR(OR(J28=0,G28 = "#N/A N/A"),G28="#N/A Real Time"),0,G28*J28*R28/M28)</f>
        <v>#VALUE!</v>
      </c>
      <c r="Q28" s="384" t="e">
        <f>P28 / U90*100</f>
        <v>#VALUE!</v>
      </c>
      <c r="R28" s="110">
        <f>IF(EXACT(D28,UPPER(D28)),1,0.01)/T28</f>
        <v>1</v>
      </c>
      <c r="S28" s="110">
        <v>0</v>
      </c>
      <c r="T28" s="110">
        <v>1</v>
      </c>
      <c r="U28" s="110"/>
      <c r="V28" s="119" t="str">
        <f>_xll.BDH(C28,$V$3,$D$1,$D$1)</f>
        <v>#N/A Requesting Data...</v>
      </c>
      <c r="W28" s="119" t="e">
        <f>IF(OR(OR(F28="#N/A N/A",F28="#N/A Real Time"),OR(V28="#N/A N/A",V28="#N/A Real Time")),0,  F28 - V28)</f>
        <v>#VALUE!</v>
      </c>
      <c r="X28" s="129" t="e">
        <f>IF(OR(V28=0,V28="#N/A N/A"),0,W28 / V28*100)</f>
        <v>#VALUE!</v>
      </c>
      <c r="Y28" s="121">
        <v>86400</v>
      </c>
      <c r="Z28" s="122" t="e">
        <f>IF(D28 = D90,1,_xll.BDP(K28,$Z$3)*L28)</f>
        <v>#VALUE!</v>
      </c>
      <c r="AA28" s="389" t="e">
        <f>W28*Y28*R28/Z28 / AB90</f>
        <v>#VALUE!</v>
      </c>
      <c r="AB28" s="123"/>
    </row>
    <row r="29" spans="1:28" s="107" customFormat="1" ht="12" customHeight="1" x14ac:dyDescent="0.2">
      <c r="A29" s="110"/>
      <c r="B29" s="110">
        <v>33812</v>
      </c>
      <c r="C29" s="110" t="s">
        <v>1771</v>
      </c>
      <c r="D29" s="110" t="str">
        <f>_xll.BDP(C29,$D$3)</f>
        <v>MYR</v>
      </c>
      <c r="E29" s="110" t="s">
        <v>1772</v>
      </c>
      <c r="F29" s="111">
        <f>_xll.BDP(C29,$F$3)</f>
        <v>4.32</v>
      </c>
      <c r="G29" s="111" t="str">
        <f>_xll.BDP(C29,$G$3)</f>
        <v>#N/A Requesting Data...</v>
      </c>
      <c r="H29" s="112" t="e">
        <f>IF(OR(OR(G29="#N/A N/A",G29="#N/A Real Time"),OR(F29="#N/A N/A",F29="#N/A Real Time")),0,  G29 - F29)</f>
        <v>#VALUE!</v>
      </c>
      <c r="I29" s="113" t="e">
        <f>IF(OR(F29=0,F29="#N/A N/A"),0,H29 / F29*100)</f>
        <v>#VALUE!</v>
      </c>
      <c r="J29" s="114">
        <v>116700</v>
      </c>
      <c r="K29" s="110" t="str">
        <f>CONCATENATE(D90,D29, " Curncy")</f>
        <v>GBPMYR Curncy</v>
      </c>
      <c r="L29" s="110" t="str">
        <f>IF(D29 = D90,1,_xll.BDP(K29,$L$3))</f>
        <v>#N/A Requesting Data...</v>
      </c>
      <c r="M29" s="372" t="e">
        <f>IF(D29 = D90,1,_xll.BDP(K29,$M$3)*L29)</f>
        <v>#VALUE!</v>
      </c>
      <c r="N29" s="116" t="e">
        <f>H29*J29*R29/M29</f>
        <v>#VALUE!</v>
      </c>
      <c r="O29" s="379" t="e">
        <f>N29 / U90</f>
        <v>#VALUE!</v>
      </c>
      <c r="P29" s="286" t="e">
        <f>IF(OR(OR(J29=0,G29 = "#N/A N/A"),G29="#N/A Real Time"),0,G29*J29*R29/M29)</f>
        <v>#VALUE!</v>
      </c>
      <c r="Q29" s="384" t="e">
        <f>P29 / U90*100</f>
        <v>#VALUE!</v>
      </c>
      <c r="R29" s="110">
        <f>IF(EXACT(D29,UPPER(D29)),1,0.01)/T29</f>
        <v>1</v>
      </c>
      <c r="S29" s="110">
        <v>0</v>
      </c>
      <c r="T29" s="110">
        <v>1</v>
      </c>
      <c r="U29" s="110"/>
      <c r="V29" s="119">
        <f>_xll.BDH(C29,$V$3,$D$1,$D$1)</f>
        <v>4.33</v>
      </c>
      <c r="W29" s="119">
        <f>IF(OR(OR(F29="#N/A N/A",F29="#N/A Real Time"),OR(V29="#N/A N/A",V29="#N/A Real Time")),0,  F29 - V29)</f>
        <v>-9.9999999999997868E-3</v>
      </c>
      <c r="X29" s="129">
        <f>IF(OR(V29=0,V29="#N/A N/A"),0,W29 / V29*100)</f>
        <v>-0.23094688221708512</v>
      </c>
      <c r="Y29" s="121">
        <v>116700</v>
      </c>
      <c r="Z29" s="122" t="e">
        <f>IF(D29 = D90,1,_xll.BDP(K29,$Z$3)*L29)</f>
        <v>#VALUE!</v>
      </c>
      <c r="AA29" s="389" t="e">
        <f>W29*Y29*R29/Z29 / AB90</f>
        <v>#VALUE!</v>
      </c>
      <c r="AB29" s="123"/>
    </row>
    <row r="30" spans="1:28" s="107" customFormat="1" ht="12" customHeight="1" x14ac:dyDescent="0.2">
      <c r="A30" s="287" t="s">
        <v>1770</v>
      </c>
      <c r="B30" s="287"/>
      <c r="C30" s="287"/>
      <c r="D30" s="287"/>
      <c r="E30" s="287" t="s">
        <v>1730</v>
      </c>
      <c r="F30" s="288"/>
      <c r="G30" s="288"/>
      <c r="H30" s="289"/>
      <c r="I30" s="290"/>
      <c r="J30" s="291"/>
      <c r="K30" s="287"/>
      <c r="L30" s="287"/>
      <c r="M30" s="374"/>
      <c r="N30" s="292" t="e">
        <f xml:space="preserve"> SUM(N27:N29)</f>
        <v>#VALUE!</v>
      </c>
      <c r="O30" s="380" t="e">
        <f xml:space="preserve"> SUM(O27:O29)</f>
        <v>#VALUE!</v>
      </c>
      <c r="P30" s="293" t="e">
        <f xml:space="preserve"> SUM(P27:P29)</f>
        <v>#VALUE!</v>
      </c>
      <c r="Q30" s="385" t="e">
        <f xml:space="preserve"> SUM(Q27:Q29)</f>
        <v>#VALUE!</v>
      </c>
      <c r="R30" s="287"/>
      <c r="S30" s="287"/>
      <c r="T30" s="287"/>
      <c r="U30" s="287"/>
      <c r="V30" s="294"/>
      <c r="W30" s="294"/>
      <c r="X30" s="295"/>
      <c r="Y30" s="296"/>
      <c r="Z30" s="297"/>
      <c r="AA30" s="390" t="e">
        <f xml:space="preserve"> SUM(AA27:AA29)</f>
        <v>#VALUE!</v>
      </c>
      <c r="AB30" s="298"/>
    </row>
    <row r="31" spans="1:28" s="107" customFormat="1" ht="12" customHeight="1" x14ac:dyDescent="0.2">
      <c r="A31" s="152"/>
      <c r="B31" s="152"/>
      <c r="C31" s="152"/>
      <c r="D31" s="152"/>
      <c r="E31" s="152"/>
      <c r="F31" s="173"/>
      <c r="G31" s="173"/>
      <c r="H31" s="169"/>
      <c r="I31" s="170"/>
      <c r="J31" s="174"/>
      <c r="K31" s="152"/>
      <c r="L31" s="152"/>
      <c r="M31" s="375"/>
      <c r="N31" s="174"/>
      <c r="O31" s="381"/>
      <c r="P31" s="175"/>
      <c r="Q31" s="386"/>
      <c r="R31" s="152"/>
      <c r="S31" s="152"/>
      <c r="T31" s="152"/>
      <c r="U31" s="152"/>
      <c r="V31" s="171"/>
      <c r="W31" s="171"/>
      <c r="X31" s="172"/>
      <c r="Y31" s="176"/>
      <c r="Z31" s="177"/>
      <c r="AA31" s="391"/>
      <c r="AB31" s="167"/>
    </row>
    <row r="32" spans="1:28" s="107" customFormat="1" ht="12" customHeight="1" x14ac:dyDescent="0.2">
      <c r="A32" s="152"/>
      <c r="B32" s="152">
        <v>24498</v>
      </c>
      <c r="C32" s="152" t="s">
        <v>1621</v>
      </c>
      <c r="D32" s="152" t="str">
        <f>_xll.BDP(C32,$D$3)</f>
        <v>NOK</v>
      </c>
      <c r="E32" s="152" t="s">
        <v>249</v>
      </c>
      <c r="F32" s="173">
        <f>_xll.BDP(C32,$F$3)</f>
        <v>335.2</v>
      </c>
      <c r="G32" s="173" t="str">
        <f>_xll.BDP(C32,$G$3)</f>
        <v>#N/A Requesting Data...</v>
      </c>
      <c r="H32" s="169" t="e">
        <f>IF(OR(OR(G32="#N/A N/A",G32="#N/A Real Time"),OR(F32="#N/A N/A",F32="#N/A Real Time")),0,  G32 - F32)</f>
        <v>#VALUE!</v>
      </c>
      <c r="I32" s="170" t="e">
        <f>IF(OR(F32=0,F32="#N/A N/A"),0,H32 / F32*100)</f>
        <v>#VALUE!</v>
      </c>
      <c r="J32" s="174">
        <v>159031</v>
      </c>
      <c r="K32" s="152" t="str">
        <f>CONCATENATE(D90,D32, " Curncy")</f>
        <v>GBPNOK Curncy</v>
      </c>
      <c r="L32" s="152" t="str">
        <f>IF(D32 = D90,1,_xll.BDP(K32,$L$3))</f>
        <v>#N/A Requesting Data...</v>
      </c>
      <c r="M32" s="375" t="e">
        <f>IF(D32 = D90,1,_xll.BDP(K32,$M$3)*L32)</f>
        <v>#VALUE!</v>
      </c>
      <c r="N32" s="174" t="e">
        <f>H32*J32*R32/M32</f>
        <v>#VALUE!</v>
      </c>
      <c r="O32" s="381" t="e">
        <f>N32 / U90</f>
        <v>#VALUE!</v>
      </c>
      <c r="P32" s="175" t="e">
        <f>IF(OR(OR(J32=0,G32 = "#N/A N/A"),G32="#N/A Real Time"),0,G32*J32*R32/M32)</f>
        <v>#VALUE!</v>
      </c>
      <c r="Q32" s="386" t="e">
        <f>P32 / U90*100</f>
        <v>#VALUE!</v>
      </c>
      <c r="R32" s="152">
        <f>IF(EXACT(D32,UPPER(D32)),1,0.01)/T32</f>
        <v>1</v>
      </c>
      <c r="S32" s="152">
        <v>0</v>
      </c>
      <c r="T32" s="152">
        <v>1</v>
      </c>
      <c r="U32" s="152"/>
      <c r="V32" s="171">
        <v>255.8</v>
      </c>
      <c r="W32" s="171">
        <f>IF(OR(OR(F32="#N/A N/A",F32="#N/A Real Time"),OR(V32="#N/A N/A",V32="#N/A Real Time")),0,  F32 - V32)</f>
        <v>79.399999999999977</v>
      </c>
      <c r="X32" s="172">
        <f>IF(OR(V32=0,V32="#N/A N/A"),0,W32 / V32*100)</f>
        <v>31.039874902267385</v>
      </c>
      <c r="Y32" s="176">
        <v>159031</v>
      </c>
      <c r="Z32" s="177" t="e">
        <f>IF(D32 = D90,1,_xll.BDP(K32,$Z$3)*L32)</f>
        <v>#VALUE!</v>
      </c>
      <c r="AA32" s="391" t="e">
        <f>W32*Y32*R32/Z32 / AB90</f>
        <v>#VALUE!</v>
      </c>
      <c r="AB32" s="167"/>
    </row>
    <row r="33" spans="1:28" s="107" customFormat="1" ht="12" customHeight="1" x14ac:dyDescent="0.2">
      <c r="A33" s="152"/>
      <c r="B33" s="152">
        <v>106</v>
      </c>
      <c r="C33" s="152" t="s">
        <v>623</v>
      </c>
      <c r="D33" s="152" t="str">
        <f>_xll.BDP(C33,$D$3)</f>
        <v>NOK</v>
      </c>
      <c r="E33" s="152" t="s">
        <v>647</v>
      </c>
      <c r="F33" s="173">
        <f>_xll.BDP(C33,$F$3)</f>
        <v>54</v>
      </c>
      <c r="G33" s="173" t="str">
        <f>_xll.BDP(C33,$G$3)</f>
        <v>#N/A Requesting Data...</v>
      </c>
      <c r="H33" s="169" t="e">
        <f>IF(OR(OR(G33="#N/A N/A",G33="#N/A Real Time"),OR(F33="#N/A N/A",F33="#N/A Real Time")),0,  G33 - F33)</f>
        <v>#VALUE!</v>
      </c>
      <c r="I33" s="170" t="e">
        <f>IF(OR(F33=0,F33="#N/A N/A"),0,H33 / F33*100)</f>
        <v>#VALUE!</v>
      </c>
      <c r="J33" s="174">
        <v>139065</v>
      </c>
      <c r="K33" s="152" t="str">
        <f>CONCATENATE(D90,D33, " Curncy")</f>
        <v>GBPNOK Curncy</v>
      </c>
      <c r="L33" s="152" t="str">
        <f>IF(D33 = D90,1,_xll.BDP(K33,$L$3))</f>
        <v>#N/A Requesting Data...</v>
      </c>
      <c r="M33" s="375" t="e">
        <f>IF(D33 = D90,1,_xll.BDP(K33,$M$3)*L33)</f>
        <v>#VALUE!</v>
      </c>
      <c r="N33" s="174" t="e">
        <f>H33*J33*R33/M33</f>
        <v>#VALUE!</v>
      </c>
      <c r="O33" s="381" t="e">
        <f>N33 / U90</f>
        <v>#VALUE!</v>
      </c>
      <c r="P33" s="175" t="e">
        <f>IF(OR(OR(J33=0,G33 = "#N/A N/A"),G33="#N/A Real Time"),0,G33*J33*R33/M33)</f>
        <v>#VALUE!</v>
      </c>
      <c r="Q33" s="386" t="e">
        <f>P33 / U90*100</f>
        <v>#VALUE!</v>
      </c>
      <c r="R33" s="152">
        <f>IF(EXACT(D33,UPPER(D33)),1,0.01)/T33</f>
        <v>1</v>
      </c>
      <c r="S33" s="152">
        <v>0</v>
      </c>
      <c r="T33" s="152">
        <v>1</v>
      </c>
      <c r="U33" s="152"/>
      <c r="V33" s="171" t="str">
        <f>_xll.BDH(C33,$V$3,$D$1,$D$1)</f>
        <v>#N/A Requesting Data...</v>
      </c>
      <c r="W33" s="171" t="e">
        <f>IF(OR(OR(F33="#N/A N/A",F33="#N/A Real Time"),OR(V33="#N/A N/A",V33="#N/A Real Time")),0,  F33 - V33)</f>
        <v>#VALUE!</v>
      </c>
      <c r="X33" s="172" t="e">
        <f>IF(OR(V33=0,V33="#N/A N/A"),0,W33 / V33*100)</f>
        <v>#VALUE!</v>
      </c>
      <c r="Y33" s="176">
        <v>139065</v>
      </c>
      <c r="Z33" s="177" t="e">
        <f>IF(D33 = D90,1,_xll.BDP(K33,$Z$3)*L33)</f>
        <v>#VALUE!</v>
      </c>
      <c r="AA33" s="391" t="e">
        <f>W33*Y33*R33/Z33 / AB90</f>
        <v>#VALUE!</v>
      </c>
      <c r="AB33" s="167"/>
    </row>
    <row r="34" spans="1:28" s="107" customFormat="1" ht="12" customHeight="1" x14ac:dyDescent="0.2">
      <c r="A34" s="152"/>
      <c r="B34" s="152">
        <v>26989</v>
      </c>
      <c r="C34" s="152" t="s">
        <v>115</v>
      </c>
      <c r="D34" s="152" t="str">
        <f>_xll.BDP(C34,$D$3)</f>
        <v>NOK</v>
      </c>
      <c r="E34" s="152" t="s">
        <v>230</v>
      </c>
      <c r="F34" s="173">
        <f>_xll.BDP(C34,$F$3)</f>
        <v>32</v>
      </c>
      <c r="G34" s="173" t="str">
        <f>_xll.BDP(C34,$G$3)</f>
        <v>#N/A Requesting Data...</v>
      </c>
      <c r="H34" s="169" t="e">
        <f>IF(OR(OR(G34="#N/A N/A",G34="#N/A Real Time"),OR(F34="#N/A N/A",F34="#N/A Real Time")),0,  G34 - F34)</f>
        <v>#VALUE!</v>
      </c>
      <c r="I34" s="170" t="e">
        <f>IF(OR(F34=0,F34="#N/A N/A"),0,H34 / F34*100)</f>
        <v>#VALUE!</v>
      </c>
      <c r="J34" s="174">
        <v>1769</v>
      </c>
      <c r="K34" s="152" t="str">
        <f>CONCATENATE(D90,D34, " Curncy")</f>
        <v>GBPNOK Curncy</v>
      </c>
      <c r="L34" s="152" t="str">
        <f>IF(D34 = D90,1,_xll.BDP(K34,$L$3))</f>
        <v>#N/A Requesting Data...</v>
      </c>
      <c r="M34" s="375" t="e">
        <f>IF(D34 = D90,1,_xll.BDP(K34,$M$3)*L34)</f>
        <v>#VALUE!</v>
      </c>
      <c r="N34" s="174" t="e">
        <f>H34*J34*R34/M34</f>
        <v>#VALUE!</v>
      </c>
      <c r="O34" s="381" t="e">
        <f>N34 / U90</f>
        <v>#VALUE!</v>
      </c>
      <c r="P34" s="175" t="e">
        <f>IF(OR(OR(J34=0,G34 = "#N/A N/A"),G34="#N/A Real Time"),0,G34*J34*R34/M34)</f>
        <v>#VALUE!</v>
      </c>
      <c r="Q34" s="386" t="e">
        <f>P34 / U90*100</f>
        <v>#VALUE!</v>
      </c>
      <c r="R34" s="152">
        <f>IF(EXACT(D34,UPPER(D34)),1,0.01)/T34</f>
        <v>1</v>
      </c>
      <c r="S34" s="152">
        <v>0</v>
      </c>
      <c r="T34" s="152">
        <v>1</v>
      </c>
      <c r="U34" s="152"/>
      <c r="V34" s="171">
        <f>_xll.BDH(C34,$V$3,$D$1,$D$1)</f>
        <v>32.299999999999997</v>
      </c>
      <c r="W34" s="171">
        <f>IF(OR(OR(F34="#N/A N/A",F34="#N/A Real Time"),OR(V34="#N/A N/A",V34="#N/A Real Time")),0,  F34 - V34)</f>
        <v>-0.29999999999999716</v>
      </c>
      <c r="X34" s="172">
        <f>IF(OR(V34=0,V34="#N/A N/A"),0,W34 / V34*100)</f>
        <v>-0.92879256965943402</v>
      </c>
      <c r="Y34" s="176">
        <v>1769</v>
      </c>
      <c r="Z34" s="177" t="e">
        <f>IF(D34 = D90,1,_xll.BDP(K34,$Z$3)*L34)</f>
        <v>#VALUE!</v>
      </c>
      <c r="AA34" s="391" t="e">
        <f>W34*Y34*R34/Z34 / AB90</f>
        <v>#VALUE!</v>
      </c>
      <c r="AB34" s="167"/>
    </row>
    <row r="35" spans="1:28" s="107" customFormat="1" ht="12" customHeight="1" x14ac:dyDescent="0.2">
      <c r="A35" s="110"/>
      <c r="B35" s="110">
        <v>100</v>
      </c>
      <c r="C35" s="110" t="s">
        <v>627</v>
      </c>
      <c r="D35" s="110" t="str">
        <f>_xll.BDP(C35,$D$3)</f>
        <v>NOK</v>
      </c>
      <c r="E35" s="110" t="s">
        <v>652</v>
      </c>
      <c r="F35" s="111">
        <f>_xll.BDP(C35,$F$3)</f>
        <v>416.3</v>
      </c>
      <c r="G35" s="111" t="str">
        <f>_xll.BDP(C35,$G$3)</f>
        <v>#N/A Requesting Data...</v>
      </c>
      <c r="H35" s="112" t="e">
        <f>IF(OR(OR(G35="#N/A N/A",G35="#N/A Real Time"),OR(F35="#N/A N/A",F35="#N/A Real Time")),0,  G35 - F35)</f>
        <v>#VALUE!</v>
      </c>
      <c r="I35" s="113" t="e">
        <f>IF(OR(F35=0,F35="#N/A N/A"),0,H35 / F35*100)</f>
        <v>#VALUE!</v>
      </c>
      <c r="J35" s="114">
        <v>40081</v>
      </c>
      <c r="K35" s="110" t="str">
        <f>CONCATENATE(D90,D35, " Curncy")</f>
        <v>GBPNOK Curncy</v>
      </c>
      <c r="L35" s="110" t="str">
        <f>IF(D35 = D90,1,_xll.BDP(K35,$L$3))</f>
        <v>#N/A Requesting Data...</v>
      </c>
      <c r="M35" s="372" t="e">
        <f>IF(D35 = D90,1,_xll.BDP(K35,$M$3)*L35)</f>
        <v>#VALUE!</v>
      </c>
      <c r="N35" s="116" t="e">
        <f>H35*J35*R35/M35</f>
        <v>#VALUE!</v>
      </c>
      <c r="O35" s="379" t="e">
        <f>N35 / U90</f>
        <v>#VALUE!</v>
      </c>
      <c r="P35" s="286" t="e">
        <f>IF(OR(OR(J35=0,G35 = "#N/A N/A"),G35="#N/A Real Time"),0,G35*J35*R35/M35)</f>
        <v>#VALUE!</v>
      </c>
      <c r="Q35" s="384" t="e">
        <f>P35 / U90*100</f>
        <v>#VALUE!</v>
      </c>
      <c r="R35" s="110">
        <f>IF(EXACT(D35,UPPER(D35)),1,0.01)/T35</f>
        <v>1</v>
      </c>
      <c r="S35" s="110">
        <v>0</v>
      </c>
      <c r="T35" s="110">
        <v>1</v>
      </c>
      <c r="U35" s="110"/>
      <c r="V35" s="119">
        <f>_xll.BDH(C35,$V$3,$D$1,$D$1)</f>
        <v>411.6</v>
      </c>
      <c r="W35" s="119">
        <f>IF(OR(OR(F35="#N/A N/A",F35="#N/A Real Time"),OR(V35="#N/A N/A",V35="#N/A Real Time")),0,  F35 - V35)</f>
        <v>4.6999999999999886</v>
      </c>
      <c r="X35" s="129">
        <f>IF(OR(V35=0,V35="#N/A N/A"),0,W35 / V35*100)</f>
        <v>1.1418853255587922</v>
      </c>
      <c r="Y35" s="121">
        <v>40081</v>
      </c>
      <c r="Z35" s="122" t="e">
        <f>IF(D35 = D90,1,_xll.BDP(K35,$Z$3)*L35)</f>
        <v>#VALUE!</v>
      </c>
      <c r="AA35" s="389" t="e">
        <f>W35*Y35*R35/Z35 / AB90</f>
        <v>#VALUE!</v>
      </c>
      <c r="AB35" s="123"/>
    </row>
    <row r="36" spans="1:28" s="107" customFormat="1" ht="12" customHeight="1" x14ac:dyDescent="0.2">
      <c r="A36" s="287" t="s">
        <v>1548</v>
      </c>
      <c r="B36" s="287"/>
      <c r="C36" s="287"/>
      <c r="D36" s="287"/>
      <c r="E36" s="287" t="s">
        <v>113</v>
      </c>
      <c r="F36" s="288"/>
      <c r="G36" s="288"/>
      <c r="H36" s="289"/>
      <c r="I36" s="290"/>
      <c r="J36" s="291"/>
      <c r="K36" s="287"/>
      <c r="L36" s="287"/>
      <c r="M36" s="374"/>
      <c r="N36" s="292" t="e">
        <f xml:space="preserve"> SUM(N31:N35)</f>
        <v>#VALUE!</v>
      </c>
      <c r="O36" s="380" t="e">
        <f xml:space="preserve"> SUM(O31:O35)</f>
        <v>#VALUE!</v>
      </c>
      <c r="P36" s="293" t="e">
        <f xml:space="preserve"> SUM(P31:P35)</f>
        <v>#VALUE!</v>
      </c>
      <c r="Q36" s="385" t="e">
        <f xml:space="preserve"> SUM(Q31:Q35)</f>
        <v>#VALUE!</v>
      </c>
      <c r="R36" s="287"/>
      <c r="S36" s="287"/>
      <c r="T36" s="287"/>
      <c r="U36" s="287"/>
      <c r="V36" s="294"/>
      <c r="W36" s="294"/>
      <c r="X36" s="295"/>
      <c r="Y36" s="296"/>
      <c r="Z36" s="297"/>
      <c r="AA36" s="390" t="e">
        <f xml:space="preserve"> SUM(AA31:AA35)</f>
        <v>#VALUE!</v>
      </c>
      <c r="AB36" s="298"/>
    </row>
    <row r="37" spans="1:28" s="107" customFormat="1" ht="12" customHeight="1" x14ac:dyDescent="0.2">
      <c r="A37" s="110"/>
      <c r="B37" s="110"/>
      <c r="C37" s="110"/>
      <c r="D37" s="110"/>
      <c r="E37" s="110"/>
      <c r="F37" s="111"/>
      <c r="G37" s="111"/>
      <c r="H37" s="112"/>
      <c r="I37" s="113"/>
      <c r="J37" s="114"/>
      <c r="K37" s="110"/>
      <c r="L37" s="110"/>
      <c r="M37" s="372"/>
      <c r="N37" s="116"/>
      <c r="O37" s="379"/>
      <c r="P37" s="286"/>
      <c r="Q37" s="384"/>
      <c r="R37" s="110"/>
      <c r="S37" s="110"/>
      <c r="T37" s="110"/>
      <c r="U37" s="110"/>
      <c r="V37" s="119"/>
      <c r="W37" s="119"/>
      <c r="X37" s="129"/>
      <c r="Y37" s="121"/>
      <c r="Z37" s="122"/>
      <c r="AA37" s="389"/>
      <c r="AB37" s="123"/>
    </row>
    <row r="38" spans="1:28" s="107" customFormat="1" ht="12" customHeight="1" x14ac:dyDescent="0.2">
      <c r="A38" s="110"/>
      <c r="B38" s="110">
        <v>25858</v>
      </c>
      <c r="C38" s="110" t="s">
        <v>1720</v>
      </c>
      <c r="D38" s="110" t="str">
        <f>_xll.BDP(C38,$D$3)</f>
        <v>SGD</v>
      </c>
      <c r="E38" s="110" t="s">
        <v>1721</v>
      </c>
      <c r="F38" s="111">
        <f>_xll.BDP(C38,$F$3)</f>
        <v>0.245</v>
      </c>
      <c r="G38" s="111" t="str">
        <f>_xll.BDP(C38,$G$3)</f>
        <v>#N/A Requesting Data...</v>
      </c>
      <c r="H38" s="112" t="e">
        <f>IF(OR(OR(G38="#N/A N/A",G38="#N/A Real Time"),OR(F38="#N/A N/A",F38="#N/A Real Time")),0,  G38 - F38)</f>
        <v>#VALUE!</v>
      </c>
      <c r="I38" s="113" t="e">
        <f>IF(OR(F38=0,F38="#N/A N/A"),0,H38 / F38*100)</f>
        <v>#VALUE!</v>
      </c>
      <c r="J38" s="114">
        <v>14605256</v>
      </c>
      <c r="K38" s="110" t="str">
        <f>CONCATENATE(D90,D38, " Curncy")</f>
        <v>GBPSGD Curncy</v>
      </c>
      <c r="L38" s="110" t="str">
        <f>IF(D38 = D90,1,_xll.BDP(K38,$L$3))</f>
        <v>#N/A Requesting Data...</v>
      </c>
      <c r="M38" s="372" t="e">
        <f>IF(D38 = D90,1,_xll.BDP(K38,$M$3)*L38)</f>
        <v>#VALUE!</v>
      </c>
      <c r="N38" s="116" t="e">
        <f>H38*J38*R38/M38</f>
        <v>#VALUE!</v>
      </c>
      <c r="O38" s="379" t="e">
        <f>N38 / U90</f>
        <v>#VALUE!</v>
      </c>
      <c r="P38" s="286" t="e">
        <f>IF(OR(OR(J38=0,G38 = "#N/A N/A"),G38="#N/A Real Time"),0,G38*J38*R38/M38)</f>
        <v>#VALUE!</v>
      </c>
      <c r="Q38" s="384" t="e">
        <f>P38 / U90*100</f>
        <v>#VALUE!</v>
      </c>
      <c r="R38" s="110">
        <f>IF(EXACT(D38,UPPER(D38)),1,0.01)/T38</f>
        <v>1</v>
      </c>
      <c r="S38" s="110">
        <v>0</v>
      </c>
      <c r="T38" s="110">
        <v>1</v>
      </c>
      <c r="U38" s="110"/>
      <c r="V38" s="119">
        <f>_xll.BDH(C38,$V$3,$D$1,$D$1)</f>
        <v>0.25</v>
      </c>
      <c r="W38" s="119">
        <f>IF(OR(OR(F38="#N/A N/A",F38="#N/A Real Time"),OR(V38="#N/A N/A",V38="#N/A Real Time")),0,  F38 - V38)</f>
        <v>-5.0000000000000044E-3</v>
      </c>
      <c r="X38" s="129">
        <f>IF(OR(V38=0,V38="#N/A N/A"),0,W38 / V38*100)</f>
        <v>-2.0000000000000018</v>
      </c>
      <c r="Y38" s="121">
        <v>14605256</v>
      </c>
      <c r="Z38" s="122" t="e">
        <f>IF(D38 = D90,1,_xll.BDP(K38,$Z$3)*L38)</f>
        <v>#VALUE!</v>
      </c>
      <c r="AA38" s="389" t="e">
        <f>W38*Y38*R38/Z38 / AB90</f>
        <v>#VALUE!</v>
      </c>
      <c r="AB38" s="123"/>
    </row>
    <row r="39" spans="1:28" s="107" customFormat="1" ht="12" customHeight="1" x14ac:dyDescent="0.2">
      <c r="A39" s="287" t="s">
        <v>1761</v>
      </c>
      <c r="B39" s="287"/>
      <c r="C39" s="287"/>
      <c r="D39" s="287"/>
      <c r="E39" s="287" t="s">
        <v>716</v>
      </c>
      <c r="F39" s="288"/>
      <c r="G39" s="288"/>
      <c r="H39" s="289"/>
      <c r="I39" s="290"/>
      <c r="J39" s="291"/>
      <c r="K39" s="287"/>
      <c r="L39" s="287"/>
      <c r="M39" s="374"/>
      <c r="N39" s="292" t="e">
        <f xml:space="preserve"> SUM(N37:N38)</f>
        <v>#VALUE!</v>
      </c>
      <c r="O39" s="380" t="e">
        <f xml:space="preserve"> SUM(O37:O38)</f>
        <v>#VALUE!</v>
      </c>
      <c r="P39" s="293" t="e">
        <f xml:space="preserve"> SUM(P37:P38)</f>
        <v>#VALUE!</v>
      </c>
      <c r="Q39" s="385" t="e">
        <f xml:space="preserve"> SUM(Q37:Q38)</f>
        <v>#VALUE!</v>
      </c>
      <c r="R39" s="287"/>
      <c r="S39" s="287"/>
      <c r="T39" s="287"/>
      <c r="U39" s="287"/>
      <c r="V39" s="294"/>
      <c r="W39" s="294"/>
      <c r="X39" s="295"/>
      <c r="Y39" s="296"/>
      <c r="Z39" s="297"/>
      <c r="AA39" s="390" t="e">
        <f xml:space="preserve"> SUM(AA37:AA38)</f>
        <v>#VALUE!</v>
      </c>
      <c r="AB39" s="298"/>
    </row>
    <row r="40" spans="1:28" s="107" customFormat="1" ht="12" customHeight="1" x14ac:dyDescent="0.2">
      <c r="A40" s="152"/>
      <c r="B40" s="152"/>
      <c r="C40" s="152"/>
      <c r="D40" s="152"/>
      <c r="E40" s="152"/>
      <c r="F40" s="173"/>
      <c r="G40" s="173"/>
      <c r="H40" s="169"/>
      <c r="I40" s="170"/>
      <c r="J40" s="174"/>
      <c r="K40" s="152"/>
      <c r="L40" s="152"/>
      <c r="M40" s="375"/>
      <c r="N40" s="174"/>
      <c r="O40" s="381"/>
      <c r="P40" s="175"/>
      <c r="Q40" s="386"/>
      <c r="R40" s="152"/>
      <c r="S40" s="152"/>
      <c r="T40" s="152"/>
      <c r="U40" s="152"/>
      <c r="V40" s="171"/>
      <c r="W40" s="171"/>
      <c r="X40" s="172"/>
      <c r="Y40" s="176"/>
      <c r="Z40" s="177"/>
      <c r="AA40" s="391"/>
      <c r="AB40" s="167"/>
    </row>
    <row r="41" spans="1:28" s="107" customFormat="1" ht="12" customHeight="1" x14ac:dyDescent="0.2">
      <c r="A41" s="152"/>
      <c r="B41" s="152">
        <v>924</v>
      </c>
      <c r="C41" s="152" t="s">
        <v>352</v>
      </c>
      <c r="D41" s="152" t="str">
        <f>_xll.BDP(C41,$D$3)</f>
        <v>ZAr</v>
      </c>
      <c r="E41" s="152" t="s">
        <v>353</v>
      </c>
      <c r="F41" s="173">
        <f>_xll.BDP(C41,$F$3)</f>
        <v>24204</v>
      </c>
      <c r="G41" s="173" t="str">
        <f>_xll.BDP(C41,$G$3)</f>
        <v>#N/A Requesting Data...</v>
      </c>
      <c r="H41" s="169" t="e">
        <f>IF(OR(OR(G41="#N/A N/A",G41="#N/A Real Time"),OR(F41="#N/A N/A",F41="#N/A Real Time")),0,  G41 - F41)</f>
        <v>#VALUE!</v>
      </c>
      <c r="I41" s="170" t="e">
        <f>IF(OR(F41=0,F41="#N/A N/A"),0,H41 / F41*100)</f>
        <v>#VALUE!</v>
      </c>
      <c r="J41" s="174">
        <v>113744</v>
      </c>
      <c r="K41" s="152" t="str">
        <f>CONCATENATE(D90,D41, " Curncy")</f>
        <v>GBPZAr Curncy</v>
      </c>
      <c r="L41" s="152" t="str">
        <f>IF(D41 = D90,1,_xll.BDP(K41,$L$3))</f>
        <v>#N/A Requesting Data...</v>
      </c>
      <c r="M41" s="375" t="e">
        <f>IF(D41 = D90,1,_xll.BDP(K41,$M$3)*L41)</f>
        <v>#VALUE!</v>
      </c>
      <c r="N41" s="174" t="e">
        <f>H41*J41*R41/M41</f>
        <v>#VALUE!</v>
      </c>
      <c r="O41" s="381" t="e">
        <f>N41 / U90</f>
        <v>#VALUE!</v>
      </c>
      <c r="P41" s="175" t="e">
        <f>IF(OR(OR(J41=0,G41 = "#N/A N/A"),G41="#N/A Real Time"),0,G41*J41*R41/M41)</f>
        <v>#VALUE!</v>
      </c>
      <c r="Q41" s="386" t="e">
        <f>P41 / U90*100</f>
        <v>#VALUE!</v>
      </c>
      <c r="R41" s="152">
        <f>IF(EXACT(D41,UPPER(D41)),1,0.01)/T41</f>
        <v>0.01</v>
      </c>
      <c r="S41" s="152">
        <v>0</v>
      </c>
      <c r="T41" s="152">
        <v>1</v>
      </c>
      <c r="U41" s="152"/>
      <c r="V41" s="171">
        <f>_xll.BDH(C41,$V$3,$D$1,$D$1)</f>
        <v>24503</v>
      </c>
      <c r="W41" s="171">
        <f>IF(OR(OR(F41="#N/A N/A",F41="#N/A Real Time"),OR(V41="#N/A N/A",V41="#N/A Real Time")),0,  F41 - V41)</f>
        <v>-299</v>
      </c>
      <c r="X41" s="172">
        <f>IF(OR(V41=0,V41="#N/A N/A"),0,W41 / V41*100)</f>
        <v>-1.2202587438272865</v>
      </c>
      <c r="Y41" s="176">
        <v>113744</v>
      </c>
      <c r="Z41" s="177" t="e">
        <f>IF(D41 = D90,1,_xll.BDP(K41,$Z$3)*L41)</f>
        <v>#VALUE!</v>
      </c>
      <c r="AA41" s="391" t="e">
        <f>W41*Y41*R41/Z41 / AB90</f>
        <v>#VALUE!</v>
      </c>
      <c r="AB41" s="167"/>
    </row>
    <row r="42" spans="1:28" s="107" customFormat="1" ht="12" customHeight="1" x14ac:dyDescent="0.2">
      <c r="A42" s="152"/>
      <c r="B42" s="152">
        <v>19942</v>
      </c>
      <c r="C42" s="152" t="s">
        <v>1418</v>
      </c>
      <c r="D42" s="152" t="str">
        <f>_xll.BDP(C42,$D$3)</f>
        <v>ZAr</v>
      </c>
      <c r="E42" s="152" t="s">
        <v>1419</v>
      </c>
      <c r="F42" s="173">
        <f>_xll.BDP(C42,$F$3)</f>
        <v>4006</v>
      </c>
      <c r="G42" s="173" t="str">
        <f>_xll.BDP(C42,$G$3)</f>
        <v>#N/A Requesting Data...</v>
      </c>
      <c r="H42" s="169" t="e">
        <f>IF(OR(OR(G42="#N/A N/A",G42="#N/A Real Time"),OR(F42="#N/A N/A",F42="#N/A Real Time")),0,  G42 - F42)</f>
        <v>#VALUE!</v>
      </c>
      <c r="I42" s="170" t="e">
        <f>IF(OR(F42=0,F42="#N/A N/A"),0,H42 / F42*100)</f>
        <v>#VALUE!</v>
      </c>
      <c r="J42" s="174">
        <v>267060</v>
      </c>
      <c r="K42" s="152" t="str">
        <f>CONCATENATE(D90,D42, " Curncy")</f>
        <v>GBPZAr Curncy</v>
      </c>
      <c r="L42" s="152" t="str">
        <f>IF(D42 = D90,1,_xll.BDP(K42,$L$3))</f>
        <v>#N/A Requesting Data...</v>
      </c>
      <c r="M42" s="375" t="e">
        <f>IF(D42 = D90,1,_xll.BDP(K42,$M$3)*L42)</f>
        <v>#VALUE!</v>
      </c>
      <c r="N42" s="174" t="e">
        <f>H42*J42*R42/M42</f>
        <v>#VALUE!</v>
      </c>
      <c r="O42" s="381" t="e">
        <f>N42 / U90</f>
        <v>#VALUE!</v>
      </c>
      <c r="P42" s="175" t="e">
        <f>IF(OR(OR(J42=0,G42 = "#N/A N/A"),G42="#N/A Real Time"),0,G42*J42*R42/M42)</f>
        <v>#VALUE!</v>
      </c>
      <c r="Q42" s="386" t="e">
        <f>P42 / U90*100</f>
        <v>#VALUE!</v>
      </c>
      <c r="R42" s="152">
        <f>IF(EXACT(D42,UPPER(D42)),1,0.01)/T42</f>
        <v>0.01</v>
      </c>
      <c r="S42" s="152">
        <v>0</v>
      </c>
      <c r="T42" s="152">
        <v>1</v>
      </c>
      <c r="U42" s="152"/>
      <c r="V42" s="171">
        <f>_xll.BDH(C42,$V$3,$D$1,$D$1)</f>
        <v>4067</v>
      </c>
      <c r="W42" s="171">
        <f>IF(OR(OR(F42="#N/A N/A",F42="#N/A Real Time"),OR(V42="#N/A N/A",V42="#N/A Real Time")),0,  F42 - V42)</f>
        <v>-61</v>
      </c>
      <c r="X42" s="172">
        <f>IF(OR(V42=0,V42="#N/A N/A"),0,W42 / V42*100)</f>
        <v>-1.499877059257438</v>
      </c>
      <c r="Y42" s="176">
        <v>267060</v>
      </c>
      <c r="Z42" s="177" t="e">
        <f>IF(D42 = D90,1,_xll.BDP(K42,$Z$3)*L42)</f>
        <v>#VALUE!</v>
      </c>
      <c r="AA42" s="391" t="e">
        <f>W42*Y42*R42/Z42 / AB90</f>
        <v>#VALUE!</v>
      </c>
      <c r="AB42" s="167"/>
    </row>
    <row r="43" spans="1:28" s="107" customFormat="1" ht="12" customHeight="1" x14ac:dyDescent="0.2">
      <c r="A43" s="186" t="s">
        <v>1549</v>
      </c>
      <c r="B43" s="186"/>
      <c r="C43" s="186"/>
      <c r="D43" s="186"/>
      <c r="E43" s="186" t="s">
        <v>111</v>
      </c>
      <c r="F43" s="230"/>
      <c r="G43" s="230"/>
      <c r="H43" s="231"/>
      <c r="I43" s="232"/>
      <c r="J43" s="233"/>
      <c r="K43" s="186"/>
      <c r="L43" s="186"/>
      <c r="M43" s="376"/>
      <c r="N43" s="233" t="e">
        <f xml:space="preserve"> SUM(N40:N42)</f>
        <v>#VALUE!</v>
      </c>
      <c r="O43" s="382" t="e">
        <f xml:space="preserve"> SUM(O40:O42)</f>
        <v>#VALUE!</v>
      </c>
      <c r="P43" s="234" t="e">
        <f xml:space="preserve"> SUM(P40:P42)</f>
        <v>#VALUE!</v>
      </c>
      <c r="Q43" s="387" t="e">
        <f xml:space="preserve"> SUM(Q40:Q42)</f>
        <v>#VALUE!</v>
      </c>
      <c r="R43" s="186"/>
      <c r="S43" s="186"/>
      <c r="T43" s="186"/>
      <c r="U43" s="186"/>
      <c r="V43" s="235"/>
      <c r="W43" s="235"/>
      <c r="X43" s="236"/>
      <c r="Y43" s="237"/>
      <c r="Z43" s="238"/>
      <c r="AA43" s="392" t="e">
        <f xml:space="preserve"> SUM(AA40:AA42)</f>
        <v>#VALUE!</v>
      </c>
      <c r="AB43" s="211"/>
    </row>
    <row r="44" spans="1:28" s="107" customFormat="1" ht="12" customHeight="1" x14ac:dyDescent="0.2">
      <c r="A44" s="110"/>
      <c r="B44" s="110"/>
      <c r="C44" s="110"/>
      <c r="D44" s="110"/>
      <c r="E44" s="110"/>
      <c r="F44" s="111"/>
      <c r="G44" s="111"/>
      <c r="H44" s="112"/>
      <c r="I44" s="113"/>
      <c r="J44" s="114"/>
      <c r="K44" s="110"/>
      <c r="L44" s="110"/>
      <c r="M44" s="372"/>
      <c r="N44" s="116"/>
      <c r="O44" s="379"/>
      <c r="P44" s="286"/>
      <c r="Q44" s="384"/>
      <c r="R44" s="110"/>
      <c r="S44" s="110"/>
      <c r="T44" s="110"/>
      <c r="U44" s="110"/>
      <c r="V44" s="119"/>
      <c r="W44" s="119"/>
      <c r="X44" s="129"/>
      <c r="Y44" s="121"/>
      <c r="Z44" s="122"/>
      <c r="AA44" s="389"/>
      <c r="AB44" s="123"/>
    </row>
    <row r="45" spans="1:28" s="107" customFormat="1" ht="12" customHeight="1" x14ac:dyDescent="0.2">
      <c r="A45" s="110"/>
      <c r="B45" s="110">
        <v>2099</v>
      </c>
      <c r="C45" s="110" t="s">
        <v>1723</v>
      </c>
      <c r="D45" s="110" t="str">
        <f>_xll.BDP(C45,$D$3)</f>
        <v>EUR</v>
      </c>
      <c r="E45" s="110" t="s">
        <v>1724</v>
      </c>
      <c r="F45" s="111">
        <f>_xll.BDP(C45,$F$3)</f>
        <v>16.14</v>
      </c>
      <c r="G45" s="111" t="str">
        <f>_xll.BDP(C45,$G$3)</f>
        <v>#N/A Requesting Data...</v>
      </c>
      <c r="H45" s="112" t="e">
        <f>IF(OR(OR(G45="#N/A N/A",G45="#N/A Real Time"),OR(F45="#N/A N/A",F45="#N/A Real Time")),0,  G45 - F45)</f>
        <v>#VALUE!</v>
      </c>
      <c r="I45" s="113" t="e">
        <f>IF(OR(F45=0,F45="#N/A N/A"),0,H45 / F45*100)</f>
        <v>#VALUE!</v>
      </c>
      <c r="J45" s="114">
        <v>86637</v>
      </c>
      <c r="K45" s="110" t="str">
        <f>CONCATENATE(D90,D45, " Curncy")</f>
        <v>GBPEUR Curncy</v>
      </c>
      <c r="L45" s="110" t="str">
        <f>IF(D45 = D90,1,_xll.BDP(K45,$L$3))</f>
        <v>#N/A Requesting Data...</v>
      </c>
      <c r="M45" s="372" t="e">
        <f>IF(D45 = D90,1,_xll.BDP(K45,$M$3)*L45)</f>
        <v>#VALUE!</v>
      </c>
      <c r="N45" s="116" t="e">
        <f>H45*J45*R45/M45</f>
        <v>#VALUE!</v>
      </c>
      <c r="O45" s="379" t="e">
        <f>N45 / U90</f>
        <v>#VALUE!</v>
      </c>
      <c r="P45" s="286" t="e">
        <f>IF(OR(OR(J45=0,G45 = "#N/A N/A"),G45="#N/A Real Time"),0,G45*J45*R45/M45)</f>
        <v>#VALUE!</v>
      </c>
      <c r="Q45" s="384" t="e">
        <f>P45 / U90*100</f>
        <v>#VALUE!</v>
      </c>
      <c r="R45" s="110">
        <f>IF(EXACT(D45,UPPER(D45)),1,0.01)/T45</f>
        <v>1</v>
      </c>
      <c r="S45" s="110">
        <v>0</v>
      </c>
      <c r="T45" s="110">
        <v>1</v>
      </c>
      <c r="U45" s="110"/>
      <c r="V45" s="119">
        <f>_xll.BDH(C45,$V$3,$D$1,$D$1)</f>
        <v>16.100000000000001</v>
      </c>
      <c r="W45" s="119">
        <f>IF(OR(OR(F45="#N/A N/A",F45="#N/A Real Time"),OR(V45="#N/A N/A",V45="#N/A Real Time")),0,  F45 - V45)</f>
        <v>3.9999999999999147E-2</v>
      </c>
      <c r="X45" s="129">
        <f>IF(OR(V45=0,V45="#N/A N/A"),0,W45 / V45*100)</f>
        <v>0.24844720496893877</v>
      </c>
      <c r="Y45" s="121">
        <v>86637</v>
      </c>
      <c r="Z45" s="122" t="e">
        <f>IF(D45 = D90,1,_xll.BDP(K45,$Z$3)*L45)</f>
        <v>#VALUE!</v>
      </c>
      <c r="AA45" s="389" t="e">
        <f>W45*Y45*R45/Z45 / AB90</f>
        <v>#VALUE!</v>
      </c>
      <c r="AB45" s="123"/>
    </row>
    <row r="46" spans="1:28" s="107" customFormat="1" ht="12" customHeight="1" x14ac:dyDescent="0.2">
      <c r="A46" s="287" t="s">
        <v>1726</v>
      </c>
      <c r="B46" s="287"/>
      <c r="C46" s="287"/>
      <c r="D46" s="287"/>
      <c r="E46" s="287" t="s">
        <v>531</v>
      </c>
      <c r="F46" s="288"/>
      <c r="G46" s="288"/>
      <c r="H46" s="289"/>
      <c r="I46" s="290"/>
      <c r="J46" s="291"/>
      <c r="K46" s="287"/>
      <c r="L46" s="287"/>
      <c r="M46" s="374"/>
      <c r="N46" s="292" t="e">
        <f xml:space="preserve"> SUM(N44:N45)</f>
        <v>#VALUE!</v>
      </c>
      <c r="O46" s="380" t="e">
        <f xml:space="preserve"> SUM(O44:O45)</f>
        <v>#VALUE!</v>
      </c>
      <c r="P46" s="293" t="e">
        <f xml:space="preserve"> SUM(P44:P45)</f>
        <v>#VALUE!</v>
      </c>
      <c r="Q46" s="385" t="e">
        <f xml:space="preserve"> SUM(Q44:Q45)</f>
        <v>#VALUE!</v>
      </c>
      <c r="R46" s="287"/>
      <c r="S46" s="287"/>
      <c r="T46" s="287"/>
      <c r="U46" s="287"/>
      <c r="V46" s="294"/>
      <c r="W46" s="294"/>
      <c r="X46" s="295"/>
      <c r="Y46" s="296"/>
      <c r="Z46" s="297"/>
      <c r="AA46" s="390" t="e">
        <f xml:space="preserve"> SUM(AA44:AA45)</f>
        <v>#VALUE!</v>
      </c>
      <c r="AB46" s="298"/>
    </row>
    <row r="47" spans="1:28" s="107" customFormat="1" ht="12" customHeight="1" x14ac:dyDescent="0.2">
      <c r="A47" s="152"/>
      <c r="B47" s="152"/>
      <c r="C47" s="152"/>
      <c r="D47" s="152"/>
      <c r="E47" s="152"/>
      <c r="F47" s="173"/>
      <c r="G47" s="173"/>
      <c r="H47" s="169"/>
      <c r="I47" s="170"/>
      <c r="J47" s="174"/>
      <c r="K47" s="152"/>
      <c r="L47" s="152"/>
      <c r="M47" s="375"/>
      <c r="N47" s="174"/>
      <c r="O47" s="381"/>
      <c r="P47" s="175"/>
      <c r="Q47" s="386"/>
      <c r="R47" s="152"/>
      <c r="S47" s="152"/>
      <c r="T47" s="152"/>
      <c r="U47" s="152"/>
      <c r="V47" s="171"/>
      <c r="W47" s="171"/>
      <c r="X47" s="172"/>
      <c r="Y47" s="176"/>
      <c r="Z47" s="177"/>
      <c r="AA47" s="391"/>
      <c r="AB47" s="167"/>
    </row>
    <row r="48" spans="1:28" s="107" customFormat="1" ht="12" customHeight="1" x14ac:dyDescent="0.2">
      <c r="A48" s="152"/>
      <c r="B48" s="152">
        <v>113</v>
      </c>
      <c r="C48" s="152" t="s">
        <v>106</v>
      </c>
      <c r="D48" s="152" t="str">
        <f>_xll.BDP(C48,$D$3)</f>
        <v>SEK</v>
      </c>
      <c r="E48" s="152" t="s">
        <v>279</v>
      </c>
      <c r="F48" s="173">
        <f>_xll.BDP(C48,$F$3)</f>
        <v>76.459999999999994</v>
      </c>
      <c r="G48" s="173" t="str">
        <f>_xll.BDP(C48,$G$3)</f>
        <v>#N/A Requesting Data...</v>
      </c>
      <c r="H48" s="169" t="e">
        <f>IF(OR(OR(G48="#N/A N/A",G48="#N/A Real Time"),OR(F48="#N/A N/A",F48="#N/A Real Time")),0,  G48 - F48)</f>
        <v>#VALUE!</v>
      </c>
      <c r="I48" s="170" t="e">
        <f>IF(OR(F48=0,F48="#N/A N/A"),0,H48 / F48*100)</f>
        <v>#VALUE!</v>
      </c>
      <c r="J48" s="174">
        <v>277292</v>
      </c>
      <c r="K48" s="152" t="str">
        <f>CONCATENATE(D90,D48, " Curncy")</f>
        <v>GBPSEK Curncy</v>
      </c>
      <c r="L48" s="152" t="str">
        <f>IF(D48 = D90,1,_xll.BDP(K48,$L$3))</f>
        <v>#N/A Requesting Data...</v>
      </c>
      <c r="M48" s="375" t="e">
        <f>IF(D48 = D90,1,_xll.BDP(K48,$M$3)*L48)</f>
        <v>#VALUE!</v>
      </c>
      <c r="N48" s="174" t="e">
        <f>H48*J48*R48/M48</f>
        <v>#VALUE!</v>
      </c>
      <c r="O48" s="381" t="e">
        <f>N48 / U90</f>
        <v>#VALUE!</v>
      </c>
      <c r="P48" s="175" t="e">
        <f>IF(OR(OR(J48=0,G48 = "#N/A N/A"),G48="#N/A Real Time"),0,G48*J48*R48/M48)</f>
        <v>#VALUE!</v>
      </c>
      <c r="Q48" s="386" t="e">
        <f>P48 / U90*100</f>
        <v>#VALUE!</v>
      </c>
      <c r="R48" s="152">
        <f>IF(EXACT(D48,UPPER(D48)),1,0.01)/T48</f>
        <v>1</v>
      </c>
      <c r="S48" s="152">
        <v>0</v>
      </c>
      <c r="T48" s="152">
        <v>1</v>
      </c>
      <c r="U48" s="152"/>
      <c r="V48" s="171">
        <f>_xll.BDH(C48,$V$3,$D$1,$D$1)</f>
        <v>76.27</v>
      </c>
      <c r="W48" s="171">
        <f>IF(OR(OR(F48="#N/A N/A",F48="#N/A Real Time"),OR(V48="#N/A N/A",V48="#N/A Real Time")),0,  F48 - V48)</f>
        <v>0.18999999999999773</v>
      </c>
      <c r="X48" s="172">
        <f>IF(OR(V48=0,V48="#N/A N/A"),0,W48 / V48*100)</f>
        <v>0.2491149862331162</v>
      </c>
      <c r="Y48" s="176">
        <v>277292</v>
      </c>
      <c r="Z48" s="177" t="e">
        <f>IF(D48 = D90,1,_xll.BDP(K48,$Z$3)*L48)</f>
        <v>#VALUE!</v>
      </c>
      <c r="AA48" s="391" t="e">
        <f>W48*Y48*R48/Z48 / AB90</f>
        <v>#VALUE!</v>
      </c>
      <c r="AB48" s="167"/>
    </row>
    <row r="49" spans="1:28" s="107" customFormat="1" ht="12" customHeight="1" x14ac:dyDescent="0.2">
      <c r="A49" s="186" t="s">
        <v>1550</v>
      </c>
      <c r="B49" s="186"/>
      <c r="C49" s="186"/>
      <c r="D49" s="186"/>
      <c r="E49" s="186" t="s">
        <v>105</v>
      </c>
      <c r="F49" s="230"/>
      <c r="G49" s="230"/>
      <c r="H49" s="231"/>
      <c r="I49" s="232"/>
      <c r="J49" s="233"/>
      <c r="K49" s="186"/>
      <c r="L49" s="186"/>
      <c r="M49" s="376"/>
      <c r="N49" s="233" t="e">
        <f xml:space="preserve"> SUM(N47:N48)</f>
        <v>#VALUE!</v>
      </c>
      <c r="O49" s="382" t="e">
        <f xml:space="preserve"> SUM(O47:O48)</f>
        <v>#VALUE!</v>
      </c>
      <c r="P49" s="234" t="e">
        <f xml:space="preserve"> SUM(P47:P48)</f>
        <v>#VALUE!</v>
      </c>
      <c r="Q49" s="387" t="e">
        <f xml:space="preserve"> SUM(Q47:Q48)</f>
        <v>#VALUE!</v>
      </c>
      <c r="R49" s="186"/>
      <c r="S49" s="186"/>
      <c r="T49" s="186"/>
      <c r="U49" s="186"/>
      <c r="V49" s="235"/>
      <c r="W49" s="235"/>
      <c r="X49" s="236"/>
      <c r="Y49" s="237"/>
      <c r="Z49" s="238"/>
      <c r="AA49" s="392" t="e">
        <f xml:space="preserve"> SUM(AA47:AA48)</f>
        <v>#VALUE!</v>
      </c>
      <c r="AB49" s="211"/>
    </row>
    <row r="50" spans="1:28" s="107" customFormat="1" ht="12" customHeight="1" x14ac:dyDescent="0.2">
      <c r="A50" s="152"/>
      <c r="B50" s="152"/>
      <c r="C50" s="152"/>
      <c r="D50" s="152"/>
      <c r="E50" s="152"/>
      <c r="F50" s="173"/>
      <c r="G50" s="173"/>
      <c r="H50" s="169"/>
      <c r="I50" s="170"/>
      <c r="J50" s="174"/>
      <c r="K50" s="152"/>
      <c r="L50" s="152"/>
      <c r="M50" s="375"/>
      <c r="N50" s="174"/>
      <c r="O50" s="381"/>
      <c r="P50" s="175"/>
      <c r="Q50" s="386"/>
      <c r="R50" s="152"/>
      <c r="S50" s="152"/>
      <c r="T50" s="152"/>
      <c r="U50" s="152"/>
      <c r="V50" s="171"/>
      <c r="W50" s="171"/>
      <c r="X50" s="172"/>
      <c r="Y50" s="176"/>
      <c r="Z50" s="177"/>
      <c r="AA50" s="391"/>
      <c r="AB50" s="167"/>
    </row>
    <row r="51" spans="1:28" s="107" customFormat="1" ht="12" customHeight="1" x14ac:dyDescent="0.2">
      <c r="A51" s="152"/>
      <c r="B51" s="152">
        <v>7274</v>
      </c>
      <c r="C51" s="152" t="s">
        <v>936</v>
      </c>
      <c r="D51" s="152" t="str">
        <f>_xll.BDP(C51,$D$3)</f>
        <v>GBp</v>
      </c>
      <c r="E51" s="152" t="s">
        <v>1028</v>
      </c>
      <c r="F51" s="173">
        <f>_xll.BDP(C51,$F$3)</f>
        <v>1589</v>
      </c>
      <c r="G51" s="173" t="str">
        <f>_xll.BDP(C51,$G$3)</f>
        <v>#N/A Requesting Data...</v>
      </c>
      <c r="H51" s="169" t="e">
        <f t="shared" ref="H51:H74" si="0">IF(OR(OR(G51="#N/A N/A",G51="#N/A Real Time"),OR(F51="#N/A N/A",F51="#N/A Real Time")),0,  G51 - F51)</f>
        <v>#VALUE!</v>
      </c>
      <c r="I51" s="170" t="e">
        <f t="shared" ref="I51:I74" si="1">IF(OR(F51=0,F51="#N/A N/A"),0,H51 / F51*100)</f>
        <v>#VALUE!</v>
      </c>
      <c r="J51" s="174">
        <v>94293</v>
      </c>
      <c r="K51" s="152" t="str">
        <f>CONCATENATE(D90,D51, " Curncy")</f>
        <v>GBPGBp Curncy</v>
      </c>
      <c r="L51" s="152">
        <f>IF(D51 = D90,1,_xll.BDP(K51,$L$3))</f>
        <v>1</v>
      </c>
      <c r="M51" s="375">
        <f>IF(D51 = D90,1,_xll.BDP(K51,$M$3)*L51)</f>
        <v>1</v>
      </c>
      <c r="N51" s="174" t="e">
        <f t="shared" ref="N51:N74" si="2">H51*J51*R51/M51</f>
        <v>#VALUE!</v>
      </c>
      <c r="O51" s="381" t="e">
        <f>N51 / U90</f>
        <v>#VALUE!</v>
      </c>
      <c r="P51" s="175" t="e">
        <f t="shared" ref="P51:P74" si="3">IF(OR(OR(J51=0,G51 = "#N/A N/A"),G51="#N/A Real Time"),0,G51*J51*R51/M51)</f>
        <v>#VALUE!</v>
      </c>
      <c r="Q51" s="386" t="e">
        <f>P51 / U90*100</f>
        <v>#VALUE!</v>
      </c>
      <c r="R51" s="152">
        <f t="shared" ref="R51:R74" si="4">IF(EXACT(D51,UPPER(D51)),1,0.01)/T51</f>
        <v>0.01</v>
      </c>
      <c r="S51" s="152">
        <v>0</v>
      </c>
      <c r="T51" s="152">
        <v>1</v>
      </c>
      <c r="U51" s="152"/>
      <c r="V51" s="171">
        <f>_xll.BDH(C51,$V$3,$D$1,$D$1)</f>
        <v>1578</v>
      </c>
      <c r="W51" s="171">
        <f t="shared" ref="W51:W74" si="5">IF(OR(OR(F51="#N/A N/A",F51="#N/A Real Time"),OR(V51="#N/A N/A",V51="#N/A Real Time")),0,  F51 - V51)</f>
        <v>11</v>
      </c>
      <c r="X51" s="172">
        <f t="shared" ref="X51:X74" si="6">IF(OR(V51=0,V51="#N/A N/A"),0,W51 / V51*100)</f>
        <v>0.69708491761723701</v>
      </c>
      <c r="Y51" s="176">
        <v>94293</v>
      </c>
      <c r="Z51" s="177">
        <f>IF(D51 = D90,1,_xll.BDP(K51,$Z$3)*L51)</f>
        <v>1</v>
      </c>
      <c r="AA51" s="391">
        <f>W51*Y51*R51/Z51 / AB90</f>
        <v>9.1646633730992321E-5</v>
      </c>
      <c r="AB51" s="167"/>
    </row>
    <row r="52" spans="1:28" s="107" customFormat="1" ht="12" customHeight="1" x14ac:dyDescent="0.2">
      <c r="A52" s="110"/>
      <c r="B52" s="110">
        <v>6286</v>
      </c>
      <c r="C52" s="110" t="s">
        <v>94</v>
      </c>
      <c r="D52" s="110" t="str">
        <f>_xll.BDP(C52,$D$3)</f>
        <v>GBp</v>
      </c>
      <c r="E52" s="110" t="s">
        <v>359</v>
      </c>
      <c r="F52" s="111">
        <f>_xll.BDP(C52,$F$3)</f>
        <v>838.4</v>
      </c>
      <c r="G52" s="111" t="str">
        <f>_xll.BDP(C52,$G$3)</f>
        <v>#N/A Requesting Data...</v>
      </c>
      <c r="H52" s="112" t="e">
        <f>IF(OR(OR(G52="#N/A N/A",G52="#N/A Real Time"),OR(F52="#N/A N/A",F52="#N/A Real Time")),0,  G52 - F52)</f>
        <v>#VALUE!</v>
      </c>
      <c r="I52" s="113" t="e">
        <f>IF(OR(F52=0,F52="#N/A N/A"),0,H52 / F52*100)</f>
        <v>#VALUE!</v>
      </c>
      <c r="J52" s="114">
        <v>305273</v>
      </c>
      <c r="K52" s="110" t="str">
        <f>CONCATENATE(D90,D52, " Curncy")</f>
        <v>GBPGBp Curncy</v>
      </c>
      <c r="L52" s="110">
        <f>IF(D52 = D90,1,_xll.BDP(K52,$L$3))</f>
        <v>1</v>
      </c>
      <c r="M52" s="372">
        <f>IF(D52 = D90,1,_xll.BDP(K52,$M$3)*L52)</f>
        <v>1</v>
      </c>
      <c r="N52" s="116" t="e">
        <f>H52*J52*R52/M52</f>
        <v>#VALUE!</v>
      </c>
      <c r="O52" s="379" t="e">
        <f>N52 / U90</f>
        <v>#VALUE!</v>
      </c>
      <c r="P52" s="286" t="e">
        <f>IF(OR(OR(J52=0,G52 = "#N/A N/A"),G52="#N/A Real Time"),0,G52*J52*R52/M52)</f>
        <v>#VALUE!</v>
      </c>
      <c r="Q52" s="384" t="e">
        <f>P52 / U90*100</f>
        <v>#VALUE!</v>
      </c>
      <c r="R52" s="110">
        <f>IF(EXACT(D52,UPPER(D52)),1,0.01)/T52</f>
        <v>0.01</v>
      </c>
      <c r="S52" s="110">
        <v>0</v>
      </c>
      <c r="T52" s="110">
        <v>1</v>
      </c>
      <c r="U52" s="110"/>
      <c r="V52" s="119">
        <f>_xll.BDH(C52,$V$3,$D$1,$D$1)</f>
        <v>830.2</v>
      </c>
      <c r="W52" s="119">
        <f>IF(OR(OR(F52="#N/A N/A",F52="#N/A Real Time"),OR(V52="#N/A N/A",V52="#N/A Real Time")),0,  F52 - V52)</f>
        <v>8.1999999999999318</v>
      </c>
      <c r="X52" s="129">
        <f>IF(OR(V52=0,V52="#N/A N/A"),0,W52 / V52*100)</f>
        <v>0.98771380390266572</v>
      </c>
      <c r="Y52" s="121">
        <v>305273</v>
      </c>
      <c r="Z52" s="122">
        <f>IF(D52 = D90,1,_xll.BDP(K52,$Z$3)*L52)</f>
        <v>1</v>
      </c>
      <c r="AA52" s="389">
        <f>W52*Y52*R52/Z52 / AB90</f>
        <v>2.2118039333439394E-4</v>
      </c>
      <c r="AB52" s="123"/>
    </row>
    <row r="53" spans="1:28" s="107" customFormat="1" ht="12" customHeight="1" x14ac:dyDescent="0.2">
      <c r="A53" s="152"/>
      <c r="B53" s="152">
        <v>2204</v>
      </c>
      <c r="C53" s="152" t="s">
        <v>93</v>
      </c>
      <c r="D53" s="152" t="str">
        <f>_xll.BDP(C53,$D$3)</f>
        <v>GBp</v>
      </c>
      <c r="E53" s="152" t="s">
        <v>360</v>
      </c>
      <c r="F53" s="173">
        <f>_xll.BDP(C53,$F$3)</f>
        <v>153.19999999999999</v>
      </c>
      <c r="G53" s="173" t="str">
        <f>_xll.BDP(C53,$G$3)</f>
        <v>#N/A Requesting Data...</v>
      </c>
      <c r="H53" s="169" t="e">
        <f t="shared" si="0"/>
        <v>#VALUE!</v>
      </c>
      <c r="I53" s="170" t="e">
        <f t="shared" si="1"/>
        <v>#VALUE!</v>
      </c>
      <c r="J53" s="174">
        <v>1184286</v>
      </c>
      <c r="K53" s="152" t="str">
        <f>CONCATENATE(D90,D53, " Curncy")</f>
        <v>GBPGBp Curncy</v>
      </c>
      <c r="L53" s="152">
        <f>IF(D53 = D90,1,_xll.BDP(K53,$L$3))</f>
        <v>1</v>
      </c>
      <c r="M53" s="375">
        <f>IF(D53 = D90,1,_xll.BDP(K53,$M$3)*L53)</f>
        <v>1</v>
      </c>
      <c r="N53" s="174" t="e">
        <f t="shared" si="2"/>
        <v>#VALUE!</v>
      </c>
      <c r="O53" s="381" t="e">
        <f>N53 / U90</f>
        <v>#VALUE!</v>
      </c>
      <c r="P53" s="175" t="e">
        <f t="shared" si="3"/>
        <v>#VALUE!</v>
      </c>
      <c r="Q53" s="386" t="e">
        <f>P53 / U90*100</f>
        <v>#VALUE!</v>
      </c>
      <c r="R53" s="152">
        <f t="shared" si="4"/>
        <v>0.01</v>
      </c>
      <c r="S53" s="152">
        <v>0</v>
      </c>
      <c r="T53" s="152">
        <v>1</v>
      </c>
      <c r="U53" s="152"/>
      <c r="V53" s="171">
        <f>_xll.BDH(C53,$V$3,$D$1,$D$1)</f>
        <v>153.12</v>
      </c>
      <c r="W53" s="171">
        <f t="shared" si="5"/>
        <v>7.9999999999984084E-2</v>
      </c>
      <c r="X53" s="172">
        <f t="shared" si="6"/>
        <v>5.2246603970731512E-2</v>
      </c>
      <c r="Y53" s="176">
        <v>1184286</v>
      </c>
      <c r="Z53" s="177">
        <f>IF(D53 = D90,1,_xll.BDP(K53,$Z$3)*L53)</f>
        <v>1</v>
      </c>
      <c r="AA53" s="391">
        <f>W53*Y53*R53/Z53 / AB90</f>
        <v>8.3712625172963092E-6</v>
      </c>
      <c r="AB53" s="167"/>
    </row>
    <row r="54" spans="1:28" s="107" customFormat="1" ht="12" customHeight="1" x14ac:dyDescent="0.2">
      <c r="A54" s="152"/>
      <c r="B54" s="152">
        <v>6116</v>
      </c>
      <c r="C54" s="152" t="s">
        <v>945</v>
      </c>
      <c r="D54" s="152" t="str">
        <f>_xll.BDP(C54,$D$3)</f>
        <v>GBp</v>
      </c>
      <c r="E54" s="152" t="s">
        <v>1037</v>
      </c>
      <c r="F54" s="173">
        <f>_xll.BDP(C54,$F$3)</f>
        <v>185.35</v>
      </c>
      <c r="G54" s="173" t="str">
        <f>_xll.BDP(C54,$G$3)</f>
        <v>#N/A Requesting Data...</v>
      </c>
      <c r="H54" s="169" t="e">
        <f t="shared" si="0"/>
        <v>#VALUE!</v>
      </c>
      <c r="I54" s="170" t="e">
        <f t="shared" si="1"/>
        <v>#VALUE!</v>
      </c>
      <c r="J54" s="174">
        <v>1389120</v>
      </c>
      <c r="K54" s="152" t="str">
        <f>CONCATENATE(D90,D54, " Curncy")</f>
        <v>GBPGBp Curncy</v>
      </c>
      <c r="L54" s="152">
        <f>IF(D54 = D90,1,_xll.BDP(K54,$L$3))</f>
        <v>1</v>
      </c>
      <c r="M54" s="375">
        <f>IF(D54 = D90,1,_xll.BDP(K54,$M$3)*L54)</f>
        <v>1</v>
      </c>
      <c r="N54" s="174" t="e">
        <f t="shared" si="2"/>
        <v>#VALUE!</v>
      </c>
      <c r="O54" s="381" t="e">
        <f>N54 / U90</f>
        <v>#VALUE!</v>
      </c>
      <c r="P54" s="175" t="e">
        <f t="shared" si="3"/>
        <v>#VALUE!</v>
      </c>
      <c r="Q54" s="386" t="e">
        <f>P54 / U90*100</f>
        <v>#VALUE!</v>
      </c>
      <c r="R54" s="152">
        <f t="shared" si="4"/>
        <v>0.01</v>
      </c>
      <c r="S54" s="152">
        <v>0</v>
      </c>
      <c r="T54" s="152">
        <v>1</v>
      </c>
      <c r="U54" s="152"/>
      <c r="V54" s="171">
        <f>_xll.BDH(C54,$V$3,$D$1,$D$1)</f>
        <v>186.3</v>
      </c>
      <c r="W54" s="171">
        <f t="shared" si="5"/>
        <v>-0.95000000000001705</v>
      </c>
      <c r="X54" s="172">
        <f t="shared" si="6"/>
        <v>-0.50993022007515676</v>
      </c>
      <c r="Y54" s="176">
        <v>1389120</v>
      </c>
      <c r="Z54" s="177">
        <f>IF(D54 = D90,1,_xll.BDP(K54,$Z$3)*L54)</f>
        <v>1</v>
      </c>
      <c r="AA54" s="391">
        <f>W54*Y54*R54/Z54 / AB90</f>
        <v>-1.1660246953256766E-4</v>
      </c>
      <c r="AB54" s="167"/>
    </row>
    <row r="55" spans="1:28" s="107" customFormat="1" ht="12" customHeight="1" x14ac:dyDescent="0.2">
      <c r="A55" s="110"/>
      <c r="B55" s="110">
        <v>6405</v>
      </c>
      <c r="C55" s="110" t="s">
        <v>949</v>
      </c>
      <c r="D55" s="110" t="str">
        <f>_xll.BDP(C55,$D$3)</f>
        <v>GBp</v>
      </c>
      <c r="E55" s="110" t="s">
        <v>1041</v>
      </c>
      <c r="F55" s="111">
        <f>_xll.BDP(C55,$F$3)</f>
        <v>25.6</v>
      </c>
      <c r="G55" s="111" t="str">
        <f>_xll.BDP(C55,$G$3)</f>
        <v>#N/A Requesting Data...</v>
      </c>
      <c r="H55" s="112" t="e">
        <f>IF(OR(OR(G55="#N/A N/A",G55="#N/A Real Time"),OR(F55="#N/A N/A",F55="#N/A Real Time")),0,  G55 - F55)</f>
        <v>#VALUE!</v>
      </c>
      <c r="I55" s="113" t="e">
        <f>IF(OR(F55=0,F55="#N/A N/A"),0,H55 / F55*100)</f>
        <v>#VALUE!</v>
      </c>
      <c r="J55" s="114">
        <v>5069159</v>
      </c>
      <c r="K55" s="110" t="str">
        <f>CONCATENATE(D90,D55, " Curncy")</f>
        <v>GBPGBp Curncy</v>
      </c>
      <c r="L55" s="110">
        <f>IF(D55 = D90,1,_xll.BDP(K55,$L$3))</f>
        <v>1</v>
      </c>
      <c r="M55" s="372">
        <f>IF(D55 = D90,1,_xll.BDP(K55,$M$3)*L55)</f>
        <v>1</v>
      </c>
      <c r="N55" s="116" t="e">
        <f>H55*J55*R55/M55</f>
        <v>#VALUE!</v>
      </c>
      <c r="O55" s="379" t="e">
        <f>N55 / U90</f>
        <v>#VALUE!</v>
      </c>
      <c r="P55" s="286" t="e">
        <f>IF(OR(OR(J55=0,G55 = "#N/A N/A"),G55="#N/A Real Time"),0,G55*J55*R55/M55)</f>
        <v>#VALUE!</v>
      </c>
      <c r="Q55" s="384" t="e">
        <f>P55 / U90*100</f>
        <v>#VALUE!</v>
      </c>
      <c r="R55" s="110">
        <f>IF(EXACT(D55,UPPER(D55)),1,0.01)/T55</f>
        <v>0.01</v>
      </c>
      <c r="S55" s="110">
        <v>0</v>
      </c>
      <c r="T55" s="110">
        <v>1</v>
      </c>
      <c r="U55" s="110"/>
      <c r="V55" s="119">
        <f>_xll.BDH(C55,$V$3,$D$1,$D$1)</f>
        <v>25.52</v>
      </c>
      <c r="W55" s="119">
        <f>IF(OR(OR(F55="#N/A N/A",F55="#N/A Real Time"),OR(V55="#N/A N/A",V55="#N/A Real Time")),0,  F55 - V55)</f>
        <v>8.0000000000001847E-2</v>
      </c>
      <c r="X55" s="129">
        <f>IF(OR(V55=0,V55="#N/A N/A"),0,W55 / V55*100)</f>
        <v>0.31347962382445865</v>
      </c>
      <c r="Y55" s="121">
        <v>5069159</v>
      </c>
      <c r="Z55" s="122">
        <f>IF(D55 = D90,1,_xll.BDP(K55,$Z$3)*L55)</f>
        <v>1</v>
      </c>
      <c r="AA55" s="389">
        <f>W55*Y55*R55/Z55 / AB90</f>
        <v>3.5831936484028911E-5</v>
      </c>
      <c r="AB55" s="123"/>
    </row>
    <row r="56" spans="1:28" s="107" customFormat="1" ht="12" customHeight="1" x14ac:dyDescent="0.2">
      <c r="A56" s="152"/>
      <c r="B56" s="152">
        <v>3746</v>
      </c>
      <c r="C56" s="152" t="s">
        <v>1650</v>
      </c>
      <c r="D56" s="152" t="str">
        <f>_xll.BDP(C56,$D$3)</f>
        <v>GBp</v>
      </c>
      <c r="E56" s="152" t="s">
        <v>1651</v>
      </c>
      <c r="F56" s="173">
        <f>_xll.BDP(C56,$F$3)</f>
        <v>69.3</v>
      </c>
      <c r="G56" s="173" t="str">
        <f>_xll.BDP(C56,$G$3)</f>
        <v>#N/A Requesting Data...</v>
      </c>
      <c r="H56" s="169" t="e">
        <f t="shared" si="0"/>
        <v>#VALUE!</v>
      </c>
      <c r="I56" s="170" t="e">
        <f t="shared" si="1"/>
        <v>#VALUE!</v>
      </c>
      <c r="J56" s="174">
        <v>4713322</v>
      </c>
      <c r="K56" s="152" t="str">
        <f>CONCATENATE(D90,D56, " Curncy")</f>
        <v>GBPGBp Curncy</v>
      </c>
      <c r="L56" s="152">
        <f>IF(D56 = D90,1,_xll.BDP(K56,$L$3))</f>
        <v>1</v>
      </c>
      <c r="M56" s="375">
        <f>IF(D56 = D90,1,_xll.BDP(K56,$M$3)*L56)</f>
        <v>1</v>
      </c>
      <c r="N56" s="174" t="e">
        <f t="shared" si="2"/>
        <v>#VALUE!</v>
      </c>
      <c r="O56" s="381" t="e">
        <f>N56 / U90</f>
        <v>#VALUE!</v>
      </c>
      <c r="P56" s="175" t="e">
        <f t="shared" si="3"/>
        <v>#VALUE!</v>
      </c>
      <c r="Q56" s="386" t="e">
        <f>P56 / U90*100</f>
        <v>#VALUE!</v>
      </c>
      <c r="R56" s="152">
        <f t="shared" si="4"/>
        <v>0.01</v>
      </c>
      <c r="S56" s="152">
        <v>0</v>
      </c>
      <c r="T56" s="152">
        <v>1</v>
      </c>
      <c r="U56" s="152"/>
      <c r="V56" s="171" t="str">
        <f>_xll.BDH(C56,$V$3,$D$1,$D$1)</f>
        <v>#N/A Requesting Data...</v>
      </c>
      <c r="W56" s="171" t="e">
        <f t="shared" si="5"/>
        <v>#VALUE!</v>
      </c>
      <c r="X56" s="172" t="e">
        <f t="shared" si="6"/>
        <v>#VALUE!</v>
      </c>
      <c r="Y56" s="176">
        <v>4713322</v>
      </c>
      <c r="Z56" s="177">
        <f>IF(D56 = D90,1,_xll.BDP(K56,$Z$3)*L56)</f>
        <v>1</v>
      </c>
      <c r="AA56" s="391" t="e">
        <f>W56*Y56*R56/Z56 / AB90</f>
        <v>#VALUE!</v>
      </c>
      <c r="AB56" s="167"/>
    </row>
    <row r="57" spans="1:28" s="107" customFormat="1" ht="12" customHeight="1" x14ac:dyDescent="0.2">
      <c r="A57" s="110"/>
      <c r="B57" s="110">
        <v>6404</v>
      </c>
      <c r="C57" s="110" t="s">
        <v>1698</v>
      </c>
      <c r="D57" s="110" t="str">
        <f>_xll.BDP(C57,$D$3)</f>
        <v>GBp</v>
      </c>
      <c r="E57" s="110" t="s">
        <v>1699</v>
      </c>
      <c r="F57" s="111">
        <f>_xll.BDP(C57,$F$3)</f>
        <v>79</v>
      </c>
      <c r="G57" s="111" t="str">
        <f>_xll.BDP(C57,$G$3)</f>
        <v>#N/A Requesting Data...</v>
      </c>
      <c r="H57" s="112" t="e">
        <f>IF(OR(OR(G57="#N/A N/A",G57="#N/A Real Time"),OR(F57="#N/A N/A",F57="#N/A Real Time")),0,  G57 - F57)</f>
        <v>#VALUE!</v>
      </c>
      <c r="I57" s="113" t="e">
        <f>IF(OR(F57=0,F57="#N/A N/A"),0,H57 / F57*100)</f>
        <v>#VALUE!</v>
      </c>
      <c r="J57" s="114">
        <v>1315845</v>
      </c>
      <c r="K57" s="110" t="str">
        <f>CONCATENATE(D90,D57, " Curncy")</f>
        <v>GBPGBp Curncy</v>
      </c>
      <c r="L57" s="110">
        <f>IF(D57 = D90,1,_xll.BDP(K57,$L$3))</f>
        <v>1</v>
      </c>
      <c r="M57" s="372">
        <f>IF(D57 = D90,1,_xll.BDP(K57,$M$3)*L57)</f>
        <v>1</v>
      </c>
      <c r="N57" s="116" t="e">
        <f>H57*J57*R57/M57</f>
        <v>#VALUE!</v>
      </c>
      <c r="O57" s="379" t="e">
        <f>N57 / U90</f>
        <v>#VALUE!</v>
      </c>
      <c r="P57" s="286" t="e">
        <f>IF(OR(OR(J57=0,G57 = "#N/A N/A"),G57="#N/A Real Time"),0,G57*J57*R57/M57)</f>
        <v>#VALUE!</v>
      </c>
      <c r="Q57" s="384" t="e">
        <f>P57 / U90*100</f>
        <v>#VALUE!</v>
      </c>
      <c r="R57" s="110">
        <f>IF(EXACT(D57,UPPER(D57)),1,0.01)/T57</f>
        <v>0.01</v>
      </c>
      <c r="S57" s="110">
        <v>0</v>
      </c>
      <c r="T57" s="110">
        <v>1</v>
      </c>
      <c r="U57" s="110"/>
      <c r="V57" s="119">
        <f>_xll.BDH(C57,$V$3,$D$1,$D$1)</f>
        <v>77.8</v>
      </c>
      <c r="W57" s="119">
        <f>IF(OR(OR(F57="#N/A N/A",F57="#N/A Real Time"),OR(V57="#N/A N/A",V57="#N/A Real Time")),0,  F57 - V57)</f>
        <v>1.2000000000000028</v>
      </c>
      <c r="X57" s="129">
        <f>IF(OR(V57=0,V57="#N/A N/A"),0,W57 / V57*100)</f>
        <v>1.5424164524421631</v>
      </c>
      <c r="Y57" s="121">
        <v>1315845</v>
      </c>
      <c r="Z57" s="122">
        <f>IF(D57 = D90,1,_xll.BDP(K57,$Z$3)*L57)</f>
        <v>1</v>
      </c>
      <c r="AA57" s="389">
        <f>W57*Y57*R57/Z57 / AB90</f>
        <v>1.3951803779332838E-4</v>
      </c>
      <c r="AB57" s="123"/>
    </row>
    <row r="58" spans="1:28" s="107" customFormat="1" ht="12" customHeight="1" x14ac:dyDescent="0.2">
      <c r="A58" s="152"/>
      <c r="B58" s="152">
        <v>23802</v>
      </c>
      <c r="C58" s="152" t="s">
        <v>1357</v>
      </c>
      <c r="D58" s="152" t="str">
        <f>_xll.BDP(C58,$D$3)</f>
        <v>GBp</v>
      </c>
      <c r="E58" s="152" t="s">
        <v>1358</v>
      </c>
      <c r="F58" s="173">
        <f>_xll.BDP(C58,$F$3)</f>
        <v>8282</v>
      </c>
      <c r="G58" s="173" t="str">
        <f>_xll.BDP(C58,$G$3)</f>
        <v>#N/A Requesting Data...</v>
      </c>
      <c r="H58" s="169" t="e">
        <f t="shared" si="0"/>
        <v>#VALUE!</v>
      </c>
      <c r="I58" s="170" t="e">
        <f t="shared" si="1"/>
        <v>#VALUE!</v>
      </c>
      <c r="J58" s="174">
        <v>14668</v>
      </c>
      <c r="K58" s="152" t="str">
        <f>CONCATENATE(D90,D58, " Curncy")</f>
        <v>GBPGBp Curncy</v>
      </c>
      <c r="L58" s="152">
        <f>IF(D58 = D90,1,_xll.BDP(K58,$L$3))</f>
        <v>1</v>
      </c>
      <c r="M58" s="375">
        <f>IF(D58 = D90,1,_xll.BDP(K58,$M$3)*L58)</f>
        <v>1</v>
      </c>
      <c r="N58" s="174" t="e">
        <f t="shared" si="2"/>
        <v>#VALUE!</v>
      </c>
      <c r="O58" s="381" t="e">
        <f>N58 / U90</f>
        <v>#VALUE!</v>
      </c>
      <c r="P58" s="175" t="e">
        <f t="shared" si="3"/>
        <v>#VALUE!</v>
      </c>
      <c r="Q58" s="386" t="e">
        <f>P58 / U90*100</f>
        <v>#VALUE!</v>
      </c>
      <c r="R58" s="152">
        <f t="shared" si="4"/>
        <v>0.01</v>
      </c>
      <c r="S58" s="152">
        <v>0</v>
      </c>
      <c r="T58" s="152">
        <v>1</v>
      </c>
      <c r="U58" s="152"/>
      <c r="V58" s="171">
        <f>_xll.BDH(C58,$V$3,$D$1,$D$1)</f>
        <v>8244</v>
      </c>
      <c r="W58" s="171">
        <f t="shared" si="5"/>
        <v>38</v>
      </c>
      <c r="X58" s="172">
        <f t="shared" si="6"/>
        <v>0.46094129063561379</v>
      </c>
      <c r="Y58" s="176">
        <v>14668</v>
      </c>
      <c r="Z58" s="177">
        <f>IF(D58 = D90,1,_xll.BDP(K58,$Z$3)*L58)</f>
        <v>1</v>
      </c>
      <c r="AA58" s="391">
        <f>W58*Y58*R58/Z58 / AB90</f>
        <v>4.9249165604229198E-5</v>
      </c>
      <c r="AB58" s="167"/>
    </row>
    <row r="59" spans="1:28" s="107" customFormat="1" ht="12" customHeight="1" x14ac:dyDescent="0.2">
      <c r="A59" s="110"/>
      <c r="B59" s="110">
        <v>6295</v>
      </c>
      <c r="C59" s="110" t="s">
        <v>967</v>
      </c>
      <c r="D59" s="110" t="str">
        <f>_xll.BDP(C59,$D$3)</f>
        <v>USD</v>
      </c>
      <c r="E59" s="110" t="s">
        <v>1058</v>
      </c>
      <c r="F59" s="111">
        <f>_xll.BDP(C59,$F$3)</f>
        <v>167.715</v>
      </c>
      <c r="G59" s="111" t="str">
        <f>_xll.BDP(C59,$G$3)</f>
        <v>#N/A Requesting Data...</v>
      </c>
      <c r="H59" s="112" t="e">
        <f>IF(OR(OR(G59="#N/A N/A",G59="#N/A Real Time"),OR(F59="#N/A N/A",F59="#N/A Real Time")),0,  G59 - F59)</f>
        <v>#VALUE!</v>
      </c>
      <c r="I59" s="113" t="e">
        <f>IF(OR(F59=0,F59="#N/A N/A"),0,H59 / F59*100)</f>
        <v>#VALUE!</v>
      </c>
      <c r="J59" s="114">
        <v>17603</v>
      </c>
      <c r="K59" s="110" t="str">
        <f>CONCATENATE(D90,D59, " Curncy")</f>
        <v>GBPUSD Curncy</v>
      </c>
      <c r="L59" s="110" t="str">
        <f>IF(D59 = D90,1,_xll.BDP(K59,$L$3))</f>
        <v>#N/A Requesting Data...</v>
      </c>
      <c r="M59" s="372" t="e">
        <f>IF(D59 = D90,1,_xll.BDP(K59,$M$3)*L59)</f>
        <v>#VALUE!</v>
      </c>
      <c r="N59" s="116" t="e">
        <f>H59*J59*R59/M59</f>
        <v>#VALUE!</v>
      </c>
      <c r="O59" s="379" t="e">
        <f>N59 / U90</f>
        <v>#VALUE!</v>
      </c>
      <c r="P59" s="286" t="e">
        <f>IF(OR(OR(J59=0,G59 = "#N/A N/A"),G59="#N/A Real Time"),0,G59*J59*R59/M59)</f>
        <v>#VALUE!</v>
      </c>
      <c r="Q59" s="384" t="e">
        <f>P59 / U90*100</f>
        <v>#VALUE!</v>
      </c>
      <c r="R59" s="110">
        <f>IF(EXACT(D59,UPPER(D59)),1,0.01)/T59</f>
        <v>1</v>
      </c>
      <c r="S59" s="110">
        <v>0</v>
      </c>
      <c r="T59" s="110">
        <v>1</v>
      </c>
      <c r="U59" s="110"/>
      <c r="V59" s="119" t="str">
        <f>_xll.BDH(C59,$V$3,$D$1,$D$1)</f>
        <v>#N/A Requesting Data...</v>
      </c>
      <c r="W59" s="119" t="e">
        <f>IF(OR(OR(F59="#N/A N/A",F59="#N/A Real Time"),OR(V59="#N/A N/A",V59="#N/A Real Time")),0,  F59 - V59)</f>
        <v>#VALUE!</v>
      </c>
      <c r="X59" s="129" t="e">
        <f>IF(OR(V59=0,V59="#N/A N/A"),0,W59 / V59*100)</f>
        <v>#VALUE!</v>
      </c>
      <c r="Y59" s="121">
        <v>17603</v>
      </c>
      <c r="Z59" s="122" t="e">
        <f>IF(D59 = D90,1,_xll.BDP(K59,$Z$3)*L59)</f>
        <v>#VALUE!</v>
      </c>
      <c r="AA59" s="389" t="e">
        <f>W59*Y59*R59/Z59 / AB90</f>
        <v>#VALUE!</v>
      </c>
      <c r="AB59" s="123"/>
    </row>
    <row r="60" spans="1:28" s="107" customFormat="1" ht="12" customHeight="1" x14ac:dyDescent="0.2">
      <c r="A60" s="152"/>
      <c r="B60" s="152">
        <v>26542</v>
      </c>
      <c r="C60" s="152" t="s">
        <v>130</v>
      </c>
      <c r="D60" s="152" t="str">
        <f>_xll.BDP(C60,$D$3)</f>
        <v>USD</v>
      </c>
      <c r="E60" s="152" t="s">
        <v>290</v>
      </c>
      <c r="F60" s="173">
        <v>91</v>
      </c>
      <c r="G60" s="173">
        <v>91</v>
      </c>
      <c r="H60" s="169">
        <f t="shared" si="0"/>
        <v>0</v>
      </c>
      <c r="I60" s="170">
        <f t="shared" si="1"/>
        <v>0</v>
      </c>
      <c r="J60" s="174">
        <v>660000</v>
      </c>
      <c r="K60" s="152" t="str">
        <f>CONCATENATE(D90,D60, " Curncy")</f>
        <v>GBPUSD Curncy</v>
      </c>
      <c r="L60" s="152" t="str">
        <f>IF(D60 = D90,1,_xll.BDP(K60,$L$3))</f>
        <v>#N/A Requesting Data...</v>
      </c>
      <c r="M60" s="375" t="e">
        <f>IF(D60 = D90,1,_xll.BDP(K60,$M$3)*L60)</f>
        <v>#VALUE!</v>
      </c>
      <c r="N60" s="174" t="e">
        <f t="shared" si="2"/>
        <v>#VALUE!</v>
      </c>
      <c r="O60" s="381" t="e">
        <f>N60 / U90</f>
        <v>#VALUE!</v>
      </c>
      <c r="P60" s="175" t="e">
        <f t="shared" si="3"/>
        <v>#VALUE!</v>
      </c>
      <c r="Q60" s="386" t="e">
        <f>P60 / U90*100</f>
        <v>#VALUE!</v>
      </c>
      <c r="R60" s="152">
        <f t="shared" si="4"/>
        <v>0.01</v>
      </c>
      <c r="S60" s="152">
        <v>4</v>
      </c>
      <c r="T60" s="152">
        <v>100</v>
      </c>
      <c r="U60" s="152"/>
      <c r="V60" s="171">
        <v>91</v>
      </c>
      <c r="W60" s="171">
        <f t="shared" si="5"/>
        <v>0</v>
      </c>
      <c r="X60" s="172">
        <f t="shared" si="6"/>
        <v>0</v>
      </c>
      <c r="Y60" s="176">
        <v>660000</v>
      </c>
      <c r="Z60" s="177" t="e">
        <f>IF(D60 = D90,1,_xll.BDP(K60,$Z$3)*L60)</f>
        <v>#VALUE!</v>
      </c>
      <c r="AA60" s="391" t="e">
        <f>W60*Y60*R60/Z60 / AB90</f>
        <v>#VALUE!</v>
      </c>
      <c r="AB60" s="167"/>
    </row>
    <row r="61" spans="1:28" s="107" customFormat="1" ht="12" customHeight="1" x14ac:dyDescent="0.2">
      <c r="A61" s="152"/>
      <c r="B61" s="152">
        <v>3822</v>
      </c>
      <c r="C61" s="152" t="s">
        <v>977</v>
      </c>
      <c r="D61" s="152" t="str">
        <f>_xll.BDP(C61,$D$3)</f>
        <v>GBp</v>
      </c>
      <c r="E61" s="152" t="s">
        <v>1068</v>
      </c>
      <c r="F61" s="173">
        <f>_xll.BDP(C61,$F$3)</f>
        <v>1835.5</v>
      </c>
      <c r="G61" s="173" t="str">
        <f>_xll.BDP(C61,$G$3)</f>
        <v>#N/A Requesting Data...</v>
      </c>
      <c r="H61" s="169" t="e">
        <f t="shared" si="0"/>
        <v>#VALUE!</v>
      </c>
      <c r="I61" s="170" t="e">
        <f t="shared" si="1"/>
        <v>#VALUE!</v>
      </c>
      <c r="J61" s="174">
        <v>77963</v>
      </c>
      <c r="K61" s="152" t="str">
        <f>CONCATENATE(D90,D61, " Curncy")</f>
        <v>GBPGBp Curncy</v>
      </c>
      <c r="L61" s="152">
        <f>IF(D61 = D90,1,_xll.BDP(K61,$L$3))</f>
        <v>1</v>
      </c>
      <c r="M61" s="375">
        <f>IF(D61 = D90,1,_xll.BDP(K61,$M$3)*L61)</f>
        <v>1</v>
      </c>
      <c r="N61" s="174" t="e">
        <f t="shared" si="2"/>
        <v>#VALUE!</v>
      </c>
      <c r="O61" s="381" t="e">
        <f>N61 / U90</f>
        <v>#VALUE!</v>
      </c>
      <c r="P61" s="175" t="e">
        <f t="shared" si="3"/>
        <v>#VALUE!</v>
      </c>
      <c r="Q61" s="386" t="e">
        <f>P61 / U90*100</f>
        <v>#VALUE!</v>
      </c>
      <c r="R61" s="152">
        <f t="shared" si="4"/>
        <v>0.01</v>
      </c>
      <c r="S61" s="152">
        <v>0</v>
      </c>
      <c r="T61" s="152">
        <v>1</v>
      </c>
      <c r="U61" s="152"/>
      <c r="V61" s="171">
        <f>_xll.BDH(C61,$V$3,$D$1,$D$1)</f>
        <v>1836</v>
      </c>
      <c r="W61" s="171">
        <f t="shared" si="5"/>
        <v>-0.5</v>
      </c>
      <c r="X61" s="172">
        <f t="shared" si="6"/>
        <v>-2.7233115468409588E-2</v>
      </c>
      <c r="Y61" s="176">
        <v>77963</v>
      </c>
      <c r="Z61" s="177">
        <f>IF(D61 = D90,1,_xll.BDP(K61,$Z$3)*L61)</f>
        <v>1</v>
      </c>
      <c r="AA61" s="391">
        <f>W61*Y61*R61/Z61 / AB90</f>
        <v>-3.4443154970384163E-6</v>
      </c>
      <c r="AB61" s="167"/>
    </row>
    <row r="62" spans="1:28" s="107" customFormat="1" ht="12" customHeight="1" x14ac:dyDescent="0.2">
      <c r="A62" s="152"/>
      <c r="B62" s="152">
        <v>28421</v>
      </c>
      <c r="C62" s="152" t="s">
        <v>1247</v>
      </c>
      <c r="D62" s="152" t="str">
        <f>_xll.BDP(C62,$D$3)</f>
        <v>GBp</v>
      </c>
      <c r="E62" s="152" t="s">
        <v>1246</v>
      </c>
      <c r="F62" s="173">
        <f>_xll.BDP(C62,$F$3)</f>
        <v>81</v>
      </c>
      <c r="G62" s="173" t="str">
        <f>_xll.BDP(C62,$G$3)</f>
        <v>#N/A Requesting Data...</v>
      </c>
      <c r="H62" s="169" t="e">
        <f t="shared" si="0"/>
        <v>#VALUE!</v>
      </c>
      <c r="I62" s="170" t="e">
        <f t="shared" si="1"/>
        <v>#VALUE!</v>
      </c>
      <c r="J62" s="174">
        <v>6457370</v>
      </c>
      <c r="K62" s="152" t="str">
        <f>CONCATENATE(D90,D62, " Curncy")</f>
        <v>GBPGBp Curncy</v>
      </c>
      <c r="L62" s="152">
        <f>IF(D62 = D90,1,_xll.BDP(K62,$L$3))</f>
        <v>1</v>
      </c>
      <c r="M62" s="375">
        <f>IF(D62 = D90,1,_xll.BDP(K62,$M$3)*L62)</f>
        <v>1</v>
      </c>
      <c r="N62" s="174" t="e">
        <f t="shared" si="2"/>
        <v>#VALUE!</v>
      </c>
      <c r="O62" s="381" t="e">
        <f>N62 / U90</f>
        <v>#VALUE!</v>
      </c>
      <c r="P62" s="175" t="e">
        <f t="shared" si="3"/>
        <v>#VALUE!</v>
      </c>
      <c r="Q62" s="386" t="e">
        <f>P62 / U90*100</f>
        <v>#VALUE!</v>
      </c>
      <c r="R62" s="152">
        <f t="shared" si="4"/>
        <v>0.01</v>
      </c>
      <c r="S62" s="152">
        <v>0</v>
      </c>
      <c r="T62" s="152">
        <v>1</v>
      </c>
      <c r="U62" s="152"/>
      <c r="V62" s="171">
        <f>_xll.BDH(C62,$V$3,$D$1,$D$1)</f>
        <v>81</v>
      </c>
      <c r="W62" s="171">
        <f t="shared" si="5"/>
        <v>0</v>
      </c>
      <c r="X62" s="172">
        <f t="shared" si="6"/>
        <v>0</v>
      </c>
      <c r="Y62" s="176">
        <v>6457370</v>
      </c>
      <c r="Z62" s="177">
        <f>IF(D62 = D90,1,_xll.BDP(K62,$Z$3)*L62)</f>
        <v>1</v>
      </c>
      <c r="AA62" s="391">
        <f>W62*Y62*R62/Z62 / AB90</f>
        <v>0</v>
      </c>
      <c r="AB62" s="167"/>
    </row>
    <row r="63" spans="1:28" s="107" customFormat="1" ht="12" customHeight="1" x14ac:dyDescent="0.2">
      <c r="A63" s="110"/>
      <c r="B63" s="110">
        <v>778</v>
      </c>
      <c r="C63" s="110" t="s">
        <v>76</v>
      </c>
      <c r="D63" s="110" t="str">
        <f>_xll.BDP(C63,$D$3)</f>
        <v>GBp</v>
      </c>
      <c r="E63" s="110" t="s">
        <v>371</v>
      </c>
      <c r="F63" s="111">
        <f>_xll.BDP(C63,$F$3)</f>
        <v>393.8</v>
      </c>
      <c r="G63" s="111" t="str">
        <f>_xll.BDP(C63,$G$3)</f>
        <v>#N/A Requesting Data...</v>
      </c>
      <c r="H63" s="112" t="e">
        <f>IF(OR(OR(G63="#N/A N/A",G63="#N/A Real Time"),OR(F63="#N/A N/A",F63="#N/A Real Time")),0,  G63 - F63)</f>
        <v>#VALUE!</v>
      </c>
      <c r="I63" s="113" t="e">
        <f>IF(OR(F63=0,F63="#N/A N/A"),0,H63 / F63*100)</f>
        <v>#VALUE!</v>
      </c>
      <c r="J63" s="114">
        <v>409034</v>
      </c>
      <c r="K63" s="110" t="str">
        <f>CONCATENATE(D90,D63, " Curncy")</f>
        <v>GBPGBp Curncy</v>
      </c>
      <c r="L63" s="110">
        <f>IF(D63 = D90,1,_xll.BDP(K63,$L$3))</f>
        <v>1</v>
      </c>
      <c r="M63" s="372">
        <f>IF(D63 = D90,1,_xll.BDP(K63,$M$3)*L63)</f>
        <v>1</v>
      </c>
      <c r="N63" s="116" t="e">
        <f>H63*J63*R63/M63</f>
        <v>#VALUE!</v>
      </c>
      <c r="O63" s="379" t="e">
        <f>N63 / U90</f>
        <v>#VALUE!</v>
      </c>
      <c r="P63" s="286" t="e">
        <f>IF(OR(OR(J63=0,G63 = "#N/A N/A"),G63="#N/A Real Time"),0,G63*J63*R63/M63)</f>
        <v>#VALUE!</v>
      </c>
      <c r="Q63" s="384" t="e">
        <f>P63 / U90*100</f>
        <v>#VALUE!</v>
      </c>
      <c r="R63" s="110">
        <f>IF(EXACT(D63,UPPER(D63)),1,0.01)/T63</f>
        <v>0.01</v>
      </c>
      <c r="S63" s="110">
        <v>0</v>
      </c>
      <c r="T63" s="110">
        <v>1</v>
      </c>
      <c r="U63" s="110"/>
      <c r="V63" s="119">
        <f>_xll.BDH(C63,$V$3,$D$1,$D$1)</f>
        <v>403.2</v>
      </c>
      <c r="W63" s="119">
        <f>IF(OR(OR(F63="#N/A N/A",F63="#N/A Real Time"),OR(V63="#N/A N/A",V63="#N/A Real Time")),0,  F63 - V63)</f>
        <v>-9.3999999999999773</v>
      </c>
      <c r="X63" s="129">
        <f>IF(OR(V63=0,V63="#N/A N/A"),0,W63 / V63*100)</f>
        <v>-2.3313492063492007</v>
      </c>
      <c r="Y63" s="121">
        <v>409034</v>
      </c>
      <c r="Z63" s="122">
        <f>IF(D63 = D90,1,_xll.BDP(K63,$Z$3)*L63)</f>
        <v>1</v>
      </c>
      <c r="AA63" s="389">
        <f>W63*Y63*R63/Z63 / AB90</f>
        <v>-3.3972823424308242E-4</v>
      </c>
      <c r="AB63" s="123"/>
    </row>
    <row r="64" spans="1:28" s="107" customFormat="1" ht="12" customHeight="1" x14ac:dyDescent="0.2">
      <c r="A64" s="152"/>
      <c r="B64" s="152">
        <v>3260</v>
      </c>
      <c r="C64" s="152" t="s">
        <v>75</v>
      </c>
      <c r="D64" s="152" t="str">
        <f>_xll.BDP(C64,$D$3)</f>
        <v>GBp</v>
      </c>
      <c r="E64" s="152" t="s">
        <v>372</v>
      </c>
      <c r="F64" s="173">
        <f>_xll.BDP(C64,$F$3)</f>
        <v>243.3</v>
      </c>
      <c r="G64" s="173" t="str">
        <f>_xll.BDP(C64,$G$3)</f>
        <v>#N/A Requesting Data...</v>
      </c>
      <c r="H64" s="169" t="e">
        <f t="shared" si="0"/>
        <v>#VALUE!</v>
      </c>
      <c r="I64" s="170" t="e">
        <f t="shared" si="1"/>
        <v>#VALUE!</v>
      </c>
      <c r="J64" s="174">
        <v>3060208</v>
      </c>
      <c r="K64" s="152" t="str">
        <f>CONCATENATE(D90,D64, " Curncy")</f>
        <v>GBPGBp Curncy</v>
      </c>
      <c r="L64" s="152">
        <f>IF(D64 = D90,1,_xll.BDP(K64,$L$3))</f>
        <v>1</v>
      </c>
      <c r="M64" s="375">
        <f>IF(D64 = D90,1,_xll.BDP(K64,$M$3)*L64)</f>
        <v>1</v>
      </c>
      <c r="N64" s="174" t="e">
        <f t="shared" si="2"/>
        <v>#VALUE!</v>
      </c>
      <c r="O64" s="381" t="e">
        <f>N64 / U90</f>
        <v>#VALUE!</v>
      </c>
      <c r="P64" s="175" t="e">
        <f t="shared" si="3"/>
        <v>#VALUE!</v>
      </c>
      <c r="Q64" s="386" t="e">
        <f>P64 / U90*100</f>
        <v>#VALUE!</v>
      </c>
      <c r="R64" s="152">
        <f t="shared" si="4"/>
        <v>0.01</v>
      </c>
      <c r="S64" s="152">
        <v>0</v>
      </c>
      <c r="T64" s="152">
        <v>1</v>
      </c>
      <c r="U64" s="152"/>
      <c r="V64" s="171">
        <f>_xll.BDH(C64,$V$3,$D$1,$D$1)</f>
        <v>249.8</v>
      </c>
      <c r="W64" s="171">
        <f t="shared" si="5"/>
        <v>-6.5</v>
      </c>
      <c r="X64" s="172">
        <f t="shared" si="6"/>
        <v>-2.6020816653322658</v>
      </c>
      <c r="Y64" s="176">
        <v>3060208</v>
      </c>
      <c r="Z64" s="177">
        <f>IF(D64 = D90,1,_xll.BDP(K64,$Z$3)*L64)</f>
        <v>1</v>
      </c>
      <c r="AA64" s="391">
        <f>W64*Y64*R64/Z64 / AB90</f>
        <v>-1.7575540179481574E-3</v>
      </c>
      <c r="AB64" s="167"/>
    </row>
    <row r="65" spans="1:28" s="107" customFormat="1" ht="12" customHeight="1" x14ac:dyDescent="0.2">
      <c r="A65" s="152"/>
      <c r="B65" s="152">
        <v>6360</v>
      </c>
      <c r="C65" s="152" t="s">
        <v>986</v>
      </c>
      <c r="D65" s="152" t="str">
        <f>_xll.BDP(C65,$D$3)</f>
        <v>GBp</v>
      </c>
      <c r="E65" s="152" t="s">
        <v>1077</v>
      </c>
      <c r="F65" s="173">
        <f>_xll.BDP(C65,$F$3)</f>
        <v>138.19999999999999</v>
      </c>
      <c r="G65" s="173" t="str">
        <f>_xll.BDP(C65,$G$3)</f>
        <v>#N/A Requesting Data...</v>
      </c>
      <c r="H65" s="169" t="e">
        <f t="shared" si="0"/>
        <v>#VALUE!</v>
      </c>
      <c r="I65" s="170" t="e">
        <f t="shared" si="1"/>
        <v>#VALUE!</v>
      </c>
      <c r="J65" s="174">
        <v>624037</v>
      </c>
      <c r="K65" s="152" t="str">
        <f>CONCATENATE(D90,D65, " Curncy")</f>
        <v>GBPGBp Curncy</v>
      </c>
      <c r="L65" s="152">
        <f>IF(D65 = D90,1,_xll.BDP(K65,$L$3))</f>
        <v>1</v>
      </c>
      <c r="M65" s="375">
        <f>IF(D65 = D90,1,_xll.BDP(K65,$M$3)*L65)</f>
        <v>1</v>
      </c>
      <c r="N65" s="174" t="e">
        <f t="shared" si="2"/>
        <v>#VALUE!</v>
      </c>
      <c r="O65" s="381" t="e">
        <f>N65 / U90</f>
        <v>#VALUE!</v>
      </c>
      <c r="P65" s="175" t="e">
        <f t="shared" si="3"/>
        <v>#VALUE!</v>
      </c>
      <c r="Q65" s="386" t="e">
        <f>P65 / U90*100</f>
        <v>#VALUE!</v>
      </c>
      <c r="R65" s="152">
        <f t="shared" si="4"/>
        <v>0.01</v>
      </c>
      <c r="S65" s="152">
        <v>0</v>
      </c>
      <c r="T65" s="152">
        <v>1</v>
      </c>
      <c r="U65" s="152"/>
      <c r="V65" s="171">
        <f>_xll.BDH(C65,$V$3,$D$1,$D$1)</f>
        <v>135.5</v>
      </c>
      <c r="W65" s="171">
        <f t="shared" si="5"/>
        <v>2.6999999999999886</v>
      </c>
      <c r="X65" s="172">
        <f t="shared" si="6"/>
        <v>1.9926199261992537</v>
      </c>
      <c r="Y65" s="176">
        <v>624037</v>
      </c>
      <c r="Z65" s="177">
        <f>IF(D65 = D90,1,_xll.BDP(K65,$Z$3)*L65)</f>
        <v>1</v>
      </c>
      <c r="AA65" s="391">
        <f>W65*Y65*R65/Z65 / AB90</f>
        <v>1.4887387187585019E-4</v>
      </c>
      <c r="AB65" s="167"/>
    </row>
    <row r="66" spans="1:28" s="107" customFormat="1" ht="12" customHeight="1" x14ac:dyDescent="0.2">
      <c r="A66" s="152"/>
      <c r="B66" s="152">
        <v>33056</v>
      </c>
      <c r="C66" s="152" t="s">
        <v>1660</v>
      </c>
      <c r="D66" s="152" t="str">
        <f>_xll.BDP(C66,$D$3)</f>
        <v>GBp</v>
      </c>
      <c r="E66" s="152" t="s">
        <v>1661</v>
      </c>
      <c r="F66" s="173">
        <f>_xll.BDP(C66,$F$3)</f>
        <v>266</v>
      </c>
      <c r="G66" s="173" t="str">
        <f>_xll.BDP(C66,$G$3)</f>
        <v>#N/A Requesting Data...</v>
      </c>
      <c r="H66" s="169" t="e">
        <f>IF(OR(OR(G66="#N/A N/A",G66="#N/A Real Time"),OR(F66="#N/A N/A",F66="#N/A Real Time")),0,  G66 - F66)</f>
        <v>#VALUE!</v>
      </c>
      <c r="I66" s="170" t="e">
        <f>IF(OR(F66=0,F66="#N/A N/A"),0,H66 / F66*100)</f>
        <v>#VALUE!</v>
      </c>
      <c r="J66" s="174">
        <v>594243</v>
      </c>
      <c r="K66" s="152" t="str">
        <f>CONCATENATE(D90,D66, " Curncy")</f>
        <v>GBPGBp Curncy</v>
      </c>
      <c r="L66" s="152">
        <f>IF(D66 = D90,1,_xll.BDP(K66,$L$3))</f>
        <v>1</v>
      </c>
      <c r="M66" s="375">
        <f>IF(D66 = D90,1,_xll.BDP(K66,$M$3)*L66)</f>
        <v>1</v>
      </c>
      <c r="N66" s="174" t="e">
        <f>H66*J66*R66/M66</f>
        <v>#VALUE!</v>
      </c>
      <c r="O66" s="381" t="e">
        <f>N66 / U90</f>
        <v>#VALUE!</v>
      </c>
      <c r="P66" s="175" t="e">
        <f>IF(OR(OR(J66=0,G66 = "#N/A N/A"),G66="#N/A Real Time"),0,G66*J66*R66/M66)</f>
        <v>#VALUE!</v>
      </c>
      <c r="Q66" s="386" t="e">
        <f>P66 / U90*100</f>
        <v>#VALUE!</v>
      </c>
      <c r="R66" s="152">
        <f>IF(EXACT(D66,UPPER(D66)),1,0.01)/T66</f>
        <v>0.01</v>
      </c>
      <c r="S66" s="152">
        <v>0</v>
      </c>
      <c r="T66" s="152">
        <v>1</v>
      </c>
      <c r="U66" s="152"/>
      <c r="V66" s="171">
        <f>_xll.BDH(C66,$V$3,$D$1,$D$1)</f>
        <v>276.5</v>
      </c>
      <c r="W66" s="171">
        <f>IF(OR(OR(F66="#N/A N/A",F66="#N/A Real Time"),OR(V66="#N/A N/A",V66="#N/A Real Time")),0,  F66 - V66)</f>
        <v>-10.5</v>
      </c>
      <c r="X66" s="172">
        <f>IF(OR(V66=0,V66="#N/A N/A"),0,W66 / V66*100)</f>
        <v>-3.79746835443038</v>
      </c>
      <c r="Y66" s="176">
        <v>594243</v>
      </c>
      <c r="Z66" s="177">
        <f>IF(D66 = D90,1,_xll.BDP(K66,$Z$3)*L66)</f>
        <v>1</v>
      </c>
      <c r="AA66" s="391">
        <f>W66*Y66*R66/Z66 / AB90</f>
        <v>-5.5131238987774444E-4</v>
      </c>
      <c r="AB66" s="167"/>
    </row>
    <row r="67" spans="1:28" s="107" customFormat="1" ht="12" customHeight="1" x14ac:dyDescent="0.2">
      <c r="A67" s="152"/>
      <c r="B67" s="152">
        <v>6000</v>
      </c>
      <c r="C67" s="152" t="s">
        <v>73</v>
      </c>
      <c r="D67" s="152" t="str">
        <f>_xll.BDP(C67,$D$3)</f>
        <v>GBp</v>
      </c>
      <c r="E67" s="152" t="s">
        <v>373</v>
      </c>
      <c r="F67" s="173">
        <f>_xll.BDP(C67,$F$3)</f>
        <v>743.2</v>
      </c>
      <c r="G67" s="173" t="str">
        <f>_xll.BDP(C67,$G$3)</f>
        <v>#N/A Requesting Data...</v>
      </c>
      <c r="H67" s="169" t="e">
        <f t="shared" si="0"/>
        <v>#VALUE!</v>
      </c>
      <c r="I67" s="170" t="e">
        <f t="shared" si="1"/>
        <v>#VALUE!</v>
      </c>
      <c r="J67" s="174">
        <v>351403</v>
      </c>
      <c r="K67" s="152" t="str">
        <f>CONCATENATE(D90,D67, " Curncy")</f>
        <v>GBPGBp Curncy</v>
      </c>
      <c r="L67" s="152">
        <f>IF(D67 = D90,1,_xll.BDP(K67,$L$3))</f>
        <v>1</v>
      </c>
      <c r="M67" s="375">
        <f>IF(D67 = D90,1,_xll.BDP(K67,$M$3)*L67)</f>
        <v>1</v>
      </c>
      <c r="N67" s="174" t="e">
        <f t="shared" si="2"/>
        <v>#VALUE!</v>
      </c>
      <c r="O67" s="381" t="e">
        <f>N67 / U90</f>
        <v>#VALUE!</v>
      </c>
      <c r="P67" s="175" t="e">
        <f t="shared" si="3"/>
        <v>#VALUE!</v>
      </c>
      <c r="Q67" s="386" t="e">
        <f>P67 / U90*100</f>
        <v>#VALUE!</v>
      </c>
      <c r="R67" s="152">
        <f t="shared" si="4"/>
        <v>0.01</v>
      </c>
      <c r="S67" s="152">
        <v>0</v>
      </c>
      <c r="T67" s="152">
        <v>1</v>
      </c>
      <c r="U67" s="152"/>
      <c r="V67" s="171">
        <f>_xll.BDH(C67,$V$3,$D$1,$D$1)</f>
        <v>749.8</v>
      </c>
      <c r="W67" s="171">
        <f t="shared" si="5"/>
        <v>-6.5999999999999091</v>
      </c>
      <c r="X67" s="172">
        <f t="shared" si="6"/>
        <v>-0.88023472926112434</v>
      </c>
      <c r="Y67" s="176">
        <v>351403</v>
      </c>
      <c r="Z67" s="177">
        <f>IF(D67 = D90,1,_xll.BDP(K67,$Z$3)*L67)</f>
        <v>1</v>
      </c>
      <c r="AA67" s="391">
        <f>W67*Y67*R67/Z67 / AB90</f>
        <v>-2.0492445059318157E-4</v>
      </c>
      <c r="AB67" s="167"/>
    </row>
    <row r="68" spans="1:28" s="107" customFormat="1" ht="12" customHeight="1" x14ac:dyDescent="0.2">
      <c r="A68" s="152"/>
      <c r="B68" s="152">
        <v>3404</v>
      </c>
      <c r="C68" s="152" t="s">
        <v>72</v>
      </c>
      <c r="D68" s="152" t="str">
        <f>_xll.BDP(C68,$D$3)</f>
        <v>GBp</v>
      </c>
      <c r="E68" s="152" t="s">
        <v>275</v>
      </c>
      <c r="F68" s="173">
        <f>_xll.BDP(C68,$F$3)</f>
        <v>21.7</v>
      </c>
      <c r="G68" s="173" t="str">
        <f>_xll.BDP(C68,$G$3)</f>
        <v>#N/A Requesting Data...</v>
      </c>
      <c r="H68" s="169" t="e">
        <f t="shared" si="0"/>
        <v>#VALUE!</v>
      </c>
      <c r="I68" s="170" t="e">
        <f t="shared" si="1"/>
        <v>#VALUE!</v>
      </c>
      <c r="J68" s="174">
        <v>30316306</v>
      </c>
      <c r="K68" s="152" t="str">
        <f>CONCATENATE(D90,D68, " Curncy")</f>
        <v>GBPGBp Curncy</v>
      </c>
      <c r="L68" s="152">
        <f>IF(D68 = D90,1,_xll.BDP(K68,$L$3))</f>
        <v>1</v>
      </c>
      <c r="M68" s="375">
        <f>IF(D68 = D90,1,_xll.BDP(K68,$M$3)*L68)</f>
        <v>1</v>
      </c>
      <c r="N68" s="174" t="e">
        <f t="shared" si="2"/>
        <v>#VALUE!</v>
      </c>
      <c r="O68" s="381" t="e">
        <f>N68 / U90</f>
        <v>#VALUE!</v>
      </c>
      <c r="P68" s="175" t="e">
        <f t="shared" si="3"/>
        <v>#VALUE!</v>
      </c>
      <c r="Q68" s="386" t="e">
        <f>P68 / U90*100</f>
        <v>#VALUE!</v>
      </c>
      <c r="R68" s="152">
        <f t="shared" si="4"/>
        <v>0.01</v>
      </c>
      <c r="S68" s="152">
        <v>0</v>
      </c>
      <c r="T68" s="152">
        <v>1</v>
      </c>
      <c r="U68" s="152"/>
      <c r="V68" s="171">
        <f>_xll.BDH(C68,$V$3,$D$1,$D$1)</f>
        <v>20.9</v>
      </c>
      <c r="W68" s="171">
        <f t="shared" si="5"/>
        <v>0.80000000000000071</v>
      </c>
      <c r="X68" s="172">
        <f t="shared" si="6"/>
        <v>3.8277511961722519</v>
      </c>
      <c r="Y68" s="176">
        <v>30316306</v>
      </c>
      <c r="Z68" s="177">
        <f>IF(D68 = D90,1,_xll.BDP(K68,$Z$3)*L68)</f>
        <v>1</v>
      </c>
      <c r="AA68" s="391">
        <f>W68*Y68*R68/Z68 / AB90</f>
        <v>2.1429431411055773E-3</v>
      </c>
      <c r="AB68" s="167"/>
    </row>
    <row r="69" spans="1:28" s="107" customFormat="1" ht="12" customHeight="1" x14ac:dyDescent="0.2">
      <c r="A69" s="152"/>
      <c r="B69" s="152">
        <v>19183</v>
      </c>
      <c r="C69" s="152" t="s">
        <v>1191</v>
      </c>
      <c r="D69" s="152" t="str">
        <f>_xll.BDP(C69,$D$3)</f>
        <v>GBp</v>
      </c>
      <c r="E69" s="152" t="s">
        <v>1192</v>
      </c>
      <c r="F69" s="173">
        <f>_xll.BDP(C69,$F$3)</f>
        <v>1596</v>
      </c>
      <c r="G69" s="173" t="str">
        <f>_xll.BDP(C69,$G$3)</f>
        <v>#N/A Requesting Data...</v>
      </c>
      <c r="H69" s="169" t="e">
        <f t="shared" si="0"/>
        <v>#VALUE!</v>
      </c>
      <c r="I69" s="170" t="e">
        <f t="shared" si="1"/>
        <v>#VALUE!</v>
      </c>
      <c r="J69" s="174">
        <v>210134</v>
      </c>
      <c r="K69" s="152" t="str">
        <f>CONCATENATE(D90,D69, " Curncy")</f>
        <v>GBPGBp Curncy</v>
      </c>
      <c r="L69" s="152">
        <f>IF(D69 = D90,1,_xll.BDP(K69,$L$3))</f>
        <v>1</v>
      </c>
      <c r="M69" s="375">
        <f>IF(D69 = D90,1,_xll.BDP(K69,$M$3)*L69)</f>
        <v>1</v>
      </c>
      <c r="N69" s="174" t="e">
        <f t="shared" si="2"/>
        <v>#VALUE!</v>
      </c>
      <c r="O69" s="381" t="e">
        <f>N69 / U90</f>
        <v>#VALUE!</v>
      </c>
      <c r="P69" s="175" t="e">
        <f t="shared" si="3"/>
        <v>#VALUE!</v>
      </c>
      <c r="Q69" s="386" t="e">
        <f>P69 / U90*100</f>
        <v>#VALUE!</v>
      </c>
      <c r="R69" s="152">
        <f t="shared" si="4"/>
        <v>0.01</v>
      </c>
      <c r="S69" s="152">
        <v>0</v>
      </c>
      <c r="T69" s="152">
        <v>1</v>
      </c>
      <c r="U69" s="152"/>
      <c r="V69" s="171">
        <f>_xll.BDH(C69,$V$3,$D$1,$D$1)</f>
        <v>1673</v>
      </c>
      <c r="W69" s="171">
        <f t="shared" si="5"/>
        <v>-77</v>
      </c>
      <c r="X69" s="172">
        <f t="shared" si="6"/>
        <v>-4.6025104602510458</v>
      </c>
      <c r="Y69" s="176">
        <v>210134</v>
      </c>
      <c r="Z69" s="177">
        <f>IF(D69 = D90,1,_xll.BDP(K69,$Z$3)*L69)</f>
        <v>1</v>
      </c>
      <c r="AA69" s="391">
        <f>W69*Y69*R69/Z69 / AB90</f>
        <v>-1.4296556067470371E-3</v>
      </c>
      <c r="AB69" s="167"/>
    </row>
    <row r="70" spans="1:28" s="107" customFormat="1" ht="12" customHeight="1" x14ac:dyDescent="0.2">
      <c r="A70" s="152"/>
      <c r="B70" s="152">
        <v>10205</v>
      </c>
      <c r="C70" s="152" t="s">
        <v>998</v>
      </c>
      <c r="D70" s="152" t="str">
        <f>_xll.BDP(C70,$D$3)</f>
        <v>GBp</v>
      </c>
      <c r="E70" s="152" t="s">
        <v>1581</v>
      </c>
      <c r="F70" s="173">
        <f>_xll.BDP(C70,$F$3)</f>
        <v>199.4</v>
      </c>
      <c r="G70" s="173" t="str">
        <f>_xll.BDP(C70,$G$3)</f>
        <v>#N/A Requesting Data...</v>
      </c>
      <c r="H70" s="169" t="e">
        <f t="shared" si="0"/>
        <v>#VALUE!</v>
      </c>
      <c r="I70" s="170" t="e">
        <f t="shared" si="1"/>
        <v>#VALUE!</v>
      </c>
      <c r="J70" s="174">
        <v>232634</v>
      </c>
      <c r="K70" s="152" t="str">
        <f>CONCATENATE(D90,D70, " Curncy")</f>
        <v>GBPGBp Curncy</v>
      </c>
      <c r="L70" s="152">
        <f>IF(D70 = D90,1,_xll.BDP(K70,$L$3))</f>
        <v>1</v>
      </c>
      <c r="M70" s="375">
        <f>IF(D70 = D90,1,_xll.BDP(K70,$M$3)*L70)</f>
        <v>1</v>
      </c>
      <c r="N70" s="174" t="e">
        <f t="shared" si="2"/>
        <v>#VALUE!</v>
      </c>
      <c r="O70" s="381" t="e">
        <f>N70 / U90</f>
        <v>#VALUE!</v>
      </c>
      <c r="P70" s="175" t="e">
        <f t="shared" si="3"/>
        <v>#VALUE!</v>
      </c>
      <c r="Q70" s="386" t="e">
        <f>P70 / U90*100</f>
        <v>#VALUE!</v>
      </c>
      <c r="R70" s="152">
        <f t="shared" si="4"/>
        <v>0.01</v>
      </c>
      <c r="S70" s="152">
        <v>0</v>
      </c>
      <c r="T70" s="152">
        <v>1</v>
      </c>
      <c r="U70" s="152"/>
      <c r="V70" s="171">
        <f>_xll.BDH(C70,$V$3,$D$1,$D$1)</f>
        <v>199.6</v>
      </c>
      <c r="W70" s="171">
        <f t="shared" si="5"/>
        <v>-0.19999999999998863</v>
      </c>
      <c r="X70" s="172">
        <f t="shared" si="6"/>
        <v>-0.10020040080159752</v>
      </c>
      <c r="Y70" s="176">
        <v>232634</v>
      </c>
      <c r="Z70" s="177">
        <f>IF(D70 = D90,1,_xll.BDP(K70,$Z$3)*L70)</f>
        <v>1</v>
      </c>
      <c r="AA70" s="391">
        <f>W70*Y70*R70/Z70 / AB90</f>
        <v>-4.1110008149403657E-6</v>
      </c>
      <c r="AB70" s="167"/>
    </row>
    <row r="71" spans="1:28" s="107" customFormat="1" ht="12" customHeight="1" x14ac:dyDescent="0.2">
      <c r="A71" s="110"/>
      <c r="B71" s="110">
        <v>33101</v>
      </c>
      <c r="C71" s="110" t="s">
        <v>1668</v>
      </c>
      <c r="D71" s="110" t="str">
        <f>_xll.BDP(C71,$D$3)</f>
        <v>GBp</v>
      </c>
      <c r="E71" s="110" t="s">
        <v>1669</v>
      </c>
      <c r="F71" s="111">
        <f>_xll.BDP(C71,$F$3)</f>
        <v>124</v>
      </c>
      <c r="G71" s="111" t="str">
        <f>_xll.BDP(C71,$G$3)</f>
        <v>#N/A Requesting Data...</v>
      </c>
      <c r="H71" s="112" t="e">
        <f>IF(OR(OR(G71="#N/A N/A",G71="#N/A Real Time"),OR(F71="#N/A N/A",F71="#N/A Real Time")),0,  G71 - F71)</f>
        <v>#VALUE!</v>
      </c>
      <c r="I71" s="113" t="e">
        <f>IF(OR(F71=0,F71="#N/A N/A"),0,H71 / F71*100)</f>
        <v>#VALUE!</v>
      </c>
      <c r="J71" s="114">
        <v>196743</v>
      </c>
      <c r="K71" s="110" t="str">
        <f>CONCATENATE(D90,D71, " Curncy")</f>
        <v>GBPGBp Curncy</v>
      </c>
      <c r="L71" s="110">
        <f>IF(D71 = D90,1,_xll.BDP(K71,$L$3))</f>
        <v>1</v>
      </c>
      <c r="M71" s="372">
        <f>IF(D71 = D90,1,_xll.BDP(K71,$M$3)*L71)</f>
        <v>1</v>
      </c>
      <c r="N71" s="116" t="e">
        <f>H71*J71*R71/M71</f>
        <v>#VALUE!</v>
      </c>
      <c r="O71" s="379" t="e">
        <f>N71 / U90</f>
        <v>#VALUE!</v>
      </c>
      <c r="P71" s="286" t="e">
        <f>IF(OR(OR(J71=0,G71 = "#N/A N/A"),G71="#N/A Real Time"),0,G71*J71*R71/M71)</f>
        <v>#VALUE!</v>
      </c>
      <c r="Q71" s="384" t="e">
        <f>P71 / U90*100</f>
        <v>#VALUE!</v>
      </c>
      <c r="R71" s="110">
        <f>IF(EXACT(D71,UPPER(D71)),1,0.01)/T71</f>
        <v>0.01</v>
      </c>
      <c r="S71" s="110">
        <v>0</v>
      </c>
      <c r="T71" s="110">
        <v>1</v>
      </c>
      <c r="U71" s="110"/>
      <c r="V71" s="119" t="str">
        <f>_xll.BDH(C71,$V$3,$D$1,$D$1)</f>
        <v>#N/A Requesting Data...</v>
      </c>
      <c r="W71" s="119" t="e">
        <f>IF(OR(OR(F71="#N/A N/A",F71="#N/A Real Time"),OR(V71="#N/A N/A",V71="#N/A Real Time")),0,  F71 - V71)</f>
        <v>#VALUE!</v>
      </c>
      <c r="X71" s="129" t="e">
        <f>IF(OR(V71=0,V71="#N/A N/A"),0,W71 / V71*100)</f>
        <v>#VALUE!</v>
      </c>
      <c r="Y71" s="121">
        <v>196743</v>
      </c>
      <c r="Z71" s="122">
        <f>IF(D71 = D90,1,_xll.BDP(K71,$Z$3)*L71)</f>
        <v>1</v>
      </c>
      <c r="AA71" s="389" t="e">
        <f>W71*Y71*R71/Z71 / AB90</f>
        <v>#VALUE!</v>
      </c>
      <c r="AB71" s="123"/>
    </row>
    <row r="72" spans="1:28" s="107" customFormat="1" ht="12" customHeight="1" x14ac:dyDescent="0.2">
      <c r="A72" s="152"/>
      <c r="B72" s="152">
        <v>21107</v>
      </c>
      <c r="C72" s="152" t="s">
        <v>1664</v>
      </c>
      <c r="D72" s="152" t="str">
        <f>_xll.BDP(C72,$D$3)</f>
        <v>USD</v>
      </c>
      <c r="E72" s="152" t="s">
        <v>1665</v>
      </c>
      <c r="F72" s="173" t="str">
        <f>_xll.BDP(C72,$F$3)</f>
        <v>#N/A N/A</v>
      </c>
      <c r="G72" s="173" t="str">
        <f>_xll.BDP(C72,$G$3)</f>
        <v>#N/A Requesting Data...</v>
      </c>
      <c r="H72" s="169">
        <f>IF(OR(OR(G72="#N/A N/A",G72="#N/A Real Time"),OR(F72="#N/A N/A",F72="#N/A Real Time")),0,  G72 - F72)</f>
        <v>0</v>
      </c>
      <c r="I72" s="170">
        <f>IF(OR(F72=0,F72="#N/A N/A"),0,H72 / F72*100)</f>
        <v>0</v>
      </c>
      <c r="J72" s="174">
        <v>216705</v>
      </c>
      <c r="K72" s="152" t="str">
        <f>CONCATENATE(D90,D72, " Curncy")</f>
        <v>GBPUSD Curncy</v>
      </c>
      <c r="L72" s="152" t="str">
        <f>IF(D72 = D90,1,_xll.BDP(K72,$L$3))</f>
        <v>#N/A Requesting Data...</v>
      </c>
      <c r="M72" s="375" t="e">
        <f>IF(D72 = D90,1,_xll.BDP(K72,$M$3)*L72)</f>
        <v>#VALUE!</v>
      </c>
      <c r="N72" s="174" t="e">
        <f>H72*J72*R72/M72</f>
        <v>#VALUE!</v>
      </c>
      <c r="O72" s="381" t="e">
        <f>N72 / U90</f>
        <v>#VALUE!</v>
      </c>
      <c r="P72" s="175" t="e">
        <f>IF(OR(OR(J72=0,G72 = "#N/A N/A"),G72="#N/A Real Time"),0,G72*J72*R72/M72)</f>
        <v>#VALUE!</v>
      </c>
      <c r="Q72" s="386" t="e">
        <f>P72 / U90*100</f>
        <v>#VALUE!</v>
      </c>
      <c r="R72" s="152">
        <f>IF(EXACT(D72,UPPER(D72)),1,0.01)/T72</f>
        <v>1</v>
      </c>
      <c r="S72" s="152">
        <v>0</v>
      </c>
      <c r="T72" s="152">
        <v>1</v>
      </c>
      <c r="U72" s="152"/>
      <c r="V72" s="171" t="str">
        <f>_xll.BDH(C72,$V$3,$D$1,$D$1)</f>
        <v>#N/A Requesting Data...</v>
      </c>
      <c r="W72" s="171">
        <f>IF(OR(OR(F72="#N/A N/A",F72="#N/A Real Time"),OR(V72="#N/A N/A",V72="#N/A Real Time")),0,  F72 - V72)</f>
        <v>0</v>
      </c>
      <c r="X72" s="172" t="e">
        <f>IF(OR(V72=0,V72="#N/A N/A"),0,W72 / V72*100)</f>
        <v>#VALUE!</v>
      </c>
      <c r="Y72" s="176">
        <v>216705</v>
      </c>
      <c r="Z72" s="177" t="e">
        <f>IF(D72 = D90,1,_xll.BDP(K72,$Z$3)*L72)</f>
        <v>#VALUE!</v>
      </c>
      <c r="AA72" s="391" t="e">
        <f>W72*Y72*R72/Z72 / AB90</f>
        <v>#VALUE!</v>
      </c>
      <c r="AB72" s="167"/>
    </row>
    <row r="73" spans="1:28" s="107" customFormat="1" ht="12" customHeight="1" x14ac:dyDescent="0.2">
      <c r="A73" s="152"/>
      <c r="B73" s="152">
        <v>10257</v>
      </c>
      <c r="C73" s="152" t="s">
        <v>1011</v>
      </c>
      <c r="D73" s="152" t="str">
        <f>_xll.BDP(C73,$D$3)</f>
        <v>GBp</v>
      </c>
      <c r="E73" s="152" t="s">
        <v>1100</v>
      </c>
      <c r="F73" s="173">
        <f>_xll.BDP(C73,$F$3)</f>
        <v>172.5</v>
      </c>
      <c r="G73" s="173" t="str">
        <f>_xll.BDP(C73,$G$3)</f>
        <v>#N/A Requesting Data...</v>
      </c>
      <c r="H73" s="169" t="e">
        <f t="shared" si="0"/>
        <v>#VALUE!</v>
      </c>
      <c r="I73" s="170" t="e">
        <f t="shared" si="1"/>
        <v>#VALUE!</v>
      </c>
      <c r="J73" s="174">
        <v>844884</v>
      </c>
      <c r="K73" s="152" t="str">
        <f>CONCATENATE(D90,D73, " Curncy")</f>
        <v>GBPGBp Curncy</v>
      </c>
      <c r="L73" s="152">
        <f>IF(D73 = D90,1,_xll.BDP(K73,$L$3))</f>
        <v>1</v>
      </c>
      <c r="M73" s="375">
        <f>IF(D73 = D90,1,_xll.BDP(K73,$M$3)*L73)</f>
        <v>1</v>
      </c>
      <c r="N73" s="174" t="e">
        <f t="shared" si="2"/>
        <v>#VALUE!</v>
      </c>
      <c r="O73" s="381" t="e">
        <f>N73 / U90</f>
        <v>#VALUE!</v>
      </c>
      <c r="P73" s="175" t="e">
        <f t="shared" si="3"/>
        <v>#VALUE!</v>
      </c>
      <c r="Q73" s="386" t="e">
        <f>P73 / U90*100</f>
        <v>#VALUE!</v>
      </c>
      <c r="R73" s="152">
        <f t="shared" si="4"/>
        <v>0.01</v>
      </c>
      <c r="S73" s="152">
        <v>0</v>
      </c>
      <c r="T73" s="152">
        <v>1</v>
      </c>
      <c r="U73" s="152"/>
      <c r="V73" s="171">
        <f>_xll.BDH(C73,$V$3,$D$1,$D$1)</f>
        <v>174.2</v>
      </c>
      <c r="W73" s="171">
        <f t="shared" si="5"/>
        <v>-1.6999999999999886</v>
      </c>
      <c r="X73" s="172">
        <f t="shared" si="6"/>
        <v>-0.97588978185992459</v>
      </c>
      <c r="Y73" s="176">
        <v>844884</v>
      </c>
      <c r="Z73" s="177">
        <f>IF(D73 = D90,1,_xll.BDP(K73,$Z$3)*L73)</f>
        <v>1</v>
      </c>
      <c r="AA73" s="391">
        <f>W73*Y73*R73/Z73 / AB90</f>
        <v>-1.269084050762448E-4</v>
      </c>
      <c r="AB73" s="167"/>
    </row>
    <row r="74" spans="1:28" s="107" customFormat="1" ht="12" customHeight="1" x14ac:dyDescent="0.2">
      <c r="A74" s="152"/>
      <c r="B74" s="152">
        <v>26475</v>
      </c>
      <c r="C74" s="152"/>
      <c r="D74" s="152" t="s">
        <v>1170</v>
      </c>
      <c r="E74" s="152" t="s">
        <v>273</v>
      </c>
      <c r="F74" s="173">
        <v>1.8</v>
      </c>
      <c r="G74" s="173">
        <v>1.8</v>
      </c>
      <c r="H74" s="169">
        <f t="shared" si="0"/>
        <v>0</v>
      </c>
      <c r="I74" s="170">
        <f t="shared" si="1"/>
        <v>0</v>
      </c>
      <c r="J74" s="174">
        <v>900774</v>
      </c>
      <c r="K74" s="152" t="str">
        <f>CONCATENATE(D90,D74, " Curncy")</f>
        <v>GBPGBp Curncy</v>
      </c>
      <c r="L74" s="152">
        <f>IF(D74 = D90,1,_xll.BDP(K74,$L$3))</f>
        <v>1</v>
      </c>
      <c r="M74" s="375">
        <f>IF(D74 = D90,1,_xll.BDP(K74,$M$3)*L74)</f>
        <v>1</v>
      </c>
      <c r="N74" s="174">
        <f t="shared" si="2"/>
        <v>0</v>
      </c>
      <c r="O74" s="381">
        <f>N74 / U90</f>
        <v>0</v>
      </c>
      <c r="P74" s="175">
        <f t="shared" si="3"/>
        <v>16213.932000000001</v>
      </c>
      <c r="Q74" s="386">
        <f>P74 / U90*100</f>
        <v>1.4239337182767067E-2</v>
      </c>
      <c r="R74" s="152">
        <f t="shared" si="4"/>
        <v>0.01</v>
      </c>
      <c r="S74" s="152">
        <v>1</v>
      </c>
      <c r="T74" s="152">
        <v>1</v>
      </c>
      <c r="U74" s="152"/>
      <c r="V74" s="171">
        <v>1.8</v>
      </c>
      <c r="W74" s="171">
        <f t="shared" si="5"/>
        <v>0</v>
      </c>
      <c r="X74" s="172">
        <f t="shared" si="6"/>
        <v>0</v>
      </c>
      <c r="Y74" s="176">
        <v>900774</v>
      </c>
      <c r="Z74" s="177">
        <f>IF(D74 = D90,1,_xll.BDP(K74,$Z$3)*L74)</f>
        <v>1</v>
      </c>
      <c r="AA74" s="391">
        <f>W74*Y74*R74/Z74 / AB90</f>
        <v>0</v>
      </c>
      <c r="AB74" s="167"/>
    </row>
    <row r="75" spans="1:28" s="107" customFormat="1" ht="12" customHeight="1" x14ac:dyDescent="0.2">
      <c r="A75" s="110"/>
      <c r="B75" s="110">
        <v>33578</v>
      </c>
      <c r="C75" s="110" t="s">
        <v>1738</v>
      </c>
      <c r="D75" s="110" t="str">
        <f>_xll.BDP(C75,$D$3)</f>
        <v>GBp</v>
      </c>
      <c r="E75" s="110" t="s">
        <v>1739</v>
      </c>
      <c r="F75" s="111">
        <f>_xll.BDP(C75,$F$3)</f>
        <v>327.8</v>
      </c>
      <c r="G75" s="111" t="str">
        <f>_xll.BDP(C75,$G$3)</f>
        <v>#N/A Requesting Data...</v>
      </c>
      <c r="H75" s="112" t="e">
        <f>IF(OR(OR(G75="#N/A N/A",G75="#N/A Real Time"),OR(F75="#N/A N/A",F75="#N/A Real Time")),0,  G75 - F75)</f>
        <v>#VALUE!</v>
      </c>
      <c r="I75" s="113" t="e">
        <f>IF(OR(F75=0,F75="#N/A N/A"),0,H75 / F75*100)</f>
        <v>#VALUE!</v>
      </c>
      <c r="J75" s="114">
        <v>174443</v>
      </c>
      <c r="K75" s="110" t="str">
        <f>CONCATENATE(D90,D75, " Curncy")</f>
        <v>GBPGBp Curncy</v>
      </c>
      <c r="L75" s="110">
        <f>IF(D75 = D90,1,_xll.BDP(K75,$L$3))</f>
        <v>1</v>
      </c>
      <c r="M75" s="372">
        <f>IF(D75 = D90,1,_xll.BDP(K75,$M$3)*L75)</f>
        <v>1</v>
      </c>
      <c r="N75" s="116" t="e">
        <f>H75*J75*R75/M75</f>
        <v>#VALUE!</v>
      </c>
      <c r="O75" s="379" t="e">
        <f>N75 / U90</f>
        <v>#VALUE!</v>
      </c>
      <c r="P75" s="286" t="e">
        <f>IF(OR(OR(J75=0,G75 = "#N/A N/A"),G75="#N/A Real Time"),0,G75*J75*R75/M75)</f>
        <v>#VALUE!</v>
      </c>
      <c r="Q75" s="384" t="e">
        <f>P75 / U90*100</f>
        <v>#VALUE!</v>
      </c>
      <c r="R75" s="110">
        <f>IF(EXACT(D75,UPPER(D75)),1,0.01)/T75</f>
        <v>0.01</v>
      </c>
      <c r="S75" s="110">
        <v>0</v>
      </c>
      <c r="T75" s="110">
        <v>1</v>
      </c>
      <c r="U75" s="110"/>
      <c r="V75" s="119">
        <f>_xll.BDH(C75,$V$3,$D$1,$D$1)</f>
        <v>325</v>
      </c>
      <c r="W75" s="119">
        <f>IF(OR(OR(F75="#N/A N/A",F75="#N/A Real Time"),OR(V75="#N/A N/A",V75="#N/A Real Time")),0,  F75 - V75)</f>
        <v>2.8000000000000114</v>
      </c>
      <c r="X75" s="129">
        <f>IF(OR(V75=0,V75="#N/A N/A"),0,W75 / V75*100)</f>
        <v>0.86153846153846492</v>
      </c>
      <c r="Y75" s="121">
        <v>174443</v>
      </c>
      <c r="Z75" s="122">
        <f>IF(D75 = D90,1,_xll.BDP(K75,$Z$3)*L75)</f>
        <v>1</v>
      </c>
      <c r="AA75" s="389">
        <f>W75*Y75*R75/Z75 / AB90</f>
        <v>4.3157468006609541E-5</v>
      </c>
      <c r="AB75" s="123"/>
    </row>
    <row r="76" spans="1:28" s="107" customFormat="1" ht="12" customHeight="1" x14ac:dyDescent="0.2">
      <c r="A76" s="287" t="s">
        <v>1551</v>
      </c>
      <c r="B76" s="287"/>
      <c r="C76" s="287"/>
      <c r="D76" s="287"/>
      <c r="E76" s="287" t="s">
        <v>19</v>
      </c>
      <c r="F76" s="288"/>
      <c r="G76" s="288"/>
      <c r="H76" s="289"/>
      <c r="I76" s="290"/>
      <c r="J76" s="291"/>
      <c r="K76" s="287"/>
      <c r="L76" s="287"/>
      <c r="M76" s="374"/>
      <c r="N76" s="292" t="e">
        <f xml:space="preserve"> SUM(N50:N75)</f>
        <v>#VALUE!</v>
      </c>
      <c r="O76" s="380" t="e">
        <f xml:space="preserve"> SUM(O50:O75)</f>
        <v>#VALUE!</v>
      </c>
      <c r="P76" s="293" t="e">
        <f xml:space="preserve"> SUM(P50:P75)</f>
        <v>#VALUE!</v>
      </c>
      <c r="Q76" s="385" t="e">
        <f xml:space="preserve"> SUM(Q50:Q75)</f>
        <v>#VALUE!</v>
      </c>
      <c r="R76" s="287"/>
      <c r="S76" s="287"/>
      <c r="T76" s="287"/>
      <c r="U76" s="287"/>
      <c r="V76" s="294"/>
      <c r="W76" s="294"/>
      <c r="X76" s="295"/>
      <c r="Y76" s="296"/>
      <c r="Z76" s="297"/>
      <c r="AA76" s="390" t="e">
        <f xml:space="preserve"> SUM(AA50:AA75)</f>
        <v>#VALUE!</v>
      </c>
      <c r="AB76" s="298"/>
    </row>
    <row r="77" spans="1:28" s="107" customFormat="1" ht="12" customHeight="1" x14ac:dyDescent="0.2">
      <c r="A77" s="152"/>
      <c r="B77" s="152"/>
      <c r="C77" s="152"/>
      <c r="D77" s="152"/>
      <c r="E77" s="152"/>
      <c r="F77" s="173"/>
      <c r="G77" s="173"/>
      <c r="H77" s="169"/>
      <c r="I77" s="170"/>
      <c r="J77" s="174"/>
      <c r="K77" s="152"/>
      <c r="L77" s="152"/>
      <c r="M77" s="375"/>
      <c r="N77" s="174"/>
      <c r="O77" s="381"/>
      <c r="P77" s="175"/>
      <c r="Q77" s="386"/>
      <c r="R77" s="152"/>
      <c r="S77" s="152"/>
      <c r="T77" s="152"/>
      <c r="U77" s="152"/>
      <c r="V77" s="171"/>
      <c r="W77" s="171"/>
      <c r="X77" s="172"/>
      <c r="Y77" s="176"/>
      <c r="Z77" s="177"/>
      <c r="AA77" s="391"/>
      <c r="AB77" s="167"/>
    </row>
    <row r="78" spans="1:28" s="107" customFormat="1" ht="12" customHeight="1" x14ac:dyDescent="0.2">
      <c r="A78" s="110"/>
      <c r="B78" s="110">
        <v>19139</v>
      </c>
      <c r="C78" s="110" t="s">
        <v>1757</v>
      </c>
      <c r="D78" s="110" t="str">
        <f>_xll.BDP(C78,$D$3)</f>
        <v>USD</v>
      </c>
      <c r="E78" s="110" t="s">
        <v>1758</v>
      </c>
      <c r="F78" s="111">
        <f>_xll.BDP(C78,$F$3)</f>
        <v>143.80000000000001</v>
      </c>
      <c r="G78" s="111" t="str">
        <f>_xll.BDP(C78,$G$3)</f>
        <v>#N/A Requesting Data...</v>
      </c>
      <c r="H78" s="112" t="e">
        <f>IF(OR(OR(G78="#N/A N/A",G78="#N/A Real Time"),OR(F78="#N/A N/A",F78="#N/A Real Time")),0,  G78 - F78)</f>
        <v>#VALUE!</v>
      </c>
      <c r="I78" s="113" t="e">
        <f>IF(OR(F78=0,F78="#N/A N/A"),0,H78 / F78*100)</f>
        <v>#VALUE!</v>
      </c>
      <c r="J78" s="114">
        <v>26651</v>
      </c>
      <c r="K78" s="110" t="str">
        <f>CONCATENATE(D90,D78, " Curncy")</f>
        <v>GBPUSD Curncy</v>
      </c>
      <c r="L78" s="110" t="str">
        <f>IF(D78 = D90,1,_xll.BDP(K78,$L$3))</f>
        <v>#N/A Requesting Data...</v>
      </c>
      <c r="M78" s="372" t="e">
        <f>IF(D78 = D90,1,_xll.BDP(K78,$M$3)*L78)</f>
        <v>#VALUE!</v>
      </c>
      <c r="N78" s="116" t="e">
        <f>H78*J78*R78/M78</f>
        <v>#VALUE!</v>
      </c>
      <c r="O78" s="379" t="e">
        <f>N78 / U90</f>
        <v>#VALUE!</v>
      </c>
      <c r="P78" s="286" t="e">
        <f>IF(OR(OR(J78=0,G78 = "#N/A N/A"),G78="#N/A Real Time"),0,G78*J78*R78/M78)</f>
        <v>#VALUE!</v>
      </c>
      <c r="Q78" s="384" t="e">
        <f>P78 / U90*100</f>
        <v>#VALUE!</v>
      </c>
      <c r="R78" s="110">
        <f>IF(EXACT(D78,UPPER(D78)),1,0.01)/T78</f>
        <v>1</v>
      </c>
      <c r="S78" s="110">
        <v>0</v>
      </c>
      <c r="T78" s="110">
        <v>1</v>
      </c>
      <c r="U78" s="110"/>
      <c r="V78" s="119">
        <f>_xll.BDH(C78,$V$3,$D$1,$D$1)</f>
        <v>143.09</v>
      </c>
      <c r="W78" s="119">
        <f>IF(OR(OR(F78="#N/A N/A",F78="#N/A Real Time"),OR(V78="#N/A N/A",V78="#N/A Real Time")),0,  F78 - V78)</f>
        <v>0.71000000000000796</v>
      </c>
      <c r="X78" s="129">
        <f>IF(OR(V78=0,V78="#N/A N/A"),0,W78 / V78*100)</f>
        <v>0.49619120833042696</v>
      </c>
      <c r="Y78" s="121">
        <v>26651</v>
      </c>
      <c r="Z78" s="122" t="e">
        <f>IF(D78 = D90,1,_xll.BDP(K78,$Z$3)*L78)</f>
        <v>#VALUE!</v>
      </c>
      <c r="AA78" s="389" t="e">
        <f>W78*Y78*R78/Z78 / AB90</f>
        <v>#VALUE!</v>
      </c>
      <c r="AB78" s="123"/>
    </row>
    <row r="79" spans="1:28" s="107" customFormat="1" ht="12" customHeight="1" x14ac:dyDescent="0.2">
      <c r="A79" s="152"/>
      <c r="B79" s="152">
        <v>19642</v>
      </c>
      <c r="C79" s="152" t="s">
        <v>56</v>
      </c>
      <c r="D79" s="152" t="str">
        <f>_xll.BDP(C79,$D$3)</f>
        <v>USD</v>
      </c>
      <c r="E79" s="152" t="s">
        <v>269</v>
      </c>
      <c r="F79" s="173">
        <f>_xll.BDP(C79,$F$3)</f>
        <v>11.63</v>
      </c>
      <c r="G79" s="173" t="str">
        <f>_xll.BDP(C79,$G$3)</f>
        <v>#N/A Requesting Data...</v>
      </c>
      <c r="H79" s="169" t="e">
        <f t="shared" ref="H79:H86" si="7">IF(OR(OR(G79="#N/A N/A",G79="#N/A Real Time"),OR(F79="#N/A N/A",F79="#N/A Real Time")),0,  G79 - F79)</f>
        <v>#VALUE!</v>
      </c>
      <c r="I79" s="170" t="e">
        <f t="shared" ref="I79:I86" si="8">IF(OR(F79=0,F79="#N/A N/A"),0,H79 / F79*100)</f>
        <v>#VALUE!</v>
      </c>
      <c r="J79" s="174">
        <v>275060</v>
      </c>
      <c r="K79" s="152" t="str">
        <f>CONCATENATE(D90,D79, " Curncy")</f>
        <v>GBPUSD Curncy</v>
      </c>
      <c r="L79" s="152" t="str">
        <f>IF(D79 = D90,1,_xll.BDP(K79,$L$3))</f>
        <v>#N/A Requesting Data...</v>
      </c>
      <c r="M79" s="375" t="e">
        <f>IF(D79 = D90,1,_xll.BDP(K79,$M$3)*L79)</f>
        <v>#VALUE!</v>
      </c>
      <c r="N79" s="174" t="e">
        <f t="shared" ref="N79:N86" si="9">H79*J79*R79/M79</f>
        <v>#VALUE!</v>
      </c>
      <c r="O79" s="381" t="e">
        <f>N79 / U90</f>
        <v>#VALUE!</v>
      </c>
      <c r="P79" s="175" t="e">
        <f t="shared" ref="P79:P86" si="10">IF(OR(OR(J79=0,G79 = "#N/A N/A"),G79="#N/A Real Time"),0,G79*J79*R79/M79)</f>
        <v>#VALUE!</v>
      </c>
      <c r="Q79" s="386" t="e">
        <f>P79 / U90*100</f>
        <v>#VALUE!</v>
      </c>
      <c r="R79" s="152">
        <f t="shared" ref="R79:R86" si="11">IF(EXACT(D79,UPPER(D79)),1,0.01)/T79</f>
        <v>1</v>
      </c>
      <c r="S79" s="152">
        <v>0</v>
      </c>
      <c r="T79" s="152">
        <v>1</v>
      </c>
      <c r="U79" s="152"/>
      <c r="V79" s="171">
        <f>_xll.BDH(C79,$V$3,$D$1,$D$1)</f>
        <v>11.2</v>
      </c>
      <c r="W79" s="171">
        <f t="shared" ref="W79:W86" si="12">IF(OR(OR(F79="#N/A N/A",F79="#N/A Real Time"),OR(V79="#N/A N/A",V79="#N/A Real Time")),0,  F79 - V79)</f>
        <v>0.43000000000000149</v>
      </c>
      <c r="X79" s="172">
        <f t="shared" ref="X79:X86" si="13">IF(OR(V79=0,V79="#N/A N/A"),0,W79 / V79*100)</f>
        <v>3.8392857142857277</v>
      </c>
      <c r="Y79" s="176">
        <v>275060</v>
      </c>
      <c r="Z79" s="177" t="e">
        <f>IF(D79 = D90,1,_xll.BDP(K79,$Z$3)*L79)</f>
        <v>#VALUE!</v>
      </c>
      <c r="AA79" s="391" t="e">
        <f>W79*Y79*R79/Z79 / AB90</f>
        <v>#VALUE!</v>
      </c>
      <c r="AB79" s="167"/>
    </row>
    <row r="80" spans="1:28" s="107" customFormat="1" ht="12" customHeight="1" x14ac:dyDescent="0.2">
      <c r="A80" s="152"/>
      <c r="B80" s="152">
        <v>16301</v>
      </c>
      <c r="C80" s="152" t="s">
        <v>1666</v>
      </c>
      <c r="D80" s="152" t="str">
        <f>_xll.BDP(C80,$D$3)</f>
        <v>USD</v>
      </c>
      <c r="E80" s="152" t="s">
        <v>1667</v>
      </c>
      <c r="F80" s="173">
        <f>_xll.BDP(C80,$F$3)</f>
        <v>85.28</v>
      </c>
      <c r="G80" s="173" t="str">
        <f>_xll.BDP(C80,$G$3)</f>
        <v>#N/A Requesting Data...</v>
      </c>
      <c r="H80" s="169" t="e">
        <f>IF(OR(OR(G80="#N/A N/A",G80="#N/A Real Time"),OR(F80="#N/A N/A",F80="#N/A Real Time")),0,  G80 - F80)</f>
        <v>#VALUE!</v>
      </c>
      <c r="I80" s="170" t="e">
        <f>IF(OR(F80=0,F80="#N/A N/A"),0,H80 / F80*100)</f>
        <v>#VALUE!</v>
      </c>
      <c r="J80" s="174">
        <v>8413</v>
      </c>
      <c r="K80" s="152" t="str">
        <f>CONCATENATE(D90,D80, " Curncy")</f>
        <v>GBPUSD Curncy</v>
      </c>
      <c r="L80" s="152" t="str">
        <f>IF(D80 = D90,1,_xll.BDP(K80,$L$3))</f>
        <v>#N/A Requesting Data...</v>
      </c>
      <c r="M80" s="375" t="e">
        <f>IF(D80 = D90,1,_xll.BDP(K80,$M$3)*L80)</f>
        <v>#VALUE!</v>
      </c>
      <c r="N80" s="174" t="e">
        <f>H80*J80*R80/M80</f>
        <v>#VALUE!</v>
      </c>
      <c r="O80" s="381" t="e">
        <f>N80 / U90</f>
        <v>#VALUE!</v>
      </c>
      <c r="P80" s="175" t="e">
        <f>IF(OR(OR(J80=0,G80 = "#N/A N/A"),G80="#N/A Real Time"),0,G80*J80*R80/M80)</f>
        <v>#VALUE!</v>
      </c>
      <c r="Q80" s="386" t="e">
        <f>P80 / U90*100</f>
        <v>#VALUE!</v>
      </c>
      <c r="R80" s="152">
        <f>IF(EXACT(D80,UPPER(D80)),1,0.01)/T80</f>
        <v>1</v>
      </c>
      <c r="S80" s="152">
        <v>0</v>
      </c>
      <c r="T80" s="152">
        <v>1</v>
      </c>
      <c r="U80" s="152"/>
      <c r="V80" s="171">
        <f>_xll.BDH(C80,$V$3,$D$1,$D$1)</f>
        <v>85.73</v>
      </c>
      <c r="W80" s="171">
        <f>IF(OR(OR(F80="#N/A N/A",F80="#N/A Real Time"),OR(V80="#N/A N/A",V80="#N/A Real Time")),0,  F80 - V80)</f>
        <v>-0.45000000000000284</v>
      </c>
      <c r="X80" s="172">
        <f>IF(OR(V80=0,V80="#N/A N/A"),0,W80 / V80*100)</f>
        <v>-0.52490376764260216</v>
      </c>
      <c r="Y80" s="176">
        <v>8413</v>
      </c>
      <c r="Z80" s="177" t="e">
        <f>IF(D80 = D90,1,_xll.BDP(K80,$Z$3)*L80)</f>
        <v>#VALUE!</v>
      </c>
      <c r="AA80" s="391" t="e">
        <f>W80*Y80*R80/Z80 / AB90</f>
        <v>#VALUE!</v>
      </c>
      <c r="AB80" s="167"/>
    </row>
    <row r="81" spans="1:28" s="107" customFormat="1" ht="12" customHeight="1" x14ac:dyDescent="0.2">
      <c r="A81" s="110"/>
      <c r="B81" s="110">
        <v>2970</v>
      </c>
      <c r="C81" s="110" t="s">
        <v>1713</v>
      </c>
      <c r="D81" s="110" t="str">
        <f>_xll.BDP(C81,$D$3)</f>
        <v>USD</v>
      </c>
      <c r="E81" s="110" t="s">
        <v>1714</v>
      </c>
      <c r="F81" s="111">
        <f>_xll.BDP(C81,$F$3)</f>
        <v>301.63</v>
      </c>
      <c r="G81" s="111" t="str">
        <f>_xll.BDP(C81,$G$3)</f>
        <v>#N/A Requesting Data...</v>
      </c>
      <c r="H81" s="112" t="e">
        <f>IF(OR(OR(G81="#N/A N/A",G81="#N/A Real Time"),OR(F81="#N/A N/A",F81="#N/A Real Time")),0,  G81 - F81)</f>
        <v>#VALUE!</v>
      </c>
      <c r="I81" s="113" t="e">
        <f>IF(OR(F81=0,F81="#N/A N/A"),0,H81 / F81*100)</f>
        <v>#VALUE!</v>
      </c>
      <c r="J81" s="114">
        <v>919</v>
      </c>
      <c r="K81" s="110" t="str">
        <f>CONCATENATE(D90,D81, " Curncy")</f>
        <v>GBPUSD Curncy</v>
      </c>
      <c r="L81" s="110" t="str">
        <f>IF(D81 = D90,1,_xll.BDP(K81,$L$3))</f>
        <v>#N/A Requesting Data...</v>
      </c>
      <c r="M81" s="372" t="e">
        <f>IF(D81 = D90,1,_xll.BDP(K81,$M$3)*L81)</f>
        <v>#VALUE!</v>
      </c>
      <c r="N81" s="116" t="e">
        <f>H81*J81*R81/M81</f>
        <v>#VALUE!</v>
      </c>
      <c r="O81" s="379" t="e">
        <f>N81 / U90</f>
        <v>#VALUE!</v>
      </c>
      <c r="P81" s="286" t="e">
        <f>IF(OR(OR(J81=0,G81 = "#N/A N/A"),G81="#N/A Real Time"),0,G81*J81*R81/M81)</f>
        <v>#VALUE!</v>
      </c>
      <c r="Q81" s="384" t="e">
        <f>P81 / U90*100</f>
        <v>#VALUE!</v>
      </c>
      <c r="R81" s="110">
        <f>IF(EXACT(D81,UPPER(D81)),1,0.01)/T81</f>
        <v>1</v>
      </c>
      <c r="S81" s="110">
        <v>0</v>
      </c>
      <c r="T81" s="110">
        <v>1</v>
      </c>
      <c r="U81" s="110"/>
      <c r="V81" s="119" t="str">
        <f>_xll.BDH(C81,$V$3,$D$1,$D$1)</f>
        <v>#N/A Requesting Data...</v>
      </c>
      <c r="W81" s="119" t="e">
        <f>IF(OR(OR(F81="#N/A N/A",F81="#N/A Real Time"),OR(V81="#N/A N/A",V81="#N/A Real Time")),0,  F81 - V81)</f>
        <v>#VALUE!</v>
      </c>
      <c r="X81" s="129" t="e">
        <f>IF(OR(V81=0,V81="#N/A N/A"),0,W81 / V81*100)</f>
        <v>#VALUE!</v>
      </c>
      <c r="Y81" s="121">
        <v>919</v>
      </c>
      <c r="Z81" s="122" t="e">
        <f>IF(D81 = D90,1,_xll.BDP(K81,$Z$3)*L81)</f>
        <v>#VALUE!</v>
      </c>
      <c r="AA81" s="389" t="e">
        <f>W81*Y81*R81/Z81 / AB90</f>
        <v>#VALUE!</v>
      </c>
      <c r="AB81" s="123"/>
    </row>
    <row r="82" spans="1:28" s="107" customFormat="1" ht="12" customHeight="1" x14ac:dyDescent="0.2">
      <c r="A82" s="110"/>
      <c r="B82" s="110">
        <v>1418</v>
      </c>
      <c r="C82" s="110" t="s">
        <v>824</v>
      </c>
      <c r="D82" s="110" t="str">
        <f>_xll.BDP(C82,$D$3)</f>
        <v>USD</v>
      </c>
      <c r="E82" s="110" t="s">
        <v>891</v>
      </c>
      <c r="F82" s="111">
        <f>_xll.BDP(C82,$F$3)</f>
        <v>87.55</v>
      </c>
      <c r="G82" s="111" t="str">
        <f>_xll.BDP(C82,$G$3)</f>
        <v>#N/A Requesting Data...</v>
      </c>
      <c r="H82" s="112" t="e">
        <f>IF(OR(OR(G82="#N/A N/A",G82="#N/A Real Time"),OR(F82="#N/A N/A",F82="#N/A Real Time")),0,  G82 - F82)</f>
        <v>#VALUE!</v>
      </c>
      <c r="I82" s="113" t="e">
        <f>IF(OR(F82=0,F82="#N/A N/A"),0,H82 / F82*100)</f>
        <v>#VALUE!</v>
      </c>
      <c r="J82" s="114">
        <v>63800</v>
      </c>
      <c r="K82" s="110" t="str">
        <f>CONCATENATE(D90,D82, " Curncy")</f>
        <v>GBPUSD Curncy</v>
      </c>
      <c r="L82" s="110" t="str">
        <f>IF(D82 = D90,1,_xll.BDP(K82,$L$3))</f>
        <v>#N/A Requesting Data...</v>
      </c>
      <c r="M82" s="372" t="e">
        <f>IF(D82 = D90,1,_xll.BDP(K82,$M$3)*L82)</f>
        <v>#VALUE!</v>
      </c>
      <c r="N82" s="116" t="e">
        <f>H82*J82*R82/M82</f>
        <v>#VALUE!</v>
      </c>
      <c r="O82" s="379" t="e">
        <f>N82 / U90</f>
        <v>#VALUE!</v>
      </c>
      <c r="P82" s="286" t="e">
        <f>IF(OR(OR(J82=0,G82 = "#N/A N/A"),G82="#N/A Real Time"),0,G82*J82*R82/M82)</f>
        <v>#VALUE!</v>
      </c>
      <c r="Q82" s="384" t="e">
        <f>P82 / U90*100</f>
        <v>#VALUE!</v>
      </c>
      <c r="R82" s="110">
        <f>IF(EXACT(D82,UPPER(D82)),1,0.01)/T82</f>
        <v>1</v>
      </c>
      <c r="S82" s="110">
        <v>0</v>
      </c>
      <c r="T82" s="110">
        <v>1</v>
      </c>
      <c r="U82" s="110"/>
      <c r="V82" s="119" t="str">
        <f>_xll.BDH(C82,$V$3,$D$1,$D$1)</f>
        <v>#N/A Requesting Data...</v>
      </c>
      <c r="W82" s="119" t="e">
        <f>IF(OR(OR(F82="#N/A N/A",F82="#N/A Real Time"),OR(V82="#N/A N/A",V82="#N/A Real Time")),0,  F82 - V82)</f>
        <v>#VALUE!</v>
      </c>
      <c r="X82" s="129" t="e">
        <f>IF(OR(V82=0,V82="#N/A N/A"),0,W82 / V82*100)</f>
        <v>#VALUE!</v>
      </c>
      <c r="Y82" s="121">
        <v>63800</v>
      </c>
      <c r="Z82" s="122" t="e">
        <f>IF(D82 = D90,1,_xll.BDP(K82,$Z$3)*L82)</f>
        <v>#VALUE!</v>
      </c>
      <c r="AA82" s="389" t="e">
        <f>W82*Y82*R82/Z82 / AB90</f>
        <v>#VALUE!</v>
      </c>
      <c r="AB82" s="123"/>
    </row>
    <row r="83" spans="1:28" s="107" customFormat="1" ht="12" customHeight="1" x14ac:dyDescent="0.2">
      <c r="A83" s="110"/>
      <c r="B83" s="110">
        <v>1271</v>
      </c>
      <c r="C83" s="110" t="s">
        <v>1759</v>
      </c>
      <c r="D83" s="110" t="str">
        <f>_xll.BDP(C83,$D$3)</f>
        <v>USD</v>
      </c>
      <c r="E83" s="110" t="s">
        <v>1760</v>
      </c>
      <c r="F83" s="111">
        <f>_xll.BDP(C83,$F$3)</f>
        <v>21.04</v>
      </c>
      <c r="G83" s="111" t="str">
        <f>_xll.BDP(C83,$G$3)</f>
        <v>#N/A Requesting Data...</v>
      </c>
      <c r="H83" s="112" t="e">
        <f>IF(OR(OR(G83="#N/A N/A",G83="#N/A Real Time"),OR(F83="#N/A N/A",F83="#N/A Real Time")),0,  G83 - F83)</f>
        <v>#VALUE!</v>
      </c>
      <c r="I83" s="113" t="e">
        <f>IF(OR(F83=0,F83="#N/A N/A"),0,H83 / F83*100)</f>
        <v>#VALUE!</v>
      </c>
      <c r="J83" s="114">
        <v>220019</v>
      </c>
      <c r="K83" s="110" t="str">
        <f>CONCATENATE(D90,D83, " Curncy")</f>
        <v>GBPUSD Curncy</v>
      </c>
      <c r="L83" s="110" t="str">
        <f>IF(D83 = D90,1,_xll.BDP(K83,$L$3))</f>
        <v>#N/A Requesting Data...</v>
      </c>
      <c r="M83" s="372" t="e">
        <f>IF(D83 = D90,1,_xll.BDP(K83,$M$3)*L83)</f>
        <v>#VALUE!</v>
      </c>
      <c r="N83" s="116" t="e">
        <f>H83*J83*R83/M83</f>
        <v>#VALUE!</v>
      </c>
      <c r="O83" s="379" t="e">
        <f>N83 / U90</f>
        <v>#VALUE!</v>
      </c>
      <c r="P83" s="286" t="e">
        <f>IF(OR(OR(J83=0,G83 = "#N/A N/A"),G83="#N/A Real Time"),0,G83*J83*R83/M83)</f>
        <v>#VALUE!</v>
      </c>
      <c r="Q83" s="384" t="e">
        <f>P83 / U90*100</f>
        <v>#VALUE!</v>
      </c>
      <c r="R83" s="110">
        <f>IF(EXACT(D83,UPPER(D83)),1,0.01)/T83</f>
        <v>1</v>
      </c>
      <c r="S83" s="110">
        <v>0</v>
      </c>
      <c r="T83" s="110">
        <v>1</v>
      </c>
      <c r="U83" s="110"/>
      <c r="V83" s="119">
        <f>_xll.BDH(C83,$V$3,$D$1,$D$1)</f>
        <v>21.33</v>
      </c>
      <c r="W83" s="119">
        <f>IF(OR(OR(F83="#N/A N/A",F83="#N/A Real Time"),OR(V83="#N/A N/A",V83="#N/A Real Time")),0,  F83 - V83)</f>
        <v>-0.28999999999999915</v>
      </c>
      <c r="X83" s="129">
        <f>IF(OR(V83=0,V83="#N/A N/A"),0,W83 / V83*100)</f>
        <v>-1.3595874355367987</v>
      </c>
      <c r="Y83" s="121">
        <v>220019</v>
      </c>
      <c r="Z83" s="122" t="e">
        <f>IF(D83 = D90,1,_xll.BDP(K83,$Z$3)*L83)</f>
        <v>#VALUE!</v>
      </c>
      <c r="AA83" s="389" t="e">
        <f>W83*Y83*R83/Z83 / AB90</f>
        <v>#VALUE!</v>
      </c>
      <c r="AB83" s="123"/>
    </row>
    <row r="84" spans="1:28" s="107" customFormat="1" ht="12" customHeight="1" x14ac:dyDescent="0.2">
      <c r="A84" s="152"/>
      <c r="B84" s="152">
        <v>24161</v>
      </c>
      <c r="C84" s="152" t="s">
        <v>1176</v>
      </c>
      <c r="D84" s="152" t="str">
        <f>_xll.BDP(C84,$D$3)</f>
        <v>USD</v>
      </c>
      <c r="E84" s="152" t="s">
        <v>1177</v>
      </c>
      <c r="F84" s="173">
        <f>_xll.BDP(C84,$F$3)</f>
        <v>8.2899999999999991</v>
      </c>
      <c r="G84" s="173" t="str">
        <f>_xll.BDP(C84,$G$3)</f>
        <v>#N/A Requesting Data...</v>
      </c>
      <c r="H84" s="169" t="e">
        <f t="shared" si="7"/>
        <v>#VALUE!</v>
      </c>
      <c r="I84" s="170" t="e">
        <f t="shared" si="8"/>
        <v>#VALUE!</v>
      </c>
      <c r="J84" s="174">
        <v>267247</v>
      </c>
      <c r="K84" s="152" t="str">
        <f>CONCATENATE(D90,D84, " Curncy")</f>
        <v>GBPUSD Curncy</v>
      </c>
      <c r="L84" s="152" t="str">
        <f>IF(D84 = D90,1,_xll.BDP(K84,$L$3))</f>
        <v>#N/A Requesting Data...</v>
      </c>
      <c r="M84" s="375" t="e">
        <f>IF(D84 = D90,1,_xll.BDP(K84,$M$3)*L84)</f>
        <v>#VALUE!</v>
      </c>
      <c r="N84" s="174" t="e">
        <f t="shared" si="9"/>
        <v>#VALUE!</v>
      </c>
      <c r="O84" s="381" t="e">
        <f>N84 / U90</f>
        <v>#VALUE!</v>
      </c>
      <c r="P84" s="175" t="e">
        <f t="shared" si="10"/>
        <v>#VALUE!</v>
      </c>
      <c r="Q84" s="386" t="e">
        <f>P84 / U90*100</f>
        <v>#VALUE!</v>
      </c>
      <c r="R84" s="152">
        <f t="shared" si="11"/>
        <v>1</v>
      </c>
      <c r="S84" s="152">
        <v>0</v>
      </c>
      <c r="T84" s="152">
        <v>1</v>
      </c>
      <c r="U84" s="152"/>
      <c r="V84" s="171" t="str">
        <f>_xll.BDH(C84,$V$3,$D$1,$D$1)</f>
        <v>#N/A Requesting Data...</v>
      </c>
      <c r="W84" s="171" t="e">
        <f t="shared" si="12"/>
        <v>#VALUE!</v>
      </c>
      <c r="X84" s="172" t="e">
        <f t="shared" si="13"/>
        <v>#VALUE!</v>
      </c>
      <c r="Y84" s="176">
        <v>267247</v>
      </c>
      <c r="Z84" s="177" t="e">
        <f>IF(D84 = D90,1,_xll.BDP(K84,$Z$3)*L84)</f>
        <v>#VALUE!</v>
      </c>
      <c r="AA84" s="391" t="e">
        <f>W84*Y84*R84/Z84 / AB90</f>
        <v>#VALUE!</v>
      </c>
      <c r="AB84" s="167"/>
    </row>
    <row r="85" spans="1:28" s="107" customFormat="1" ht="12" customHeight="1" x14ac:dyDescent="0.2">
      <c r="A85" s="152"/>
      <c r="B85" s="152">
        <v>29157</v>
      </c>
      <c r="C85" s="152" t="s">
        <v>1608</v>
      </c>
      <c r="D85" s="152" t="str">
        <f>_xll.BDP(C85,$D$3)</f>
        <v>USD</v>
      </c>
      <c r="E85" s="152" t="s">
        <v>1609</v>
      </c>
      <c r="F85" s="173">
        <f>_xll.BDP(C85,$F$3)</f>
        <v>81.680000000000007</v>
      </c>
      <c r="G85" s="173" t="str">
        <f>_xll.BDP(C85,$G$3)</f>
        <v>#N/A Requesting Data...</v>
      </c>
      <c r="H85" s="169" t="e">
        <f t="shared" si="7"/>
        <v>#VALUE!</v>
      </c>
      <c r="I85" s="170" t="e">
        <f t="shared" si="8"/>
        <v>#VALUE!</v>
      </c>
      <c r="J85" s="174">
        <v>11902</v>
      </c>
      <c r="K85" s="152" t="str">
        <f>CONCATENATE(D90,D85, " Curncy")</f>
        <v>GBPUSD Curncy</v>
      </c>
      <c r="L85" s="152" t="str">
        <f>IF(D85 = D90,1,_xll.BDP(K85,$L$3))</f>
        <v>#N/A Requesting Data...</v>
      </c>
      <c r="M85" s="375" t="e">
        <f>IF(D85 = D90,1,_xll.BDP(K85,$M$3)*L85)</f>
        <v>#VALUE!</v>
      </c>
      <c r="N85" s="174" t="e">
        <f t="shared" si="9"/>
        <v>#VALUE!</v>
      </c>
      <c r="O85" s="381" t="e">
        <f>N85 / U90</f>
        <v>#VALUE!</v>
      </c>
      <c r="P85" s="175" t="e">
        <f t="shared" si="10"/>
        <v>#VALUE!</v>
      </c>
      <c r="Q85" s="386" t="e">
        <f>P85 / U90*100</f>
        <v>#VALUE!</v>
      </c>
      <c r="R85" s="152">
        <f t="shared" si="11"/>
        <v>1</v>
      </c>
      <c r="S85" s="152">
        <v>0</v>
      </c>
      <c r="T85" s="152">
        <v>1</v>
      </c>
      <c r="U85" s="152"/>
      <c r="V85" s="171" t="str">
        <f>_xll.BDH(C85,$V$3,$D$1,$D$1)</f>
        <v>#N/A Requesting Data...</v>
      </c>
      <c r="W85" s="171" t="e">
        <f t="shared" si="12"/>
        <v>#VALUE!</v>
      </c>
      <c r="X85" s="172" t="e">
        <f t="shared" si="13"/>
        <v>#VALUE!</v>
      </c>
      <c r="Y85" s="176">
        <v>11902</v>
      </c>
      <c r="Z85" s="177" t="e">
        <f>IF(D85 = D90,1,_xll.BDP(K85,$Z$3)*L85)</f>
        <v>#VALUE!</v>
      </c>
      <c r="AA85" s="391" t="e">
        <f>W85*Y85*R85/Z85 / AB90</f>
        <v>#VALUE!</v>
      </c>
      <c r="AB85" s="167"/>
    </row>
    <row r="86" spans="1:28" s="107" customFormat="1" ht="12" customHeight="1" x14ac:dyDescent="0.2">
      <c r="A86" s="152"/>
      <c r="B86" s="152">
        <v>553</v>
      </c>
      <c r="C86" s="152" t="s">
        <v>1303</v>
      </c>
      <c r="D86" s="152" t="str">
        <f>_xll.BDP(C86,$D$3)</f>
        <v>USD</v>
      </c>
      <c r="E86" s="152" t="s">
        <v>1304</v>
      </c>
      <c r="F86" s="173">
        <f>_xll.BDP(C86,$F$3)</f>
        <v>7.43</v>
      </c>
      <c r="G86" s="173" t="str">
        <f>_xll.BDP(C86,$G$3)</f>
        <v>#N/A Requesting Data...</v>
      </c>
      <c r="H86" s="169" t="e">
        <f t="shared" si="7"/>
        <v>#VALUE!</v>
      </c>
      <c r="I86" s="170" t="e">
        <f t="shared" si="8"/>
        <v>#VALUE!</v>
      </c>
      <c r="J86" s="174">
        <v>75476</v>
      </c>
      <c r="K86" s="152" t="str">
        <f>CONCATENATE(D90,D86, " Curncy")</f>
        <v>GBPUSD Curncy</v>
      </c>
      <c r="L86" s="152" t="str">
        <f>IF(D86 = D90,1,_xll.BDP(K86,$L$3))</f>
        <v>#N/A Requesting Data...</v>
      </c>
      <c r="M86" s="375" t="e">
        <f>IF(D86 = D90,1,_xll.BDP(K86,$M$3)*L86)</f>
        <v>#VALUE!</v>
      </c>
      <c r="N86" s="174" t="e">
        <f t="shared" si="9"/>
        <v>#VALUE!</v>
      </c>
      <c r="O86" s="381" t="e">
        <f>N86 / U90</f>
        <v>#VALUE!</v>
      </c>
      <c r="P86" s="175" t="e">
        <f t="shared" si="10"/>
        <v>#VALUE!</v>
      </c>
      <c r="Q86" s="386" t="e">
        <f>P86 / U90*100</f>
        <v>#VALUE!</v>
      </c>
      <c r="R86" s="152">
        <f t="shared" si="11"/>
        <v>1</v>
      </c>
      <c r="S86" s="152">
        <v>0</v>
      </c>
      <c r="T86" s="152">
        <v>1</v>
      </c>
      <c r="U86" s="152"/>
      <c r="V86" s="171">
        <f>_xll.BDH(C86,$V$3,$D$1,$D$1)</f>
        <v>7.4</v>
      </c>
      <c r="W86" s="171">
        <f t="shared" si="12"/>
        <v>2.9999999999999361E-2</v>
      </c>
      <c r="X86" s="172">
        <f t="shared" si="13"/>
        <v>0.40540540540539677</v>
      </c>
      <c r="Y86" s="176">
        <v>75476</v>
      </c>
      <c r="Z86" s="177" t="e">
        <f>IF(D86 = D90,1,_xll.BDP(K86,$Z$3)*L86)</f>
        <v>#VALUE!</v>
      </c>
      <c r="AA86" s="391" t="e">
        <f>W86*Y86*R86/Z86 / AB90</f>
        <v>#VALUE!</v>
      </c>
      <c r="AB86" s="167"/>
    </row>
    <row r="87" spans="1:28" s="107" customFormat="1" ht="12" customHeight="1" x14ac:dyDescent="0.2">
      <c r="A87" s="152"/>
      <c r="B87" s="152">
        <v>26364</v>
      </c>
      <c r="C87" s="152" t="s">
        <v>1618</v>
      </c>
      <c r="D87" s="152" t="str">
        <f>_xll.BDP(C87,$D$3)</f>
        <v>USD</v>
      </c>
      <c r="E87" s="152" t="s">
        <v>1371</v>
      </c>
      <c r="F87" s="173">
        <f>_xll.BDP(C87,$F$3)</f>
        <v>42.85</v>
      </c>
      <c r="G87" s="173" t="str">
        <f>_xll.BDP(C87,$G$3)</f>
        <v>#N/A Requesting Data...</v>
      </c>
      <c r="H87" s="169" t="e">
        <f>IF(OR(OR(G87="#N/A N/A",G87="#N/A Real Time"),OR(F87="#N/A N/A",F87="#N/A Real Time")),0,  G87 - F87)</f>
        <v>#VALUE!</v>
      </c>
      <c r="I87" s="170" t="e">
        <f>IF(OR(F87=0,F87="#N/A N/A"),0,H87 / F87*100)</f>
        <v>#VALUE!</v>
      </c>
      <c r="J87" s="174">
        <v>68435</v>
      </c>
      <c r="K87" s="152" t="str">
        <f>CONCATENATE(D90,D87, " Curncy")</f>
        <v>GBPUSD Curncy</v>
      </c>
      <c r="L87" s="152" t="str">
        <f>IF(D87 = D90,1,_xll.BDP(K87,$L$3))</f>
        <v>#N/A Requesting Data...</v>
      </c>
      <c r="M87" s="375" t="e">
        <f>IF(D87 = D90,1,_xll.BDP(K87,$M$3)*L87)</f>
        <v>#VALUE!</v>
      </c>
      <c r="N87" s="174" t="e">
        <f>H87*J87*R87/M87</f>
        <v>#VALUE!</v>
      </c>
      <c r="O87" s="381" t="e">
        <f>N87 / U90</f>
        <v>#VALUE!</v>
      </c>
      <c r="P87" s="175" t="e">
        <f>IF(OR(OR(J87=0,G87 = "#N/A N/A"),G87="#N/A Real Time"),0,G87*J87*R87/M87)</f>
        <v>#VALUE!</v>
      </c>
      <c r="Q87" s="386" t="e">
        <f>P87 / U90*100</f>
        <v>#VALUE!</v>
      </c>
      <c r="R87" s="152">
        <f>IF(EXACT(D87,UPPER(D87)),1,0.01)/T87</f>
        <v>1</v>
      </c>
      <c r="S87" s="152">
        <v>0</v>
      </c>
      <c r="T87" s="152">
        <v>1</v>
      </c>
      <c r="U87" s="152"/>
      <c r="V87" s="171">
        <f>_xll.BDH(C87,$V$3,$D$1,$D$1)</f>
        <v>42.24</v>
      </c>
      <c r="W87" s="171">
        <f>IF(OR(OR(F87="#N/A N/A",F87="#N/A Real Time"),OR(V87="#N/A N/A",V87="#N/A Real Time")),0,  F87 - V87)</f>
        <v>0.60999999999999943</v>
      </c>
      <c r="X87" s="172">
        <f>IF(OR(V87=0,V87="#N/A N/A"),0,W87 / V87*100)</f>
        <v>1.4441287878787865</v>
      </c>
      <c r="Y87" s="176">
        <v>68435</v>
      </c>
      <c r="Z87" s="177" t="e">
        <f>IF(D87 = D90,1,_xll.BDP(K87,$Z$3)*L87)</f>
        <v>#VALUE!</v>
      </c>
      <c r="AA87" s="391" t="e">
        <f>W87*Y87*R87/Z87 / AB90</f>
        <v>#VALUE!</v>
      </c>
      <c r="AB87" s="167"/>
    </row>
    <row r="88" spans="1:28" s="107" customFormat="1" ht="12" customHeight="1" x14ac:dyDescent="0.2">
      <c r="A88" s="287" t="s">
        <v>1552</v>
      </c>
      <c r="B88" s="287"/>
      <c r="C88" s="287"/>
      <c r="D88" s="287"/>
      <c r="E88" s="287" t="s">
        <v>26</v>
      </c>
      <c r="F88" s="288"/>
      <c r="G88" s="288"/>
      <c r="H88" s="289"/>
      <c r="I88" s="290"/>
      <c r="J88" s="291"/>
      <c r="K88" s="287"/>
      <c r="L88" s="287"/>
      <c r="M88" s="374"/>
      <c r="N88" s="292" t="e">
        <f xml:space="preserve"> SUM(N77:N87)</f>
        <v>#VALUE!</v>
      </c>
      <c r="O88" s="380" t="e">
        <f xml:space="preserve"> SUM(O77:O87)</f>
        <v>#VALUE!</v>
      </c>
      <c r="P88" s="293" t="e">
        <f xml:space="preserve"> SUM(P77:P87)</f>
        <v>#VALUE!</v>
      </c>
      <c r="Q88" s="385" t="e">
        <f xml:space="preserve"> SUM(Q77:Q87)</f>
        <v>#VALUE!</v>
      </c>
      <c r="R88" s="287"/>
      <c r="S88" s="287"/>
      <c r="T88" s="287"/>
      <c r="U88" s="287"/>
      <c r="V88" s="294"/>
      <c r="W88" s="294"/>
      <c r="X88" s="295"/>
      <c r="Y88" s="296"/>
      <c r="Z88" s="297"/>
      <c r="AA88" s="390" t="e">
        <f xml:space="preserve"> SUM(AA77:AA87)</f>
        <v>#VALUE!</v>
      </c>
      <c r="AB88" s="298"/>
    </row>
    <row r="89" spans="1:28" s="107" customFormat="1" ht="12" customHeight="1" x14ac:dyDescent="0.2">
      <c r="A89" s="152"/>
      <c r="B89" s="152"/>
      <c r="C89" s="152"/>
      <c r="D89" s="152"/>
      <c r="E89" s="152"/>
      <c r="F89" s="173"/>
      <c r="G89" s="173"/>
      <c r="H89" s="169"/>
      <c r="I89" s="170"/>
      <c r="J89" s="174"/>
      <c r="K89" s="152"/>
      <c r="L89" s="152"/>
      <c r="M89" s="375"/>
      <c r="N89" s="174"/>
      <c r="O89" s="381"/>
      <c r="P89" s="175"/>
      <c r="Q89" s="386"/>
      <c r="R89" s="152"/>
      <c r="S89" s="152"/>
      <c r="T89" s="152"/>
      <c r="U89" s="152"/>
      <c r="V89" s="171"/>
      <c r="W89" s="171"/>
      <c r="X89" s="172"/>
      <c r="Y89" s="176"/>
      <c r="Z89" s="177"/>
      <c r="AA89" s="391"/>
      <c r="AB89" s="167"/>
    </row>
    <row r="90" spans="1:28" s="107" customFormat="1" ht="12" customHeight="1" thickBot="1" x14ac:dyDescent="0.25">
      <c r="A90" s="266" t="s">
        <v>1553</v>
      </c>
      <c r="B90" s="266"/>
      <c r="C90" s="266"/>
      <c r="D90" s="266" t="s">
        <v>67</v>
      </c>
      <c r="E90" s="266" t="s">
        <v>1178</v>
      </c>
      <c r="F90" s="267"/>
      <c r="G90" s="267"/>
      <c r="H90" s="268"/>
      <c r="I90" s="269"/>
      <c r="J90" s="270"/>
      <c r="K90" s="266"/>
      <c r="L90" s="266"/>
      <c r="M90" s="377"/>
      <c r="N90" s="272" t="e">
        <f>N16+N76+N36+N49+N88+N10+N43+N26+N23+N46+N7+N39+N30+N19</f>
        <v>#VALUE!</v>
      </c>
      <c r="O90" s="383" t="e">
        <f>O16+O76+O36+O49+O88+O10+O43+O26+O23+O46+O7+O39+O30+O19</f>
        <v>#VALUE!</v>
      </c>
      <c r="P90" s="273" t="e">
        <f>P16+P76+P36+P49+P88+P10+P43+P26+P23+P46+P7+P39+P30+P19</f>
        <v>#VALUE!</v>
      </c>
      <c r="Q90" s="388" t="e">
        <f>Q16+Q76+Q36+Q49+Q88+Q10+Q43+Q26+Q23+Q46+Q7+Q39+Q30+Q19</f>
        <v>#VALUE!</v>
      </c>
      <c r="R90" s="266"/>
      <c r="S90" s="266"/>
      <c r="T90" s="266"/>
      <c r="U90" s="266">
        <v>113867182.10186537</v>
      </c>
      <c r="V90" s="267"/>
      <c r="W90" s="267"/>
      <c r="X90" s="269"/>
      <c r="Y90" s="270"/>
      <c r="Z90" s="271"/>
      <c r="AA90" s="383" t="e">
        <f>AA16+AA76+AA36+AA49+AA88+AA10+AA43+AA26+AA23+AA46+AA7+AA39+AA30+AA19</f>
        <v>#VALUE!</v>
      </c>
      <c r="AB90" s="266">
        <v>113176333.68231836</v>
      </c>
    </row>
    <row r="91" spans="1:28" s="107" customFormat="1" ht="12" customHeight="1" thickTop="1" x14ac:dyDescent="0.2">
      <c r="A91" s="152"/>
      <c r="B91" s="152"/>
      <c r="C91" s="152"/>
      <c r="D91" s="152"/>
      <c r="E91" s="152"/>
      <c r="F91" s="173"/>
      <c r="G91" s="173"/>
      <c r="H91" s="169"/>
      <c r="I91" s="170"/>
      <c r="J91" s="174"/>
      <c r="K91" s="152"/>
      <c r="L91" s="152"/>
      <c r="M91" s="301"/>
      <c r="N91" s="174"/>
      <c r="O91" s="307"/>
      <c r="P91" s="175"/>
      <c r="Q91" s="313"/>
      <c r="R91" s="152"/>
      <c r="S91" s="152"/>
      <c r="T91" s="152"/>
      <c r="U91" s="152"/>
      <c r="V91" s="171"/>
      <c r="W91" s="171"/>
      <c r="X91" s="172"/>
      <c r="Y91" s="176"/>
      <c r="Z91" s="177"/>
      <c r="AA91" s="319"/>
      <c r="AB91" s="167"/>
    </row>
    <row r="92" spans="1:28" s="107" customFormat="1" ht="12" customHeight="1" x14ac:dyDescent="0.2">
      <c r="A92" s="152"/>
      <c r="B92" s="152">
        <v>27631</v>
      </c>
      <c r="C92" s="152" t="s">
        <v>1332</v>
      </c>
      <c r="D92" s="152" t="str">
        <f>_xll.BDP(C92,$D$3)</f>
        <v>EUR</v>
      </c>
      <c r="E92" s="152" t="s">
        <v>1333</v>
      </c>
      <c r="F92" s="173">
        <f>_xll.BDP(C92,$F$3)</f>
        <v>11.4</v>
      </c>
      <c r="G92" s="173" t="str">
        <f>_xll.BDP(C92,$G$3)</f>
        <v>#N/A Requesting Data...</v>
      </c>
      <c r="H92" s="169" t="e">
        <f>IF(OR(OR(G92="#N/A N/A",G92="#N/A Real Time"),OR(F92="#N/A N/A",F92="#N/A Real Time")),0,  G92 - F92)</f>
        <v>#VALUE!</v>
      </c>
      <c r="I92" s="170" t="e">
        <f>IF(OR(F92=0,F92="#N/A N/A"),0,H92 / F92*100)</f>
        <v>#VALUE!</v>
      </c>
      <c r="J92" s="174">
        <v>214797</v>
      </c>
      <c r="K92" s="152" t="str">
        <f>CONCATENATE(D163,D92, " Curncy")</f>
        <v>GBPEUR Curncy</v>
      </c>
      <c r="L92" s="152" t="str">
        <f>IF(D92 = D163,1,_xll.BDP(K92,$L$3))</f>
        <v>#N/A Requesting Data...</v>
      </c>
      <c r="M92" s="301" t="e">
        <f>IF(D92 = D163,1,_xll.BDP(K92,$M$3)*L92)</f>
        <v>#VALUE!</v>
      </c>
      <c r="N92" s="174" t="e">
        <f>H92*J92*R92/M92</f>
        <v>#VALUE!</v>
      </c>
      <c r="O92" s="307" t="e">
        <f>N92 / U163</f>
        <v>#VALUE!</v>
      </c>
      <c r="P92" s="175" t="e">
        <f>IF(OR(OR(J92=0,G92 = "#N/A N/A"),G92="#N/A Real Time"),0,G92*J92*R92/M92)</f>
        <v>#VALUE!</v>
      </c>
      <c r="Q92" s="313" t="e">
        <f>P92 / U163*100</f>
        <v>#VALUE!</v>
      </c>
      <c r="R92" s="152">
        <f>IF(EXACT(D92,UPPER(D92)),1,0.01)/T92</f>
        <v>1</v>
      </c>
      <c r="S92" s="152">
        <v>0</v>
      </c>
      <c r="T92" s="152">
        <v>1</v>
      </c>
      <c r="U92" s="152"/>
      <c r="V92" s="171">
        <f>_xll.BDH(C92,$V$3,$D$1,$D$1)</f>
        <v>11.49</v>
      </c>
      <c r="W92" s="171">
        <f>IF(OR(OR(F92="#N/A N/A",F92="#N/A Real Time"),OR(V92="#N/A N/A",V92="#N/A Real Time")),0,  F92 - V92)</f>
        <v>-8.9999999999999858E-2</v>
      </c>
      <c r="X92" s="172">
        <f>IF(OR(V92=0,V92="#N/A N/A"),0,W92 / V92*100)</f>
        <v>-0.78328981723237467</v>
      </c>
      <c r="Y92" s="176">
        <v>214797</v>
      </c>
      <c r="Z92" s="177" t="e">
        <f>IF(D92 = D163,1,_xll.BDP(K92,$Z$3)*L92)</f>
        <v>#VALUE!</v>
      </c>
      <c r="AA92" s="319" t="e">
        <f>W92*Y92*R92/Z92 / AB163</f>
        <v>#VALUE!</v>
      </c>
      <c r="AB92" s="167"/>
    </row>
    <row r="93" spans="1:28" s="107" customFormat="1" ht="12" customHeight="1" x14ac:dyDescent="0.2">
      <c r="A93" s="186" t="s">
        <v>1541</v>
      </c>
      <c r="B93" s="186"/>
      <c r="C93" s="186"/>
      <c r="D93" s="186"/>
      <c r="E93" s="186" t="s">
        <v>176</v>
      </c>
      <c r="F93" s="230"/>
      <c r="G93" s="230"/>
      <c r="H93" s="231"/>
      <c r="I93" s="232"/>
      <c r="J93" s="233"/>
      <c r="K93" s="186"/>
      <c r="L93" s="186"/>
      <c r="M93" s="302"/>
      <c r="N93" s="233" t="e">
        <f xml:space="preserve"> SUM(N91:N92)</f>
        <v>#VALUE!</v>
      </c>
      <c r="O93" s="308" t="e">
        <f xml:space="preserve"> SUM(O91:O92)</f>
        <v>#VALUE!</v>
      </c>
      <c r="P93" s="234" t="e">
        <f xml:space="preserve"> SUM(P91:P92)</f>
        <v>#VALUE!</v>
      </c>
      <c r="Q93" s="314" t="e">
        <f xml:space="preserve"> SUM(Q91:Q92)</f>
        <v>#VALUE!</v>
      </c>
      <c r="R93" s="186"/>
      <c r="S93" s="186"/>
      <c r="T93" s="186"/>
      <c r="U93" s="186"/>
      <c r="V93" s="235"/>
      <c r="W93" s="235"/>
      <c r="X93" s="236"/>
      <c r="Y93" s="237"/>
      <c r="Z93" s="238"/>
      <c r="AA93" s="320" t="e">
        <f xml:space="preserve"> SUM(AA91:AA92)</f>
        <v>#VALUE!</v>
      </c>
      <c r="AB93" s="211"/>
    </row>
    <row r="94" spans="1:28" s="107" customFormat="1" ht="12" customHeight="1" x14ac:dyDescent="0.2">
      <c r="A94" s="152"/>
      <c r="B94" s="152"/>
      <c r="C94" s="152"/>
      <c r="D94" s="152"/>
      <c r="E94" s="152"/>
      <c r="F94" s="173"/>
      <c r="G94" s="173"/>
      <c r="H94" s="169"/>
      <c r="I94" s="170"/>
      <c r="J94" s="174"/>
      <c r="K94" s="152"/>
      <c r="L94" s="152"/>
      <c r="M94" s="301"/>
      <c r="N94" s="174"/>
      <c r="O94" s="307"/>
      <c r="P94" s="175"/>
      <c r="Q94" s="313"/>
      <c r="R94" s="152"/>
      <c r="S94" s="152"/>
      <c r="T94" s="152"/>
      <c r="U94" s="152"/>
      <c r="V94" s="171"/>
      <c r="W94" s="171"/>
      <c r="X94" s="172"/>
      <c r="Y94" s="176"/>
      <c r="Z94" s="177"/>
      <c r="AA94" s="319"/>
      <c r="AB94" s="167"/>
    </row>
    <row r="95" spans="1:28" s="107" customFormat="1" ht="12" customHeight="1" x14ac:dyDescent="0.2">
      <c r="A95" s="152"/>
      <c r="B95" s="152">
        <v>1895</v>
      </c>
      <c r="C95" s="152" t="s">
        <v>175</v>
      </c>
      <c r="D95" s="152" t="str">
        <f>_xll.BDP(C95,$D$3)</f>
        <v>BRL</v>
      </c>
      <c r="E95" s="152" t="s">
        <v>337</v>
      </c>
      <c r="F95" s="173">
        <f>_xll.BDP(C95,$F$3)</f>
        <v>44.16</v>
      </c>
      <c r="G95" s="173" t="str">
        <f>_xll.BDP(C95,$G$3)</f>
        <v>#N/A Requesting Data...</v>
      </c>
      <c r="H95" s="169" t="e">
        <f>IF(OR(OR(G95="#N/A N/A",G95="#N/A Real Time"),OR(F95="#N/A N/A",F95="#N/A Real Time")),0,  G95 - F95)</f>
        <v>#VALUE!</v>
      </c>
      <c r="I95" s="170" t="e">
        <f>IF(OR(F95=0,F95="#N/A N/A"),0,H95 / F95*100)</f>
        <v>#VALUE!</v>
      </c>
      <c r="J95" s="174">
        <v>1021409</v>
      </c>
      <c r="K95" s="152" t="str">
        <f>CONCATENATE(D163,D95, " Curncy")</f>
        <v>GBPBRL Curncy</v>
      </c>
      <c r="L95" s="152" t="str">
        <f>IF(D95 = D163,1,_xll.BDP(K95,$L$3))</f>
        <v>#N/A Requesting Data...</v>
      </c>
      <c r="M95" s="301" t="e">
        <f>IF(D95 = D163,1,_xll.BDP(K95,$M$3)*L95)</f>
        <v>#VALUE!</v>
      </c>
      <c r="N95" s="174" t="e">
        <f>H95*J95*R95/M95</f>
        <v>#VALUE!</v>
      </c>
      <c r="O95" s="307" t="e">
        <f>N95 / U163</f>
        <v>#VALUE!</v>
      </c>
      <c r="P95" s="175" t="e">
        <f>IF(OR(OR(J95=0,G95 = "#N/A N/A"),G95="#N/A Real Time"),0,G95*J95*R95/M95)</f>
        <v>#VALUE!</v>
      </c>
      <c r="Q95" s="313" t="e">
        <f>P95 / U163*100</f>
        <v>#VALUE!</v>
      </c>
      <c r="R95" s="152">
        <f>IF(EXACT(D95,UPPER(D95)),1,0.01)/T95</f>
        <v>1</v>
      </c>
      <c r="S95" s="152">
        <v>0</v>
      </c>
      <c r="T95" s="152">
        <v>1</v>
      </c>
      <c r="U95" s="152"/>
      <c r="V95" s="171">
        <f>_xll.BDH(C95,$V$3,$D$1,$D$1)</f>
        <v>44.13</v>
      </c>
      <c r="W95" s="171">
        <f>IF(OR(OR(F95="#N/A N/A",F95="#N/A Real Time"),OR(V95="#N/A N/A",V95="#N/A Real Time")),0,  F95 - V95)</f>
        <v>2.9999999999994031E-2</v>
      </c>
      <c r="X95" s="172">
        <f>IF(OR(V95=0,V95="#N/A N/A"),0,W95 / V95*100)</f>
        <v>6.7980965329694151E-2</v>
      </c>
      <c r="Y95" s="176">
        <v>1021409</v>
      </c>
      <c r="Z95" s="177" t="e">
        <f>IF(D95 = D163,1,_xll.BDP(K95,$Z$3)*L95)</f>
        <v>#VALUE!</v>
      </c>
      <c r="AA95" s="319" t="e">
        <f>W95*Y95*R95/Z95 / AB163</f>
        <v>#VALUE!</v>
      </c>
      <c r="AB95" s="167"/>
    </row>
    <row r="96" spans="1:28" s="107" customFormat="1" ht="12" customHeight="1" x14ac:dyDescent="0.2">
      <c r="A96" s="186" t="s">
        <v>1542</v>
      </c>
      <c r="B96" s="186"/>
      <c r="C96" s="186"/>
      <c r="D96" s="186"/>
      <c r="E96" s="186" t="s">
        <v>174</v>
      </c>
      <c r="F96" s="230"/>
      <c r="G96" s="230"/>
      <c r="H96" s="231"/>
      <c r="I96" s="232"/>
      <c r="J96" s="233"/>
      <c r="K96" s="186"/>
      <c r="L96" s="186"/>
      <c r="M96" s="302"/>
      <c r="N96" s="233" t="e">
        <f xml:space="preserve"> SUM(N94:N95)</f>
        <v>#VALUE!</v>
      </c>
      <c r="O96" s="308" t="e">
        <f xml:space="preserve"> SUM(O94:O95)</f>
        <v>#VALUE!</v>
      </c>
      <c r="P96" s="234" t="e">
        <f xml:space="preserve"> SUM(P94:P95)</f>
        <v>#VALUE!</v>
      </c>
      <c r="Q96" s="314" t="e">
        <f xml:space="preserve"> SUM(Q94:Q95)</f>
        <v>#VALUE!</v>
      </c>
      <c r="R96" s="186"/>
      <c r="S96" s="186"/>
      <c r="T96" s="186"/>
      <c r="U96" s="186"/>
      <c r="V96" s="235"/>
      <c r="W96" s="235"/>
      <c r="X96" s="236"/>
      <c r="Y96" s="237"/>
      <c r="Z96" s="238"/>
      <c r="AA96" s="320" t="e">
        <f xml:space="preserve"> SUM(AA94:AA95)</f>
        <v>#VALUE!</v>
      </c>
      <c r="AB96" s="211"/>
    </row>
    <row r="97" spans="1:28" s="107" customFormat="1" ht="12" customHeight="1" x14ac:dyDescent="0.2">
      <c r="A97" s="152"/>
      <c r="B97" s="152"/>
      <c r="C97" s="152"/>
      <c r="D97" s="152"/>
      <c r="E97" s="152"/>
      <c r="F97" s="173"/>
      <c r="G97" s="173"/>
      <c r="H97" s="169"/>
      <c r="I97" s="170"/>
      <c r="J97" s="174"/>
      <c r="K97" s="152"/>
      <c r="L97" s="152"/>
      <c r="M97" s="301"/>
      <c r="N97" s="174"/>
      <c r="O97" s="307"/>
      <c r="P97" s="175"/>
      <c r="Q97" s="313"/>
      <c r="R97" s="152"/>
      <c r="S97" s="152"/>
      <c r="T97" s="152"/>
      <c r="U97" s="152"/>
      <c r="V97" s="171"/>
      <c r="W97" s="171"/>
      <c r="X97" s="172"/>
      <c r="Y97" s="176"/>
      <c r="Z97" s="177"/>
      <c r="AA97" s="319"/>
      <c r="AB97" s="167"/>
    </row>
    <row r="98" spans="1:28" s="107" customFormat="1" ht="12" customHeight="1" x14ac:dyDescent="0.2">
      <c r="A98" s="152"/>
      <c r="B98" s="152">
        <v>26234</v>
      </c>
      <c r="C98" s="152" t="s">
        <v>1283</v>
      </c>
      <c r="D98" s="152" t="str">
        <f>_xll.BDP(C98,$D$3)</f>
        <v>CAD</v>
      </c>
      <c r="E98" s="152" t="s">
        <v>1284</v>
      </c>
      <c r="F98" s="173">
        <f>_xll.BDP(C98,$F$3)</f>
        <v>22.76</v>
      </c>
      <c r="G98" s="173" t="str">
        <f>_xll.BDP(C98,$G$3)</f>
        <v>#N/A Requesting Data...</v>
      </c>
      <c r="H98" s="169" t="e">
        <f>IF(OR(OR(G98="#N/A N/A",G98="#N/A Real Time"),OR(F98="#N/A N/A",F98="#N/A Real Time")),0,  G98 - F98)</f>
        <v>#VALUE!</v>
      </c>
      <c r="I98" s="170" t="e">
        <f>IF(OR(F98=0,F98="#N/A N/A"),0,H98 / F98*100)</f>
        <v>#VALUE!</v>
      </c>
      <c r="J98" s="174">
        <v>209237</v>
      </c>
      <c r="K98" s="152" t="str">
        <f>CONCATENATE(D163,D98, " Curncy")</f>
        <v>GBPCAD Curncy</v>
      </c>
      <c r="L98" s="152">
        <f>IF(D98 = D163,1,_xll.BDP(K98,$L$3))</f>
        <v>1</v>
      </c>
      <c r="M98" s="301" t="e">
        <f>IF(D98 = D163,1,_xll.BDP(K98,$M$3)*L98)</f>
        <v>#VALUE!</v>
      </c>
      <c r="N98" s="174" t="e">
        <f>H98*J98*R98/M98</f>
        <v>#VALUE!</v>
      </c>
      <c r="O98" s="307" t="e">
        <f>N98 / U163</f>
        <v>#VALUE!</v>
      </c>
      <c r="P98" s="175" t="e">
        <f>IF(OR(OR(J98=0,G98 = "#N/A N/A"),G98="#N/A Real Time"),0,G98*J98*R98/M98)</f>
        <v>#VALUE!</v>
      </c>
      <c r="Q98" s="313" t="e">
        <f>P98 / U163*100</f>
        <v>#VALUE!</v>
      </c>
      <c r="R98" s="152">
        <f>IF(EXACT(D98,UPPER(D98)),1,0.01)/T98</f>
        <v>1</v>
      </c>
      <c r="S98" s="152">
        <v>0</v>
      </c>
      <c r="T98" s="152">
        <v>1</v>
      </c>
      <c r="U98" s="152"/>
      <c r="V98" s="171" t="str">
        <f>_xll.BDH(C98,$V$3,$D$1,$D$1)</f>
        <v>#N/A N/A</v>
      </c>
      <c r="W98" s="171">
        <f>IF(OR(OR(F98="#N/A N/A",F98="#N/A Real Time"),OR(V98="#N/A N/A",V98="#N/A Real Time")),0,  F98 - V98)</f>
        <v>0</v>
      </c>
      <c r="X98" s="172">
        <f>IF(OR(V98=0,V98="#N/A N/A"),0,W98 / V98*100)</f>
        <v>0</v>
      </c>
      <c r="Y98" s="176">
        <v>209237</v>
      </c>
      <c r="Z98" s="177">
        <f>IF(D98 = D163,1,_xll.BDP(K98,$Z$3)*L98)</f>
        <v>1.5601</v>
      </c>
      <c r="AA98" s="319">
        <f>W98*Y98*R98/Z98 / AB163</f>
        <v>0</v>
      </c>
      <c r="AB98" s="167"/>
    </row>
    <row r="99" spans="1:28" s="107" customFormat="1" ht="12" customHeight="1" x14ac:dyDescent="0.2">
      <c r="A99" s="152"/>
      <c r="B99" s="152">
        <v>8481</v>
      </c>
      <c r="C99" s="152"/>
      <c r="D99" s="152" t="s">
        <v>1180</v>
      </c>
      <c r="E99" s="152" t="s">
        <v>1179</v>
      </c>
      <c r="F99" s="173">
        <v>0</v>
      </c>
      <c r="G99" s="173">
        <v>0</v>
      </c>
      <c r="H99" s="169">
        <f>IF(OR(OR(G99="#N/A N/A",G99="#N/A Real Time"),OR(F99="#N/A N/A",F99="#N/A Real Time")),0,  G99 - F99)</f>
        <v>0</v>
      </c>
      <c r="I99" s="170">
        <f>IF(OR(F99=0,F99="#N/A N/A"),0,H99 / F99*100)</f>
        <v>0</v>
      </c>
      <c r="J99" s="174">
        <v>882000</v>
      </c>
      <c r="K99" s="152" t="str">
        <f>CONCATENATE(D163,D99, " Curncy")</f>
        <v>GBPCAD Curncy</v>
      </c>
      <c r="L99" s="152">
        <f>IF(D99 = D163,1,_xll.BDP(K99,$L$3))</f>
        <v>1</v>
      </c>
      <c r="M99" s="301" t="e">
        <f>IF(D99 = D163,1,_xll.BDP(K99,$M$3)*L99)</f>
        <v>#VALUE!</v>
      </c>
      <c r="N99" s="174" t="e">
        <f>H99*J99*R99/M99</f>
        <v>#VALUE!</v>
      </c>
      <c r="O99" s="307" t="e">
        <f>N99 / U163</f>
        <v>#VALUE!</v>
      </c>
      <c r="P99" s="175" t="e">
        <f>IF(OR(OR(J99=0,G99 = "#N/A N/A"),G99="#N/A Real Time"),0,G99*J99*R99/M99)</f>
        <v>#VALUE!</v>
      </c>
      <c r="Q99" s="313" t="e">
        <f>P99 / U163*100</f>
        <v>#VALUE!</v>
      </c>
      <c r="R99" s="152">
        <f>IF(EXACT(D99,UPPER(D99)),1,0.01)/T99</f>
        <v>1</v>
      </c>
      <c r="S99" s="152">
        <v>1</v>
      </c>
      <c r="T99" s="152">
        <v>1</v>
      </c>
      <c r="U99" s="152"/>
      <c r="V99" s="171">
        <v>0</v>
      </c>
      <c r="W99" s="171">
        <f>IF(OR(OR(F99="#N/A N/A",F99="#N/A Real Time"),OR(V99="#N/A N/A",V99="#N/A Real Time")),0,  F99 - V99)</f>
        <v>0</v>
      </c>
      <c r="X99" s="172">
        <f>IF(OR(V99=0,V99="#N/A N/A"),0,W99 / V99*100)</f>
        <v>0</v>
      </c>
      <c r="Y99" s="176">
        <v>882000</v>
      </c>
      <c r="Z99" s="177">
        <f>IF(D99 = D163,1,_xll.BDP(K99,$Z$3)*L99)</f>
        <v>1.5601</v>
      </c>
      <c r="AA99" s="319">
        <f>W99*Y99*R99/Z99 / AB163</f>
        <v>0</v>
      </c>
      <c r="AB99" s="167"/>
    </row>
    <row r="100" spans="1:28" s="107" customFormat="1" ht="12" customHeight="1" x14ac:dyDescent="0.2">
      <c r="A100" s="186" t="s">
        <v>1543</v>
      </c>
      <c r="B100" s="186"/>
      <c r="C100" s="186"/>
      <c r="D100" s="186"/>
      <c r="E100" s="186" t="s">
        <v>172</v>
      </c>
      <c r="F100" s="230"/>
      <c r="G100" s="230"/>
      <c r="H100" s="231"/>
      <c r="I100" s="232"/>
      <c r="J100" s="233"/>
      <c r="K100" s="186"/>
      <c r="L100" s="186"/>
      <c r="M100" s="302"/>
      <c r="N100" s="233" t="e">
        <f xml:space="preserve"> SUM(N97:N99)</f>
        <v>#VALUE!</v>
      </c>
      <c r="O100" s="308" t="e">
        <f xml:space="preserve"> SUM(O97:O99)</f>
        <v>#VALUE!</v>
      </c>
      <c r="P100" s="234" t="e">
        <f xml:space="preserve"> SUM(P97:P99)</f>
        <v>#VALUE!</v>
      </c>
      <c r="Q100" s="314" t="e">
        <f xml:space="preserve"> SUM(Q97:Q99)</f>
        <v>#VALUE!</v>
      </c>
      <c r="R100" s="186"/>
      <c r="S100" s="186"/>
      <c r="T100" s="186"/>
      <c r="U100" s="186"/>
      <c r="V100" s="235"/>
      <c r="W100" s="235"/>
      <c r="X100" s="236"/>
      <c r="Y100" s="237"/>
      <c r="Z100" s="238"/>
      <c r="AA100" s="320">
        <f xml:space="preserve"> SUM(AA97:AA99)</f>
        <v>0</v>
      </c>
      <c r="AB100" s="211"/>
    </row>
    <row r="101" spans="1:28" s="107" customFormat="1" ht="12" customHeight="1" x14ac:dyDescent="0.2">
      <c r="A101" s="152"/>
      <c r="B101" s="152"/>
      <c r="C101" s="152"/>
      <c r="D101" s="152"/>
      <c r="E101" s="152"/>
      <c r="F101" s="173"/>
      <c r="G101" s="173"/>
      <c r="H101" s="169"/>
      <c r="I101" s="170"/>
      <c r="J101" s="174"/>
      <c r="K101" s="152"/>
      <c r="L101" s="152"/>
      <c r="M101" s="301"/>
      <c r="N101" s="174"/>
      <c r="O101" s="307"/>
      <c r="P101" s="175"/>
      <c r="Q101" s="313"/>
      <c r="R101" s="152"/>
      <c r="S101" s="152"/>
      <c r="T101" s="152"/>
      <c r="U101" s="152"/>
      <c r="V101" s="171"/>
      <c r="W101" s="171"/>
      <c r="X101" s="172"/>
      <c r="Y101" s="176"/>
      <c r="Z101" s="177"/>
      <c r="AA101" s="319"/>
      <c r="AB101" s="167"/>
    </row>
    <row r="102" spans="1:28" s="107" customFormat="1" ht="12" customHeight="1" x14ac:dyDescent="0.2">
      <c r="A102" s="152"/>
      <c r="B102" s="152">
        <v>29106</v>
      </c>
      <c r="C102" s="152" t="s">
        <v>1348</v>
      </c>
      <c r="D102" s="152" t="str">
        <f>_xll.BDP(C102,$D$3)</f>
        <v>DKK</v>
      </c>
      <c r="E102" s="152" t="s">
        <v>1349</v>
      </c>
      <c r="F102" s="173">
        <f>_xll.BDP(C102,$F$3)</f>
        <v>282.60000000000002</v>
      </c>
      <c r="G102" s="173" t="str">
        <f>_xll.BDP(C102,$G$3)</f>
        <v>#N/A Requesting Data...</v>
      </c>
      <c r="H102" s="169" t="e">
        <f>IF(OR(OR(G102="#N/A N/A",G102="#N/A Real Time"),OR(F102="#N/A N/A",F102="#N/A Real Time")),0,  G102 - F102)</f>
        <v>#VALUE!</v>
      </c>
      <c r="I102" s="170" t="e">
        <f>IF(OR(F102=0,F102="#N/A N/A"),0,H102 / F102*100)</f>
        <v>#VALUE!</v>
      </c>
      <c r="J102" s="174">
        <v>36368</v>
      </c>
      <c r="K102" s="152" t="str">
        <f>CONCATENATE(D163,D102, " Curncy")</f>
        <v>GBPDKK Curncy</v>
      </c>
      <c r="L102" s="152" t="str">
        <f>IF(D102 = D163,1,_xll.BDP(K102,$L$3))</f>
        <v>#N/A Requesting Data...</v>
      </c>
      <c r="M102" s="301" t="e">
        <f>IF(D102 = D163,1,_xll.BDP(K102,$M$3)*L102)</f>
        <v>#VALUE!</v>
      </c>
      <c r="N102" s="174" t="e">
        <f>H102*J102*R102/M102</f>
        <v>#VALUE!</v>
      </c>
      <c r="O102" s="307" t="e">
        <f>N102 / U163</f>
        <v>#VALUE!</v>
      </c>
      <c r="P102" s="175" t="e">
        <f>IF(OR(OR(J102=0,G102 = "#N/A N/A"),G102="#N/A Real Time"),0,G102*J102*R102/M102)</f>
        <v>#VALUE!</v>
      </c>
      <c r="Q102" s="313" t="e">
        <f>P102 / U163*100</f>
        <v>#VALUE!</v>
      </c>
      <c r="R102" s="152">
        <f>IF(EXACT(D102,UPPER(D102)),1,0.01)/T102</f>
        <v>1</v>
      </c>
      <c r="S102" s="152">
        <v>0</v>
      </c>
      <c r="T102" s="152">
        <v>1</v>
      </c>
      <c r="U102" s="152"/>
      <c r="V102" s="171">
        <f>_xll.BDH(C102,$V$3,$D$1,$D$1)</f>
        <v>292.60000000000002</v>
      </c>
      <c r="W102" s="171">
        <f>IF(OR(OR(F102="#N/A N/A",F102="#N/A Real Time"),OR(V102="#N/A N/A",V102="#N/A Real Time")),0,  F102 - V102)</f>
        <v>-10</v>
      </c>
      <c r="X102" s="172">
        <f>IF(OR(V102=0,V102="#N/A N/A"),0,W102 / V102*100)</f>
        <v>-3.4176349965823647</v>
      </c>
      <c r="Y102" s="176">
        <v>36368</v>
      </c>
      <c r="Z102" s="177" t="e">
        <f>IF(D102 = D163,1,_xll.BDP(K102,$Z$3)*L102)</f>
        <v>#VALUE!</v>
      </c>
      <c r="AA102" s="319" t="e">
        <f>W102*Y102*R102/Z102 / AB163</f>
        <v>#VALUE!</v>
      </c>
      <c r="AB102" s="167"/>
    </row>
    <row r="103" spans="1:28" s="107" customFormat="1" ht="12" customHeight="1" x14ac:dyDescent="0.2">
      <c r="A103" s="186" t="s">
        <v>1544</v>
      </c>
      <c r="B103" s="186"/>
      <c r="C103" s="186"/>
      <c r="D103" s="186"/>
      <c r="E103" s="186" t="s">
        <v>170</v>
      </c>
      <c r="F103" s="230"/>
      <c r="G103" s="230"/>
      <c r="H103" s="231"/>
      <c r="I103" s="232"/>
      <c r="J103" s="233"/>
      <c r="K103" s="186"/>
      <c r="L103" s="186"/>
      <c r="M103" s="302"/>
      <c r="N103" s="233" t="e">
        <f xml:space="preserve"> SUM(N101:N102)</f>
        <v>#VALUE!</v>
      </c>
      <c r="O103" s="308" t="e">
        <f xml:space="preserve"> SUM(O101:O102)</f>
        <v>#VALUE!</v>
      </c>
      <c r="P103" s="234" t="e">
        <f xml:space="preserve"> SUM(P101:P102)</f>
        <v>#VALUE!</v>
      </c>
      <c r="Q103" s="314" t="e">
        <f xml:space="preserve"> SUM(Q101:Q102)</f>
        <v>#VALUE!</v>
      </c>
      <c r="R103" s="186"/>
      <c r="S103" s="186"/>
      <c r="T103" s="186"/>
      <c r="U103" s="186"/>
      <c r="V103" s="235"/>
      <c r="W103" s="235"/>
      <c r="X103" s="236"/>
      <c r="Y103" s="237"/>
      <c r="Z103" s="238"/>
      <c r="AA103" s="320" t="e">
        <f xml:space="preserve"> SUM(AA101:AA102)</f>
        <v>#VALUE!</v>
      </c>
      <c r="AB103" s="211"/>
    </row>
    <row r="104" spans="1:28" s="107" customFormat="1" ht="12" customHeight="1" x14ac:dyDescent="0.2">
      <c r="A104" s="152"/>
      <c r="B104" s="152"/>
      <c r="C104" s="152"/>
      <c r="D104" s="152"/>
      <c r="E104" s="152"/>
      <c r="F104" s="173"/>
      <c r="G104" s="173"/>
      <c r="H104" s="169"/>
      <c r="I104" s="170"/>
      <c r="J104" s="174"/>
      <c r="K104" s="152"/>
      <c r="L104" s="152"/>
      <c r="M104" s="301"/>
      <c r="N104" s="174"/>
      <c r="O104" s="307"/>
      <c r="P104" s="175"/>
      <c r="Q104" s="313"/>
      <c r="R104" s="152"/>
      <c r="S104" s="152"/>
      <c r="T104" s="152"/>
      <c r="U104" s="152"/>
      <c r="V104" s="171"/>
      <c r="W104" s="171"/>
      <c r="X104" s="172"/>
      <c r="Y104" s="176"/>
      <c r="Z104" s="177"/>
      <c r="AA104" s="319"/>
      <c r="AB104" s="167"/>
    </row>
    <row r="105" spans="1:28" x14ac:dyDescent="0.2">
      <c r="A105" s="152"/>
      <c r="B105" s="152">
        <v>6944</v>
      </c>
      <c r="C105" s="152" t="s">
        <v>1475</v>
      </c>
      <c r="D105" s="152" t="str">
        <f>_xll.BDP(C105,$D$3)</f>
        <v>EUR</v>
      </c>
      <c r="E105" s="152" t="s">
        <v>1476</v>
      </c>
      <c r="F105" s="173">
        <f>_xll.BDP(C105,$F$3)</f>
        <v>31.37</v>
      </c>
      <c r="G105" s="173" t="str">
        <f>_xll.BDP(C105,$G$3)</f>
        <v>#N/A Requesting Data...</v>
      </c>
      <c r="H105" s="169" t="e">
        <f>IF(OR(OR(G105="#N/A N/A",G105="#N/A Real Time"),OR(F105="#N/A N/A",F105="#N/A Real Time")),0,  G105 - F105)</f>
        <v>#VALUE!</v>
      </c>
      <c r="I105" s="170" t="e">
        <f>IF(OR(F105=0,F105="#N/A N/A"),0,H105 / F105*100)</f>
        <v>#VALUE!</v>
      </c>
      <c r="J105" s="174">
        <v>14480</v>
      </c>
      <c r="K105" s="152" t="str">
        <f>CONCATENATE(D163,D105, " Curncy")</f>
        <v>GBPEUR Curncy</v>
      </c>
      <c r="L105" s="152" t="str">
        <f>IF(D105 = D163,1,_xll.BDP(K105,$L$3))</f>
        <v>#N/A Requesting Data...</v>
      </c>
      <c r="M105" s="301" t="e">
        <f>IF(D105 = D163,1,_xll.BDP(K105,$M$3)*L105)</f>
        <v>#VALUE!</v>
      </c>
      <c r="N105" s="174" t="e">
        <f>H105*J105*R105/M105</f>
        <v>#VALUE!</v>
      </c>
      <c r="O105" s="307" t="e">
        <f>N105 / U163</f>
        <v>#VALUE!</v>
      </c>
      <c r="P105" s="175" t="e">
        <f>IF(OR(OR(J105=0,G105 = "#N/A N/A"),G105="#N/A Real Time"),0,G105*J105*R105/M105)</f>
        <v>#VALUE!</v>
      </c>
      <c r="Q105" s="313" t="e">
        <f>P105 / U163*100</f>
        <v>#VALUE!</v>
      </c>
      <c r="R105" s="152">
        <f>IF(EXACT(D105,UPPER(D105)),1,0.01)/T105</f>
        <v>1</v>
      </c>
      <c r="S105" s="152">
        <v>0</v>
      </c>
      <c r="T105" s="152">
        <v>1</v>
      </c>
      <c r="U105" s="152"/>
      <c r="V105" s="171" t="str">
        <f>_xll.BDH(C105,$V$3,$D$1,$D$1)</f>
        <v>#N/A Requesting Data...</v>
      </c>
      <c r="W105" s="171" t="e">
        <f>IF(OR(OR(F105="#N/A N/A",F105="#N/A Real Time"),OR(V105="#N/A N/A",V105="#N/A Real Time")),0,  F105 - V105)</f>
        <v>#VALUE!</v>
      </c>
      <c r="X105" s="172" t="e">
        <f>IF(OR(V105=0,V105="#N/A N/A"),0,W105 / V105*100)</f>
        <v>#VALUE!</v>
      </c>
      <c r="Y105" s="176">
        <v>14480</v>
      </c>
      <c r="Z105" s="177" t="e">
        <f>IF(D105 = D163,1,_xll.BDP(K105,$Z$3)*L105)</f>
        <v>#VALUE!</v>
      </c>
      <c r="AA105" s="319" t="e">
        <f>W105*Y105*R105/Z105 / AB163</f>
        <v>#VALUE!</v>
      </c>
      <c r="AB105" s="167"/>
    </row>
    <row r="106" spans="1:28" x14ac:dyDescent="0.2">
      <c r="A106" s="186" t="s">
        <v>1545</v>
      </c>
      <c r="B106" s="186"/>
      <c r="C106" s="186"/>
      <c r="D106" s="186"/>
      <c r="E106" s="186" t="s">
        <v>134</v>
      </c>
      <c r="F106" s="230"/>
      <c r="G106" s="230"/>
      <c r="H106" s="231"/>
      <c r="I106" s="232"/>
      <c r="J106" s="233"/>
      <c r="K106" s="186"/>
      <c r="L106" s="186"/>
      <c r="M106" s="302"/>
      <c r="N106" s="233" t="e">
        <f xml:space="preserve"> SUM(N104:N105)</f>
        <v>#VALUE!</v>
      </c>
      <c r="O106" s="308" t="e">
        <f xml:space="preserve"> SUM(O104:O105)</f>
        <v>#VALUE!</v>
      </c>
      <c r="P106" s="234" t="e">
        <f xml:space="preserve"> SUM(P104:P105)</f>
        <v>#VALUE!</v>
      </c>
      <c r="Q106" s="314" t="e">
        <f xml:space="preserve"> SUM(Q104:Q105)</f>
        <v>#VALUE!</v>
      </c>
      <c r="R106" s="186"/>
      <c r="S106" s="186"/>
      <c r="T106" s="186"/>
      <c r="U106" s="186"/>
      <c r="V106" s="235"/>
      <c r="W106" s="235"/>
      <c r="X106" s="236"/>
      <c r="Y106" s="237"/>
      <c r="Z106" s="238"/>
      <c r="AA106" s="320" t="e">
        <f xml:space="preserve"> SUM(AA104:AA105)</f>
        <v>#VALUE!</v>
      </c>
      <c r="AB106" s="211"/>
    </row>
    <row r="107" spans="1:28" x14ac:dyDescent="0.2">
      <c r="A107" s="152"/>
      <c r="B107" s="152"/>
      <c r="C107" s="152"/>
      <c r="D107" s="152"/>
      <c r="E107" s="152"/>
      <c r="F107" s="173"/>
      <c r="G107" s="173"/>
      <c r="H107" s="169"/>
      <c r="I107" s="170"/>
      <c r="J107" s="174"/>
      <c r="K107" s="152"/>
      <c r="L107" s="152"/>
      <c r="M107" s="301"/>
      <c r="N107" s="174"/>
      <c r="O107" s="307"/>
      <c r="P107" s="175"/>
      <c r="Q107" s="313"/>
      <c r="R107" s="152"/>
      <c r="S107" s="152"/>
      <c r="T107" s="152"/>
      <c r="U107" s="152"/>
      <c r="V107" s="171"/>
      <c r="W107" s="171"/>
      <c r="X107" s="172"/>
      <c r="Y107" s="176"/>
      <c r="Z107" s="177"/>
      <c r="AA107" s="319"/>
      <c r="AB107" s="167"/>
    </row>
    <row r="108" spans="1:28" x14ac:dyDescent="0.2">
      <c r="A108" s="110"/>
      <c r="B108" s="110">
        <v>19435</v>
      </c>
      <c r="C108" s="110" t="s">
        <v>611</v>
      </c>
      <c r="D108" s="110" t="str">
        <f>_xll.BDP(C108,$D$3)</f>
        <v>EUR</v>
      </c>
      <c r="E108" s="110" t="s">
        <v>636</v>
      </c>
      <c r="F108" s="111">
        <f>_xll.BDP(C108,$F$3)</f>
        <v>11.01</v>
      </c>
      <c r="G108" s="111" t="str">
        <f>_xll.BDP(C108,$G$3)</f>
        <v>#N/A Requesting Data...</v>
      </c>
      <c r="H108" s="112" t="e">
        <f>IF(OR(OR(G108="#N/A N/A",G108="#N/A Real Time"),OR(F108="#N/A N/A",F108="#N/A Real Time")),0,  G108 - F108)</f>
        <v>#VALUE!</v>
      </c>
      <c r="I108" s="113" t="e">
        <f>IF(OR(F108=0,F108="#N/A N/A"),0,H108 / F108*100)</f>
        <v>#VALUE!</v>
      </c>
      <c r="J108" s="114">
        <v>343534</v>
      </c>
      <c r="K108" s="110" t="str">
        <f>CONCATENATE(D163,D108, " Curncy")</f>
        <v>GBPEUR Curncy</v>
      </c>
      <c r="L108" s="110" t="str">
        <f>IF(D108 = D163,1,_xll.BDP(K108,$L$3))</f>
        <v>#N/A Requesting Data...</v>
      </c>
      <c r="M108" s="303" t="e">
        <f>IF(D108 = D163,1,_xll.BDP(K108,$M$3)*L108)</f>
        <v>#VALUE!</v>
      </c>
      <c r="N108" s="116" t="e">
        <f>H108*J108*R108/M108</f>
        <v>#VALUE!</v>
      </c>
      <c r="O108" s="309" t="e">
        <f>N108 / U163</f>
        <v>#VALUE!</v>
      </c>
      <c r="P108" s="286" t="e">
        <f>IF(OR(OR(J108=0,G108 = "#N/A N/A"),G108="#N/A Real Time"),0,G108*J108*R108/M108)</f>
        <v>#VALUE!</v>
      </c>
      <c r="Q108" s="315" t="e">
        <f>P108 / U163*100</f>
        <v>#VALUE!</v>
      </c>
      <c r="R108" s="110">
        <f>IF(EXACT(D108,UPPER(D108)),1,0.01)/T108</f>
        <v>1</v>
      </c>
      <c r="S108" s="110">
        <v>0</v>
      </c>
      <c r="T108" s="110">
        <v>1</v>
      </c>
      <c r="U108" s="110"/>
      <c r="V108" s="119">
        <f>_xll.BDH(C108,$V$3,$D$1,$D$1)</f>
        <v>11.02</v>
      </c>
      <c r="W108" s="119">
        <f>IF(OR(OR(F108="#N/A N/A",F108="#N/A Real Time"),OR(V108="#N/A N/A",V108="#N/A Real Time")),0,  F108 - V108)</f>
        <v>-9.9999999999997868E-3</v>
      </c>
      <c r="X108" s="129">
        <f>IF(OR(V108=0,V108="#N/A N/A"),0,W108 / V108*100)</f>
        <v>-9.0744101633391902E-2</v>
      </c>
      <c r="Y108" s="121">
        <v>343534</v>
      </c>
      <c r="Z108" s="122" t="e">
        <f>IF(D108 = D163,1,_xll.BDP(K108,$Z$3)*L108)</f>
        <v>#VALUE!</v>
      </c>
      <c r="AA108" s="321" t="e">
        <f>W108*Y108*R108/Z108 / AB163</f>
        <v>#VALUE!</v>
      </c>
      <c r="AB108" s="123"/>
    </row>
    <row r="109" spans="1:28" x14ac:dyDescent="0.2">
      <c r="A109" s="152"/>
      <c r="B109" s="152">
        <v>6885</v>
      </c>
      <c r="C109" s="152" t="s">
        <v>1232</v>
      </c>
      <c r="D109" s="152" t="str">
        <f>_xll.BDP(C109,$D$3)</f>
        <v>EUR</v>
      </c>
      <c r="E109" s="152" t="s">
        <v>1233</v>
      </c>
      <c r="F109" s="173">
        <f>_xll.BDP(C109,$F$3)</f>
        <v>1.3645</v>
      </c>
      <c r="G109" s="173" t="str">
        <f>_xll.BDP(C109,$G$3)</f>
        <v>#N/A Requesting Data...</v>
      </c>
      <c r="H109" s="169" t="e">
        <f>IF(OR(OR(G109="#N/A N/A",G109="#N/A Real Time"),OR(F109="#N/A N/A",F109="#N/A Real Time")),0,  G109 - F109)</f>
        <v>#VALUE!</v>
      </c>
      <c r="I109" s="170" t="e">
        <f>IF(OR(F109=0,F109="#N/A N/A"),0,H109 / F109*100)</f>
        <v>#VALUE!</v>
      </c>
      <c r="J109" s="174">
        <v>3187391</v>
      </c>
      <c r="K109" s="152" t="str">
        <f>CONCATENATE(D163,D109, " Curncy")</f>
        <v>GBPEUR Curncy</v>
      </c>
      <c r="L109" s="152" t="str">
        <f>IF(D109 = D163,1,_xll.BDP(K109,$L$3))</f>
        <v>#N/A Requesting Data...</v>
      </c>
      <c r="M109" s="301" t="e">
        <f>IF(D109 = D163,1,_xll.BDP(K109,$M$3)*L109)</f>
        <v>#VALUE!</v>
      </c>
      <c r="N109" s="174" t="e">
        <f>H109*J109*R109/M109</f>
        <v>#VALUE!</v>
      </c>
      <c r="O109" s="307" t="e">
        <f>N109 / U163</f>
        <v>#VALUE!</v>
      </c>
      <c r="P109" s="175" t="e">
        <f>IF(OR(OR(J109=0,G109 = "#N/A N/A"),G109="#N/A Real Time"),0,G109*J109*R109/M109)</f>
        <v>#VALUE!</v>
      </c>
      <c r="Q109" s="313" t="e">
        <f>P109 / U163*100</f>
        <v>#VALUE!</v>
      </c>
      <c r="R109" s="152">
        <f>IF(EXACT(D109,UPPER(D109)),1,0.01)/T109</f>
        <v>1</v>
      </c>
      <c r="S109" s="152">
        <v>0</v>
      </c>
      <c r="T109" s="152">
        <v>1</v>
      </c>
      <c r="U109" s="152"/>
      <c r="V109" s="171">
        <f>_xll.BDH(C109,$V$3,$D$1,$D$1)</f>
        <v>1.387</v>
      </c>
      <c r="W109" s="171">
        <f>IF(OR(OR(F109="#N/A N/A",F109="#N/A Real Time"),OR(V109="#N/A N/A",V109="#N/A Real Time")),0,  F109 - V109)</f>
        <v>-2.2499999999999964E-2</v>
      </c>
      <c r="X109" s="172">
        <f>IF(OR(V109=0,V109="#N/A N/A"),0,W109 / V109*100)</f>
        <v>-1.6222062004325859</v>
      </c>
      <c r="Y109" s="176">
        <v>3187391</v>
      </c>
      <c r="Z109" s="177" t="e">
        <f>IF(D109 = D163,1,_xll.BDP(K109,$Z$3)*L109)</f>
        <v>#VALUE!</v>
      </c>
      <c r="AA109" s="319" t="e">
        <f>W109*Y109*R109/Z109 / AB163</f>
        <v>#VALUE!</v>
      </c>
      <c r="AB109" s="167"/>
    </row>
    <row r="110" spans="1:28" x14ac:dyDescent="0.2">
      <c r="A110" s="287" t="s">
        <v>1546</v>
      </c>
      <c r="B110" s="287"/>
      <c r="C110" s="287"/>
      <c r="D110" s="287"/>
      <c r="E110" s="287" t="s">
        <v>132</v>
      </c>
      <c r="F110" s="288"/>
      <c r="G110" s="288"/>
      <c r="H110" s="289"/>
      <c r="I110" s="290"/>
      <c r="J110" s="291"/>
      <c r="K110" s="287"/>
      <c r="L110" s="287"/>
      <c r="M110" s="304"/>
      <c r="N110" s="292" t="e">
        <f xml:space="preserve"> SUM(N107:N109)</f>
        <v>#VALUE!</v>
      </c>
      <c r="O110" s="310" t="e">
        <f xml:space="preserve"> SUM(O107:O109)</f>
        <v>#VALUE!</v>
      </c>
      <c r="P110" s="293" t="e">
        <f xml:space="preserve"> SUM(P107:P109)</f>
        <v>#VALUE!</v>
      </c>
      <c r="Q110" s="316" t="e">
        <f xml:space="preserve"> SUM(Q107:Q109)</f>
        <v>#VALUE!</v>
      </c>
      <c r="R110" s="287"/>
      <c r="S110" s="287"/>
      <c r="T110" s="287"/>
      <c r="U110" s="287"/>
      <c r="V110" s="294"/>
      <c r="W110" s="294"/>
      <c r="X110" s="295"/>
      <c r="Y110" s="296"/>
      <c r="Z110" s="297"/>
      <c r="AA110" s="322" t="e">
        <f xml:space="preserve"> SUM(AA107:AA109)</f>
        <v>#VALUE!</v>
      </c>
      <c r="AB110" s="298"/>
    </row>
    <row r="111" spans="1:28" x14ac:dyDescent="0.2">
      <c r="A111" s="152"/>
      <c r="B111" s="152"/>
      <c r="C111" s="152"/>
      <c r="D111" s="152"/>
      <c r="E111" s="152"/>
      <c r="F111" s="173"/>
      <c r="G111" s="173"/>
      <c r="H111" s="169"/>
      <c r="I111" s="170"/>
      <c r="J111" s="174"/>
      <c r="K111" s="152"/>
      <c r="L111" s="152"/>
      <c r="M111" s="301"/>
      <c r="N111" s="174"/>
      <c r="O111" s="307"/>
      <c r="P111" s="175"/>
      <c r="Q111" s="313"/>
      <c r="R111" s="152"/>
      <c r="S111" s="152"/>
      <c r="T111" s="152"/>
      <c r="U111" s="152"/>
      <c r="V111" s="171"/>
      <c r="W111" s="171"/>
      <c r="X111" s="172"/>
      <c r="Y111" s="176"/>
      <c r="Z111" s="177"/>
      <c r="AA111" s="319"/>
      <c r="AB111" s="167"/>
    </row>
    <row r="112" spans="1:28" x14ac:dyDescent="0.2">
      <c r="A112" s="152"/>
      <c r="B112" s="152">
        <v>20260</v>
      </c>
      <c r="C112" s="152" t="s">
        <v>1477</v>
      </c>
      <c r="D112" s="152" t="str">
        <f>_xll.BDP(C112,$D$3)</f>
        <v>JPY</v>
      </c>
      <c r="E112" s="152" t="s">
        <v>1478</v>
      </c>
      <c r="F112" s="173">
        <f>_xll.BDP(C112,$F$3)</f>
        <v>3693</v>
      </c>
      <c r="G112" s="173" t="str">
        <f>_xll.BDP(C112,$G$3)</f>
        <v>#N/A Requesting Data...</v>
      </c>
      <c r="H112" s="169" t="e">
        <f>IF(OR(OR(G112="#N/A N/A",G112="#N/A Real Time"),OR(F112="#N/A N/A",F112="#N/A Real Time")),0,  G112 - F112)</f>
        <v>#VALUE!</v>
      </c>
      <c r="I112" s="170" t="e">
        <f>IF(OR(F112=0,F112="#N/A N/A"),0,H112 / F112*100)</f>
        <v>#VALUE!</v>
      </c>
      <c r="J112" s="174">
        <v>27968</v>
      </c>
      <c r="K112" s="152" t="str">
        <f>CONCATENATE(D163,D112, " Curncy")</f>
        <v>GBPJPY Curncy</v>
      </c>
      <c r="L112" s="152" t="str">
        <f>IF(D112 = D163,1,_xll.BDP(K112,$L$3))</f>
        <v>#N/A Requesting Data...</v>
      </c>
      <c r="M112" s="301" t="e">
        <f>IF(D112 = D163,1,_xll.BDP(K112,$M$3)*L112)</f>
        <v>#VALUE!</v>
      </c>
      <c r="N112" s="174" t="e">
        <f>H112*J112*R112/M112</f>
        <v>#VALUE!</v>
      </c>
      <c r="O112" s="307" t="e">
        <f>N112 / U163</f>
        <v>#VALUE!</v>
      </c>
      <c r="P112" s="175" t="e">
        <f>IF(OR(OR(J112=0,G112 = "#N/A N/A"),G112="#N/A Real Time"),0,G112*J112*R112/M112)</f>
        <v>#VALUE!</v>
      </c>
      <c r="Q112" s="313" t="e">
        <f>P112 / U163*100</f>
        <v>#VALUE!</v>
      </c>
      <c r="R112" s="152">
        <f>IF(EXACT(D112,UPPER(D112)),1,0.01)/T112</f>
        <v>1</v>
      </c>
      <c r="S112" s="152">
        <v>0</v>
      </c>
      <c r="T112" s="152">
        <v>1</v>
      </c>
      <c r="U112" s="152"/>
      <c r="V112" s="171" t="str">
        <f>_xll.BDH(C112,$V$3,$D$1,$D$1)</f>
        <v>#N/A Requesting Data...</v>
      </c>
      <c r="W112" s="171" t="e">
        <f>IF(OR(OR(F112="#N/A N/A",F112="#N/A Real Time"),OR(V112="#N/A N/A",V112="#N/A Real Time")),0,  F112 - V112)</f>
        <v>#VALUE!</v>
      </c>
      <c r="X112" s="172" t="e">
        <f>IF(OR(V112=0,V112="#N/A N/A"),0,W112 / V112*100)</f>
        <v>#VALUE!</v>
      </c>
      <c r="Y112" s="176">
        <v>27968</v>
      </c>
      <c r="Z112" s="177" t="e">
        <f>IF(D112 = D163,1,_xll.BDP(K112,$Z$3)*L112)</f>
        <v>#VALUE!</v>
      </c>
      <c r="AA112" s="319" t="e">
        <f>W112*Y112*R112/Z112 / AB163</f>
        <v>#VALUE!</v>
      </c>
      <c r="AB112" s="167"/>
    </row>
    <row r="113" spans="1:28" x14ac:dyDescent="0.2">
      <c r="A113" s="152"/>
      <c r="B113" s="152">
        <v>27628</v>
      </c>
      <c r="C113" s="152" t="s">
        <v>675</v>
      </c>
      <c r="D113" s="152" t="str">
        <f>_xll.BDP(C113,$D$3)</f>
        <v>JPY</v>
      </c>
      <c r="E113" s="152" t="s">
        <v>720</v>
      </c>
      <c r="F113" s="173">
        <f>_xll.BDP(C113,$F$3)</f>
        <v>241</v>
      </c>
      <c r="G113" s="173" t="str">
        <f>_xll.BDP(C113,$G$3)</f>
        <v>#N/A Requesting Data...</v>
      </c>
      <c r="H113" s="169" t="e">
        <f>IF(OR(OR(G113="#N/A N/A",G113="#N/A Real Time"),OR(F113="#N/A N/A",F113="#N/A Real Time")),0,  G113 - F113)</f>
        <v>#VALUE!</v>
      </c>
      <c r="I113" s="170" t="e">
        <f>IF(OR(F113=0,F113="#N/A N/A"),0,H113 / F113*100)</f>
        <v>#VALUE!</v>
      </c>
      <c r="J113" s="174">
        <v>2239914</v>
      </c>
      <c r="K113" s="152" t="str">
        <f>CONCATENATE(D163,D113, " Curncy")</f>
        <v>GBPJPY Curncy</v>
      </c>
      <c r="L113" s="152" t="str">
        <f>IF(D113 = D163,1,_xll.BDP(K113,$L$3))</f>
        <v>#N/A Requesting Data...</v>
      </c>
      <c r="M113" s="301" t="e">
        <f>IF(D113 = D163,1,_xll.BDP(K113,$M$3)*L113)</f>
        <v>#VALUE!</v>
      </c>
      <c r="N113" s="174" t="e">
        <f>H113*J113*R113/M113</f>
        <v>#VALUE!</v>
      </c>
      <c r="O113" s="307" t="e">
        <f>N113 / U163</f>
        <v>#VALUE!</v>
      </c>
      <c r="P113" s="175" t="e">
        <f>IF(OR(OR(J113=0,G113 = "#N/A N/A"),G113="#N/A Real Time"),0,G113*J113*R113/M113)</f>
        <v>#VALUE!</v>
      </c>
      <c r="Q113" s="313" t="e">
        <f>P113 / U163*100</f>
        <v>#VALUE!</v>
      </c>
      <c r="R113" s="152">
        <f>IF(EXACT(D113,UPPER(D113)),1,0.01)/T113</f>
        <v>1</v>
      </c>
      <c r="S113" s="152">
        <v>0</v>
      </c>
      <c r="T113" s="152">
        <v>1</v>
      </c>
      <c r="U113" s="152"/>
      <c r="V113" s="171">
        <f>_xll.BDH(C113,$V$3,$D$1,$D$1)</f>
        <v>286</v>
      </c>
      <c r="W113" s="171">
        <f>IF(OR(OR(F113="#N/A N/A",F113="#N/A Real Time"),OR(V113="#N/A N/A",V113="#N/A Real Time")),0,  F113 - V113)</f>
        <v>-45</v>
      </c>
      <c r="X113" s="172">
        <f>IF(OR(V113=0,V113="#N/A N/A"),0,W113 / V113*100)</f>
        <v>-15.734265734265735</v>
      </c>
      <c r="Y113" s="176">
        <v>2239914</v>
      </c>
      <c r="Z113" s="177" t="e">
        <f>IF(D113 = D163,1,_xll.BDP(K113,$Z$3)*L113)</f>
        <v>#VALUE!</v>
      </c>
      <c r="AA113" s="319" t="e">
        <f>W113*Y113*R113/Z113 / AB163</f>
        <v>#VALUE!</v>
      </c>
      <c r="AB113" s="167"/>
    </row>
    <row r="114" spans="1:28" x14ac:dyDescent="0.2">
      <c r="A114" s="186" t="s">
        <v>1547</v>
      </c>
      <c r="B114" s="186"/>
      <c r="C114" s="186"/>
      <c r="D114" s="186"/>
      <c r="E114" s="186" t="s">
        <v>21</v>
      </c>
      <c r="F114" s="230"/>
      <c r="G114" s="230"/>
      <c r="H114" s="231"/>
      <c r="I114" s="232"/>
      <c r="J114" s="233"/>
      <c r="K114" s="186"/>
      <c r="L114" s="186"/>
      <c r="M114" s="302"/>
      <c r="N114" s="233" t="e">
        <f xml:space="preserve"> SUM(N111:N113)</f>
        <v>#VALUE!</v>
      </c>
      <c r="O114" s="308" t="e">
        <f xml:space="preserve"> SUM(O111:O113)</f>
        <v>#VALUE!</v>
      </c>
      <c r="P114" s="234" t="e">
        <f xml:space="preserve"> SUM(P111:P113)</f>
        <v>#VALUE!</v>
      </c>
      <c r="Q114" s="314" t="e">
        <f xml:space="preserve"> SUM(Q111:Q113)</f>
        <v>#VALUE!</v>
      </c>
      <c r="R114" s="186"/>
      <c r="S114" s="186"/>
      <c r="T114" s="186"/>
      <c r="U114" s="186"/>
      <c r="V114" s="235"/>
      <c r="W114" s="235"/>
      <c r="X114" s="236"/>
      <c r="Y114" s="237"/>
      <c r="Z114" s="238"/>
      <c r="AA114" s="320" t="e">
        <f xml:space="preserve"> SUM(AA111:AA113)</f>
        <v>#VALUE!</v>
      </c>
      <c r="AB114" s="211"/>
    </row>
    <row r="115" spans="1:28" x14ac:dyDescent="0.2">
      <c r="A115" s="152"/>
      <c r="B115" s="152"/>
      <c r="C115" s="152"/>
      <c r="D115" s="152"/>
      <c r="E115" s="152"/>
      <c r="F115" s="173"/>
      <c r="G115" s="173"/>
      <c r="H115" s="169"/>
      <c r="I115" s="170"/>
      <c r="J115" s="174"/>
      <c r="K115" s="152"/>
      <c r="L115" s="152"/>
      <c r="M115" s="301"/>
      <c r="N115" s="174"/>
      <c r="O115" s="307"/>
      <c r="P115" s="175"/>
      <c r="Q115" s="313"/>
      <c r="R115" s="152"/>
      <c r="S115" s="152"/>
      <c r="T115" s="152"/>
      <c r="U115" s="152"/>
      <c r="V115" s="171"/>
      <c r="W115" s="171"/>
      <c r="X115" s="172"/>
      <c r="Y115" s="176"/>
      <c r="Z115" s="177"/>
      <c r="AA115" s="319"/>
      <c r="AB115" s="167"/>
    </row>
    <row r="116" spans="1:28" x14ac:dyDescent="0.2">
      <c r="A116" s="152"/>
      <c r="B116" s="152">
        <v>24498</v>
      </c>
      <c r="C116" s="152" t="s">
        <v>117</v>
      </c>
      <c r="D116" s="152" t="str">
        <f>_xll.BDP(C116,$D$3)</f>
        <v>NOK</v>
      </c>
      <c r="E116" s="152" t="s">
        <v>249</v>
      </c>
      <c r="F116" s="173" t="str">
        <f>_xll.BDP(C116,$F$3)</f>
        <v>#N/A N/A</v>
      </c>
      <c r="G116" s="173" t="str">
        <f>_xll.BDP(C116,$G$3)</f>
        <v>#N/A Requesting Data...</v>
      </c>
      <c r="H116" s="169">
        <f>IF(OR(OR(G116="#N/A N/A",G116="#N/A Real Time"),OR(F116="#N/A N/A",F116="#N/A Real Time")),0,  G116 - F116)</f>
        <v>0</v>
      </c>
      <c r="I116" s="170">
        <f>IF(OR(F116=0,F116="#N/A N/A"),0,H116 / F116*100)</f>
        <v>0</v>
      </c>
      <c r="J116" s="174">
        <v>251799</v>
      </c>
      <c r="K116" s="152" t="str">
        <f>CONCATENATE(D163,D116, " Curncy")</f>
        <v>GBPNOK Curncy</v>
      </c>
      <c r="L116" s="152" t="str">
        <f>IF(D116 = D163,1,_xll.BDP(K116,$L$3))</f>
        <v>#N/A Requesting Data...</v>
      </c>
      <c r="M116" s="301" t="e">
        <f>IF(D116 = D163,1,_xll.BDP(K116,$M$3)*L116)</f>
        <v>#VALUE!</v>
      </c>
      <c r="N116" s="174" t="e">
        <f>H116*J116*R116/M116</f>
        <v>#VALUE!</v>
      </c>
      <c r="O116" s="307" t="e">
        <f>N116 / U163</f>
        <v>#VALUE!</v>
      </c>
      <c r="P116" s="175" t="e">
        <f>IF(OR(OR(J116=0,G116 = "#N/A N/A"),G116="#N/A Real Time"),0,G116*J116*R116/M116)</f>
        <v>#VALUE!</v>
      </c>
      <c r="Q116" s="313" t="e">
        <f>P116 / U163*100</f>
        <v>#VALUE!</v>
      </c>
      <c r="R116" s="152">
        <f>IF(EXACT(D116,UPPER(D116)),1,0.01)/T116</f>
        <v>1</v>
      </c>
      <c r="S116" s="152">
        <v>0</v>
      </c>
      <c r="T116" s="152">
        <v>1</v>
      </c>
      <c r="U116" s="152"/>
      <c r="V116" s="171" t="str">
        <f>_xll.BDH(C116,$V$3,$D$1,$D$1)</f>
        <v>#N/A N/A</v>
      </c>
      <c r="W116" s="171">
        <f>IF(OR(OR(F116="#N/A N/A",F116="#N/A Real Time"),OR(V116="#N/A N/A",V116="#N/A Real Time")),0,  F116 - V116)</f>
        <v>0</v>
      </c>
      <c r="X116" s="172">
        <f>IF(OR(V116=0,V116="#N/A N/A"),0,W116 / V116*100)</f>
        <v>0</v>
      </c>
      <c r="Y116" s="176">
        <v>251799</v>
      </c>
      <c r="Z116" s="177" t="e">
        <f>IF(D116 = D163,1,_xll.BDP(K116,$Z$3)*L116)</f>
        <v>#VALUE!</v>
      </c>
      <c r="AA116" s="319" t="e">
        <f>W116*Y116*R116/Z116 / AB163</f>
        <v>#VALUE!</v>
      </c>
      <c r="AB116" s="167"/>
    </row>
    <row r="117" spans="1:28" x14ac:dyDescent="0.2">
      <c r="A117" s="152"/>
      <c r="B117" s="152">
        <v>26989</v>
      </c>
      <c r="C117" s="152" t="s">
        <v>115</v>
      </c>
      <c r="D117" s="152" t="str">
        <f>_xll.BDP(C117,$D$3)</f>
        <v>NOK</v>
      </c>
      <c r="E117" s="152" t="s">
        <v>230</v>
      </c>
      <c r="F117" s="173">
        <f>_xll.BDP(C117,$F$3)</f>
        <v>32</v>
      </c>
      <c r="G117" s="173" t="str">
        <f>_xll.BDP(C117,$G$3)</f>
        <v>#N/A Requesting Data...</v>
      </c>
      <c r="H117" s="169" t="e">
        <f>IF(OR(OR(G117="#N/A N/A",G117="#N/A Real Time"),OR(F117="#N/A N/A",F117="#N/A Real Time")),0,  G117 - F117)</f>
        <v>#VALUE!</v>
      </c>
      <c r="I117" s="170" t="e">
        <f>IF(OR(F117=0,F117="#N/A N/A"),0,H117 / F117*100)</f>
        <v>#VALUE!</v>
      </c>
      <c r="J117" s="174">
        <v>1713</v>
      </c>
      <c r="K117" s="152" t="str">
        <f>CONCATENATE(D163,D117, " Curncy")</f>
        <v>GBPNOK Curncy</v>
      </c>
      <c r="L117" s="152" t="str">
        <f>IF(D117 = D163,1,_xll.BDP(K117,$L$3))</f>
        <v>#N/A Requesting Data...</v>
      </c>
      <c r="M117" s="301" t="e">
        <f>IF(D117 = D163,1,_xll.BDP(K117,$M$3)*L117)</f>
        <v>#VALUE!</v>
      </c>
      <c r="N117" s="174" t="e">
        <f>H117*J117*R117/M117</f>
        <v>#VALUE!</v>
      </c>
      <c r="O117" s="307" t="e">
        <f>N117 / U163</f>
        <v>#VALUE!</v>
      </c>
      <c r="P117" s="175" t="e">
        <f>IF(OR(OR(J117=0,G117 = "#N/A N/A"),G117="#N/A Real Time"),0,G117*J117*R117/M117)</f>
        <v>#VALUE!</v>
      </c>
      <c r="Q117" s="313" t="e">
        <f>P117 / U163*100</f>
        <v>#VALUE!</v>
      </c>
      <c r="R117" s="152">
        <f>IF(EXACT(D117,UPPER(D117)),1,0.01)/T117</f>
        <v>1</v>
      </c>
      <c r="S117" s="152">
        <v>0</v>
      </c>
      <c r="T117" s="152">
        <v>1</v>
      </c>
      <c r="U117" s="152"/>
      <c r="V117" s="171">
        <f>_xll.BDH(C117,$V$3,$D$1,$D$1)</f>
        <v>32.299999999999997</v>
      </c>
      <c r="W117" s="171">
        <f>IF(OR(OR(F117="#N/A N/A",F117="#N/A Real Time"),OR(V117="#N/A N/A",V117="#N/A Real Time")),0,  F117 - V117)</f>
        <v>-0.29999999999999716</v>
      </c>
      <c r="X117" s="172">
        <f>IF(OR(V117=0,V117="#N/A N/A"),0,W117 / V117*100)</f>
        <v>-0.92879256965943402</v>
      </c>
      <c r="Y117" s="176">
        <v>1713</v>
      </c>
      <c r="Z117" s="177" t="e">
        <f>IF(D117 = D163,1,_xll.BDP(K117,$Z$3)*L117)</f>
        <v>#VALUE!</v>
      </c>
      <c r="AA117" s="319" t="e">
        <f>W117*Y117*R117/Z117 / AB163</f>
        <v>#VALUE!</v>
      </c>
      <c r="AB117" s="167"/>
    </row>
    <row r="118" spans="1:28" x14ac:dyDescent="0.2">
      <c r="A118" s="152"/>
      <c r="B118" s="152">
        <v>100</v>
      </c>
      <c r="C118" s="152" t="s">
        <v>627</v>
      </c>
      <c r="D118" s="152" t="str">
        <f>_xll.BDP(C118,$D$3)</f>
        <v>NOK</v>
      </c>
      <c r="E118" s="152" t="s">
        <v>652</v>
      </c>
      <c r="F118" s="173">
        <f>_xll.BDP(C118,$F$3)</f>
        <v>416.3</v>
      </c>
      <c r="G118" s="173" t="str">
        <f>_xll.BDP(C118,$G$3)</f>
        <v>#N/A Requesting Data...</v>
      </c>
      <c r="H118" s="169" t="e">
        <f>IF(OR(OR(G118="#N/A N/A",G118="#N/A Real Time"),OR(F118="#N/A N/A",F118="#N/A Real Time")),0,  G118 - F118)</f>
        <v>#VALUE!</v>
      </c>
      <c r="I118" s="170" t="e">
        <f>IF(OR(F118=0,F118="#N/A N/A"),0,H118 / F118*100)</f>
        <v>#VALUE!</v>
      </c>
      <c r="J118" s="174">
        <v>17000</v>
      </c>
      <c r="K118" s="152" t="str">
        <f>CONCATENATE(D163,D118, " Curncy")</f>
        <v>GBPNOK Curncy</v>
      </c>
      <c r="L118" s="152" t="str">
        <f>IF(D118 = D163,1,_xll.BDP(K118,$L$3))</f>
        <v>#N/A Requesting Data...</v>
      </c>
      <c r="M118" s="301" t="e">
        <f>IF(D118 = D163,1,_xll.BDP(K118,$M$3)*L118)</f>
        <v>#VALUE!</v>
      </c>
      <c r="N118" s="174" t="e">
        <f>H118*J118*R118/M118</f>
        <v>#VALUE!</v>
      </c>
      <c r="O118" s="307" t="e">
        <f>N118 / U163</f>
        <v>#VALUE!</v>
      </c>
      <c r="P118" s="175" t="e">
        <f>IF(OR(OR(J118=0,G118 = "#N/A N/A"),G118="#N/A Real Time"),0,G118*J118*R118/M118)</f>
        <v>#VALUE!</v>
      </c>
      <c r="Q118" s="313" t="e">
        <f>P118 / U163*100</f>
        <v>#VALUE!</v>
      </c>
      <c r="R118" s="152">
        <f>IF(EXACT(D118,UPPER(D118)),1,0.01)/T118</f>
        <v>1</v>
      </c>
      <c r="S118" s="152">
        <v>0</v>
      </c>
      <c r="T118" s="152">
        <v>1</v>
      </c>
      <c r="U118" s="152"/>
      <c r="V118" s="171">
        <f>_xll.BDH(C118,$V$3,$D$1,$D$1)</f>
        <v>411.6</v>
      </c>
      <c r="W118" s="171">
        <f>IF(OR(OR(F118="#N/A N/A",F118="#N/A Real Time"),OR(V118="#N/A N/A",V118="#N/A Real Time")),0,  F118 - V118)</f>
        <v>4.6999999999999886</v>
      </c>
      <c r="X118" s="172">
        <f>IF(OR(V118=0,V118="#N/A N/A"),0,W118 / V118*100)</f>
        <v>1.1418853255587922</v>
      </c>
      <c r="Y118" s="176">
        <v>17000</v>
      </c>
      <c r="Z118" s="177" t="e">
        <f>IF(D118 = D163,1,_xll.BDP(K118,$Z$3)*L118)</f>
        <v>#VALUE!</v>
      </c>
      <c r="AA118" s="319" t="e">
        <f>W118*Y118*R118/Z118 / AB163</f>
        <v>#VALUE!</v>
      </c>
      <c r="AB118" s="167"/>
    </row>
    <row r="119" spans="1:28" x14ac:dyDescent="0.2">
      <c r="A119" s="186" t="s">
        <v>1548</v>
      </c>
      <c r="B119" s="186"/>
      <c r="C119" s="186"/>
      <c r="D119" s="186"/>
      <c r="E119" s="186" t="s">
        <v>113</v>
      </c>
      <c r="F119" s="230"/>
      <c r="G119" s="230"/>
      <c r="H119" s="231"/>
      <c r="I119" s="232"/>
      <c r="J119" s="233"/>
      <c r="K119" s="186"/>
      <c r="L119" s="186"/>
      <c r="M119" s="302"/>
      <c r="N119" s="233" t="e">
        <f xml:space="preserve"> SUM(N115:N118)</f>
        <v>#VALUE!</v>
      </c>
      <c r="O119" s="308" t="e">
        <f xml:space="preserve"> SUM(O115:O118)</f>
        <v>#VALUE!</v>
      </c>
      <c r="P119" s="234" t="e">
        <f xml:space="preserve"> SUM(P115:P118)</f>
        <v>#VALUE!</v>
      </c>
      <c r="Q119" s="314" t="e">
        <f xml:space="preserve"> SUM(Q115:Q118)</f>
        <v>#VALUE!</v>
      </c>
      <c r="R119" s="186"/>
      <c r="S119" s="186"/>
      <c r="T119" s="186"/>
      <c r="U119" s="186"/>
      <c r="V119" s="235"/>
      <c r="W119" s="235"/>
      <c r="X119" s="236"/>
      <c r="Y119" s="237"/>
      <c r="Z119" s="238"/>
      <c r="AA119" s="320" t="e">
        <f xml:space="preserve"> SUM(AA115:AA118)</f>
        <v>#VALUE!</v>
      </c>
      <c r="AB119" s="211"/>
    </row>
    <row r="120" spans="1:28" x14ac:dyDescent="0.2">
      <c r="A120" s="152"/>
      <c r="B120" s="152"/>
      <c r="C120" s="152"/>
      <c r="D120" s="152"/>
      <c r="E120" s="152"/>
      <c r="F120" s="173"/>
      <c r="G120" s="173"/>
      <c r="H120" s="169"/>
      <c r="I120" s="170"/>
      <c r="J120" s="174"/>
      <c r="K120" s="152"/>
      <c r="L120" s="152"/>
      <c r="M120" s="301"/>
      <c r="N120" s="174"/>
      <c r="O120" s="307"/>
      <c r="P120" s="175"/>
      <c r="Q120" s="313"/>
      <c r="R120" s="152"/>
      <c r="S120" s="152"/>
      <c r="T120" s="152"/>
      <c r="U120" s="152"/>
      <c r="V120" s="171"/>
      <c r="W120" s="171"/>
      <c r="X120" s="172"/>
      <c r="Y120" s="176"/>
      <c r="Z120" s="177"/>
      <c r="AA120" s="319"/>
      <c r="AB120" s="167"/>
    </row>
    <row r="121" spans="1:28" x14ac:dyDescent="0.2">
      <c r="A121" s="152"/>
      <c r="B121" s="152">
        <v>924</v>
      </c>
      <c r="C121" s="152" t="s">
        <v>352</v>
      </c>
      <c r="D121" s="152" t="str">
        <f>_xll.BDP(C121,$D$3)</f>
        <v>ZAr</v>
      </c>
      <c r="E121" s="152" t="s">
        <v>353</v>
      </c>
      <c r="F121" s="173">
        <f>_xll.BDP(C121,$F$3)</f>
        <v>24204</v>
      </c>
      <c r="G121" s="173" t="str">
        <f>_xll.BDP(C121,$G$3)</f>
        <v>#N/A Requesting Data...</v>
      </c>
      <c r="H121" s="169" t="e">
        <f>IF(OR(OR(G121="#N/A N/A",G121="#N/A Real Time"),OR(F121="#N/A N/A",F121="#N/A Real Time")),0,  G121 - F121)</f>
        <v>#VALUE!</v>
      </c>
      <c r="I121" s="170" t="e">
        <f>IF(OR(F121=0,F121="#N/A N/A"),0,H121 / F121*100)</f>
        <v>#VALUE!</v>
      </c>
      <c r="J121" s="174">
        <v>121107</v>
      </c>
      <c r="K121" s="152" t="str">
        <f>CONCATENATE(D163,D121, " Curncy")</f>
        <v>GBPZAr Curncy</v>
      </c>
      <c r="L121" s="152" t="str">
        <f>IF(D121 = D163,1,_xll.BDP(K121,$L$3))</f>
        <v>#N/A Requesting Data...</v>
      </c>
      <c r="M121" s="301" t="e">
        <f>IF(D121 = D163,1,_xll.BDP(K121,$M$3)*L121)</f>
        <v>#VALUE!</v>
      </c>
      <c r="N121" s="174" t="e">
        <f>H121*J121*R121/M121</f>
        <v>#VALUE!</v>
      </c>
      <c r="O121" s="307" t="e">
        <f>N121 / U163</f>
        <v>#VALUE!</v>
      </c>
      <c r="P121" s="175" t="e">
        <f>IF(OR(OR(J121=0,G121 = "#N/A N/A"),G121="#N/A Real Time"),0,G121*J121*R121/M121)</f>
        <v>#VALUE!</v>
      </c>
      <c r="Q121" s="313" t="e">
        <f>P121 / U163*100</f>
        <v>#VALUE!</v>
      </c>
      <c r="R121" s="152">
        <f>IF(EXACT(D121,UPPER(D121)),1,0.01)/T121</f>
        <v>0.01</v>
      </c>
      <c r="S121" s="152">
        <v>0</v>
      </c>
      <c r="T121" s="152">
        <v>1</v>
      </c>
      <c r="U121" s="152"/>
      <c r="V121" s="171">
        <f>_xll.BDH(C121,$V$3,$D$1,$D$1)</f>
        <v>24503</v>
      </c>
      <c r="W121" s="171">
        <f>IF(OR(OR(F121="#N/A N/A",F121="#N/A Real Time"),OR(V121="#N/A N/A",V121="#N/A Real Time")),0,  F121 - V121)</f>
        <v>-299</v>
      </c>
      <c r="X121" s="172">
        <f>IF(OR(V121=0,V121="#N/A N/A"),0,W121 / V121*100)</f>
        <v>-1.2202587438272865</v>
      </c>
      <c r="Y121" s="176">
        <v>121107</v>
      </c>
      <c r="Z121" s="177" t="e">
        <f>IF(D121 = D163,1,_xll.BDP(K121,$Z$3)*L121)</f>
        <v>#VALUE!</v>
      </c>
      <c r="AA121" s="319" t="e">
        <f>W121*Y121*R121/Z121 / AB163</f>
        <v>#VALUE!</v>
      </c>
      <c r="AB121" s="167"/>
    </row>
    <row r="122" spans="1:28" s="107" customFormat="1" ht="12" customHeight="1" x14ac:dyDescent="0.2">
      <c r="A122" s="152"/>
      <c r="B122" s="152">
        <v>19942</v>
      </c>
      <c r="C122" s="152" t="s">
        <v>1418</v>
      </c>
      <c r="D122" s="152" t="str">
        <f>_xll.BDP(C122,$D$3)</f>
        <v>ZAr</v>
      </c>
      <c r="E122" s="152" t="s">
        <v>1419</v>
      </c>
      <c r="F122" s="173">
        <f>_xll.BDP(C122,$F$3)</f>
        <v>4006</v>
      </c>
      <c r="G122" s="173" t="str">
        <f>_xll.BDP(C122,$G$3)</f>
        <v>#N/A Requesting Data...</v>
      </c>
      <c r="H122" s="169" t="e">
        <f>IF(OR(OR(G122="#N/A N/A",G122="#N/A Real Time"),OR(F122="#N/A N/A",F122="#N/A Real Time")),0,  G122 - F122)</f>
        <v>#VALUE!</v>
      </c>
      <c r="I122" s="170" t="e">
        <f>IF(OR(F122=0,F122="#N/A N/A"),0,H122 / F122*100)</f>
        <v>#VALUE!</v>
      </c>
      <c r="J122" s="174">
        <v>838301</v>
      </c>
      <c r="K122" s="152" t="str">
        <f>CONCATENATE(D163,D122, " Curncy")</f>
        <v>GBPZAr Curncy</v>
      </c>
      <c r="L122" s="152" t="str">
        <f>IF(D122 = D163,1,_xll.BDP(K122,$L$3))</f>
        <v>#N/A Requesting Data...</v>
      </c>
      <c r="M122" s="301" t="e">
        <f>IF(D122 = D163,1,_xll.BDP(K122,$M$3)*L122)</f>
        <v>#VALUE!</v>
      </c>
      <c r="N122" s="174" t="e">
        <f>H122*J122*R122/M122</f>
        <v>#VALUE!</v>
      </c>
      <c r="O122" s="307" t="e">
        <f>N122 / U163</f>
        <v>#VALUE!</v>
      </c>
      <c r="P122" s="175" t="e">
        <f>IF(OR(OR(J122=0,G122 = "#N/A N/A"),G122="#N/A Real Time"),0,G122*J122*R122/M122)</f>
        <v>#VALUE!</v>
      </c>
      <c r="Q122" s="313" t="e">
        <f>P122 / U163*100</f>
        <v>#VALUE!</v>
      </c>
      <c r="R122" s="152">
        <f>IF(EXACT(D122,UPPER(D122)),1,0.01)/T122</f>
        <v>0.01</v>
      </c>
      <c r="S122" s="152">
        <v>0</v>
      </c>
      <c r="T122" s="152">
        <v>1</v>
      </c>
      <c r="U122" s="152"/>
      <c r="V122" s="171">
        <f>_xll.BDH(C122,$V$3,$D$1,$D$1)</f>
        <v>4067</v>
      </c>
      <c r="W122" s="171">
        <f>IF(OR(OR(F122="#N/A N/A",F122="#N/A Real Time"),OR(V122="#N/A N/A",V122="#N/A Real Time")),0,  F122 - V122)</f>
        <v>-61</v>
      </c>
      <c r="X122" s="172">
        <f>IF(OR(V122=0,V122="#N/A N/A"),0,W122 / V122*100)</f>
        <v>-1.499877059257438</v>
      </c>
      <c r="Y122" s="176">
        <v>838301</v>
      </c>
      <c r="Z122" s="177" t="e">
        <f>IF(D122 = D163,1,_xll.BDP(K122,$Z$3)*L122)</f>
        <v>#VALUE!</v>
      </c>
      <c r="AA122" s="319" t="e">
        <f>W122*Y122*R122/Z122 / AB163</f>
        <v>#VALUE!</v>
      </c>
      <c r="AB122" s="167"/>
    </row>
    <row r="123" spans="1:28" x14ac:dyDescent="0.2">
      <c r="A123" s="186" t="s">
        <v>1549</v>
      </c>
      <c r="B123" s="186"/>
      <c r="C123" s="186"/>
      <c r="D123" s="186"/>
      <c r="E123" s="186" t="s">
        <v>111</v>
      </c>
      <c r="F123" s="230"/>
      <c r="G123" s="230"/>
      <c r="H123" s="231"/>
      <c r="I123" s="232"/>
      <c r="J123" s="233"/>
      <c r="K123" s="186"/>
      <c r="L123" s="186"/>
      <c r="M123" s="302"/>
      <c r="N123" s="233" t="e">
        <f xml:space="preserve"> SUM(N120:N122)</f>
        <v>#VALUE!</v>
      </c>
      <c r="O123" s="308" t="e">
        <f xml:space="preserve"> SUM(O120:O122)</f>
        <v>#VALUE!</v>
      </c>
      <c r="P123" s="234" t="e">
        <f xml:space="preserve"> SUM(P120:P122)</f>
        <v>#VALUE!</v>
      </c>
      <c r="Q123" s="314" t="e">
        <f xml:space="preserve"> SUM(Q120:Q122)</f>
        <v>#VALUE!</v>
      </c>
      <c r="R123" s="186"/>
      <c r="S123" s="186"/>
      <c r="T123" s="186"/>
      <c r="U123" s="186"/>
      <c r="V123" s="235"/>
      <c r="W123" s="235"/>
      <c r="X123" s="236"/>
      <c r="Y123" s="237"/>
      <c r="Z123" s="238"/>
      <c r="AA123" s="320" t="e">
        <f xml:space="preserve"> SUM(AA120:AA122)</f>
        <v>#VALUE!</v>
      </c>
      <c r="AB123" s="211"/>
    </row>
    <row r="124" spans="1:28" x14ac:dyDescent="0.2">
      <c r="A124" s="152"/>
      <c r="B124" s="152"/>
      <c r="C124" s="152"/>
      <c r="D124" s="152"/>
      <c r="E124" s="152"/>
      <c r="F124" s="173"/>
      <c r="G124" s="173"/>
      <c r="H124" s="169"/>
      <c r="I124" s="170"/>
      <c r="J124" s="174"/>
      <c r="K124" s="152"/>
      <c r="L124" s="152"/>
      <c r="M124" s="301"/>
      <c r="N124" s="174"/>
      <c r="O124" s="307"/>
      <c r="P124" s="175"/>
      <c r="Q124" s="313"/>
      <c r="R124" s="152"/>
      <c r="S124" s="152"/>
      <c r="T124" s="152"/>
      <c r="U124" s="152"/>
      <c r="V124" s="171"/>
      <c r="W124" s="171"/>
      <c r="X124" s="172"/>
      <c r="Y124" s="176"/>
      <c r="Z124" s="177"/>
      <c r="AA124" s="319"/>
      <c r="AB124" s="167"/>
    </row>
    <row r="125" spans="1:28" x14ac:dyDescent="0.2">
      <c r="A125" s="152"/>
      <c r="B125" s="152">
        <v>113</v>
      </c>
      <c r="C125" s="152" t="s">
        <v>106</v>
      </c>
      <c r="D125" s="152" t="str">
        <f>_xll.BDP(C125,$D$3)</f>
        <v>SEK</v>
      </c>
      <c r="E125" s="152" t="s">
        <v>279</v>
      </c>
      <c r="F125" s="173">
        <f>_xll.BDP(C125,$F$3)</f>
        <v>76.459999999999994</v>
      </c>
      <c r="G125" s="173" t="str">
        <f>_xll.BDP(C125,$G$3)</f>
        <v>#N/A Requesting Data...</v>
      </c>
      <c r="H125" s="169" t="e">
        <f>IF(OR(OR(G125="#N/A N/A",G125="#N/A Real Time"),OR(F125="#N/A N/A",F125="#N/A Real Time")),0,  G125 - F125)</f>
        <v>#VALUE!</v>
      </c>
      <c r="I125" s="170" t="e">
        <f>IF(OR(F125=0,F125="#N/A N/A"),0,H125 / F125*100)</f>
        <v>#VALUE!</v>
      </c>
      <c r="J125" s="174">
        <v>202459</v>
      </c>
      <c r="K125" s="152" t="str">
        <f>CONCATENATE(D163,D125, " Curncy")</f>
        <v>GBPSEK Curncy</v>
      </c>
      <c r="L125" s="152" t="str">
        <f>IF(D125 = D163,1,_xll.BDP(K125,$L$3))</f>
        <v>#N/A Requesting Data...</v>
      </c>
      <c r="M125" s="301" t="e">
        <f>IF(D125 = D163,1,_xll.BDP(K125,$M$3)*L125)</f>
        <v>#VALUE!</v>
      </c>
      <c r="N125" s="174" t="e">
        <f>H125*J125*R125/M125</f>
        <v>#VALUE!</v>
      </c>
      <c r="O125" s="307" t="e">
        <f>N125 / U163</f>
        <v>#VALUE!</v>
      </c>
      <c r="P125" s="175" t="e">
        <f>IF(OR(OR(J125=0,G125 = "#N/A N/A"),G125="#N/A Real Time"),0,G125*J125*R125/M125)</f>
        <v>#VALUE!</v>
      </c>
      <c r="Q125" s="313" t="e">
        <f>P125 / U163*100</f>
        <v>#VALUE!</v>
      </c>
      <c r="R125" s="152">
        <f>IF(EXACT(D125,UPPER(D125)),1,0.01)/T125</f>
        <v>1</v>
      </c>
      <c r="S125" s="152">
        <v>0</v>
      </c>
      <c r="T125" s="152">
        <v>1</v>
      </c>
      <c r="U125" s="152"/>
      <c r="V125" s="171">
        <f>_xll.BDH(C125,$V$3,$D$1,$D$1)</f>
        <v>76.27</v>
      </c>
      <c r="W125" s="171">
        <f>IF(OR(OR(F125="#N/A N/A",F125="#N/A Real Time"),OR(V125="#N/A N/A",V125="#N/A Real Time")),0,  F125 - V125)</f>
        <v>0.18999999999999773</v>
      </c>
      <c r="X125" s="172">
        <f>IF(OR(V125=0,V125="#N/A N/A"),0,W125 / V125*100)</f>
        <v>0.2491149862331162</v>
      </c>
      <c r="Y125" s="176">
        <v>202459</v>
      </c>
      <c r="Z125" s="177" t="e">
        <f>IF(D125 = D163,1,_xll.BDP(K125,$Z$3)*L125)</f>
        <v>#VALUE!</v>
      </c>
      <c r="AA125" s="319" t="e">
        <f>W125*Y125*R125/Z125 / AB163</f>
        <v>#VALUE!</v>
      </c>
      <c r="AB125" s="167"/>
    </row>
    <row r="126" spans="1:28" x14ac:dyDescent="0.2">
      <c r="A126" s="186" t="s">
        <v>1550</v>
      </c>
      <c r="B126" s="186"/>
      <c r="C126" s="186"/>
      <c r="D126" s="186"/>
      <c r="E126" s="186" t="s">
        <v>105</v>
      </c>
      <c r="F126" s="230"/>
      <c r="G126" s="230"/>
      <c r="H126" s="231"/>
      <c r="I126" s="232"/>
      <c r="J126" s="233"/>
      <c r="K126" s="186"/>
      <c r="L126" s="186"/>
      <c r="M126" s="302"/>
      <c r="N126" s="233" t="e">
        <f xml:space="preserve"> SUM(N124:N125)</f>
        <v>#VALUE!</v>
      </c>
      <c r="O126" s="308" t="e">
        <f xml:space="preserve"> SUM(O124:O125)</f>
        <v>#VALUE!</v>
      </c>
      <c r="P126" s="234" t="e">
        <f xml:space="preserve"> SUM(P124:P125)</f>
        <v>#VALUE!</v>
      </c>
      <c r="Q126" s="314" t="e">
        <f xml:space="preserve"> SUM(Q124:Q125)</f>
        <v>#VALUE!</v>
      </c>
      <c r="R126" s="186"/>
      <c r="S126" s="186"/>
      <c r="T126" s="186"/>
      <c r="U126" s="186"/>
      <c r="V126" s="235"/>
      <c r="W126" s="235"/>
      <c r="X126" s="236"/>
      <c r="Y126" s="237"/>
      <c r="Z126" s="238"/>
      <c r="AA126" s="320" t="e">
        <f xml:space="preserve"> SUM(AA124:AA125)</f>
        <v>#VALUE!</v>
      </c>
      <c r="AB126" s="211"/>
    </row>
    <row r="127" spans="1:28" x14ac:dyDescent="0.2">
      <c r="A127" s="152"/>
      <c r="B127" s="152"/>
      <c r="C127" s="152"/>
      <c r="D127" s="152"/>
      <c r="E127" s="152"/>
      <c r="F127" s="173"/>
      <c r="G127" s="173"/>
      <c r="H127" s="169"/>
      <c r="I127" s="170"/>
      <c r="J127" s="174"/>
      <c r="K127" s="152"/>
      <c r="L127" s="152"/>
      <c r="M127" s="301"/>
      <c r="N127" s="174"/>
      <c r="O127" s="307"/>
      <c r="P127" s="175"/>
      <c r="Q127" s="313"/>
      <c r="R127" s="152"/>
      <c r="S127" s="152"/>
      <c r="T127" s="152"/>
      <c r="U127" s="152"/>
      <c r="V127" s="171"/>
      <c r="W127" s="171"/>
      <c r="X127" s="172"/>
      <c r="Y127" s="176"/>
      <c r="Z127" s="177"/>
      <c r="AA127" s="319"/>
      <c r="AB127" s="167"/>
    </row>
    <row r="128" spans="1:28" x14ac:dyDescent="0.2">
      <c r="A128" s="152"/>
      <c r="B128" s="152">
        <v>10212</v>
      </c>
      <c r="C128" s="152" t="s">
        <v>933</v>
      </c>
      <c r="D128" s="152" t="str">
        <f>_xll.BDP(C128,$D$3)</f>
        <v>GBp</v>
      </c>
      <c r="E128" s="152" t="s">
        <v>1025</v>
      </c>
      <c r="F128" s="173">
        <f>_xll.BDP(C128,$F$3)</f>
        <v>1102</v>
      </c>
      <c r="G128" s="173" t="str">
        <f>_xll.BDP(C128,$G$3)</f>
        <v>#N/A Requesting Data...</v>
      </c>
      <c r="H128" s="169" t="e">
        <f t="shared" ref="H128:H150" si="14">IF(OR(OR(G128="#N/A N/A",G128="#N/A Real Time"),OR(F128="#N/A N/A",F128="#N/A Real Time")),0,  G128 - F128)</f>
        <v>#VALUE!</v>
      </c>
      <c r="I128" s="170" t="e">
        <f t="shared" ref="I128:I150" si="15">IF(OR(F128=0,F128="#N/A N/A"),0,H128 / F128*100)</f>
        <v>#VALUE!</v>
      </c>
      <c r="J128" s="174">
        <v>59229</v>
      </c>
      <c r="K128" s="152" t="str">
        <f>CONCATENATE(D163,D128, " Curncy")</f>
        <v>GBPGBp Curncy</v>
      </c>
      <c r="L128" s="152">
        <f>IF(D128 = D163,1,_xll.BDP(K128,$L$3))</f>
        <v>1</v>
      </c>
      <c r="M128" s="301">
        <f>IF(D128 = D163,1,_xll.BDP(K128,$M$3)*L128)</f>
        <v>1</v>
      </c>
      <c r="N128" s="174" t="e">
        <f t="shared" ref="N128:N150" si="16">H128*J128*R128/M128</f>
        <v>#VALUE!</v>
      </c>
      <c r="O128" s="307" t="e">
        <f>N128 / U163</f>
        <v>#VALUE!</v>
      </c>
      <c r="P128" s="175" t="e">
        <f t="shared" ref="P128:P150" si="17">IF(OR(OR(J128=0,G128 = "#N/A N/A"),G128="#N/A Real Time"),0,G128*J128*R128/M128)</f>
        <v>#VALUE!</v>
      </c>
      <c r="Q128" s="313" t="e">
        <f>P128 / U163*100</f>
        <v>#VALUE!</v>
      </c>
      <c r="R128" s="152">
        <f t="shared" ref="R128:R150" si="18">IF(EXACT(D128,UPPER(D128)),1,0.01)/T128</f>
        <v>0.01</v>
      </c>
      <c r="S128" s="152">
        <v>0</v>
      </c>
      <c r="T128" s="152">
        <v>1</v>
      </c>
      <c r="U128" s="152"/>
      <c r="V128" s="171">
        <f>_xll.BDH(C128,$V$3,$D$1,$D$1)</f>
        <v>1108.5</v>
      </c>
      <c r="W128" s="171">
        <f t="shared" ref="W128:W150" si="19">IF(OR(OR(F128="#N/A N/A",F128="#N/A Real Time"),OR(V128="#N/A N/A",V128="#N/A Real Time")),0,  F128 - V128)</f>
        <v>-6.5</v>
      </c>
      <c r="X128" s="172">
        <f t="shared" ref="X128:X150" si="20">IF(OR(V128=0,V128="#N/A N/A"),0,W128 / V128*100)</f>
        <v>-0.58637798827244025</v>
      </c>
      <c r="Y128" s="176">
        <v>59229</v>
      </c>
      <c r="Z128" s="177">
        <f>IF(D128 = D163,1,_xll.BDP(K128,$Z$3)*L128)</f>
        <v>1</v>
      </c>
      <c r="AA128" s="319">
        <f>W128*Y128*R128/Z128 / AB163</f>
        <v>-3.2323356539825857E-5</v>
      </c>
      <c r="AB128" s="167"/>
    </row>
    <row r="129" spans="1:28" x14ac:dyDescent="0.2">
      <c r="A129" s="152"/>
      <c r="B129" s="152">
        <v>7274</v>
      </c>
      <c r="C129" s="152" t="s">
        <v>936</v>
      </c>
      <c r="D129" s="152" t="str">
        <f>_xll.BDP(C129,$D$3)</f>
        <v>GBp</v>
      </c>
      <c r="E129" s="152" t="s">
        <v>1028</v>
      </c>
      <c r="F129" s="173">
        <f>_xll.BDP(C129,$F$3)</f>
        <v>1589</v>
      </c>
      <c r="G129" s="173" t="str">
        <f>_xll.BDP(C129,$G$3)</f>
        <v>#N/A Requesting Data...</v>
      </c>
      <c r="H129" s="169" t="e">
        <f t="shared" si="14"/>
        <v>#VALUE!</v>
      </c>
      <c r="I129" s="170" t="e">
        <f t="shared" si="15"/>
        <v>#VALUE!</v>
      </c>
      <c r="J129" s="174">
        <v>125160</v>
      </c>
      <c r="K129" s="152" t="str">
        <f>CONCATENATE(D163,D129, " Curncy")</f>
        <v>GBPGBp Curncy</v>
      </c>
      <c r="L129" s="152">
        <f>IF(D129 = D163,1,_xll.BDP(K129,$L$3))</f>
        <v>1</v>
      </c>
      <c r="M129" s="301">
        <f>IF(D129 = D163,1,_xll.BDP(K129,$M$3)*L129)</f>
        <v>1</v>
      </c>
      <c r="N129" s="174" t="e">
        <f t="shared" si="16"/>
        <v>#VALUE!</v>
      </c>
      <c r="O129" s="307" t="e">
        <f>N129 / U163</f>
        <v>#VALUE!</v>
      </c>
      <c r="P129" s="175" t="e">
        <f t="shared" si="17"/>
        <v>#VALUE!</v>
      </c>
      <c r="Q129" s="313" t="e">
        <f>P129 / U163*100</f>
        <v>#VALUE!</v>
      </c>
      <c r="R129" s="152">
        <f t="shared" si="18"/>
        <v>0.01</v>
      </c>
      <c r="S129" s="152">
        <v>0</v>
      </c>
      <c r="T129" s="152">
        <v>1</v>
      </c>
      <c r="U129" s="152"/>
      <c r="V129" s="171">
        <f>_xll.BDH(C129,$V$3,$D$1,$D$1)</f>
        <v>1578</v>
      </c>
      <c r="W129" s="171">
        <f t="shared" si="19"/>
        <v>11</v>
      </c>
      <c r="X129" s="172">
        <f t="shared" si="20"/>
        <v>0.69708491761723701</v>
      </c>
      <c r="Y129" s="176">
        <v>125160</v>
      </c>
      <c r="Z129" s="177">
        <f>IF(D129 = D163,1,_xll.BDP(K129,$Z$3)*L129)</f>
        <v>1</v>
      </c>
      <c r="AA129" s="319">
        <f>W129*Y129*R129/Z129 / AB163</f>
        <v>1.1559177572777017E-4</v>
      </c>
      <c r="AB129" s="167"/>
    </row>
    <row r="130" spans="1:28" x14ac:dyDescent="0.2">
      <c r="A130" s="152"/>
      <c r="B130" s="152">
        <v>2204</v>
      </c>
      <c r="C130" s="152" t="s">
        <v>93</v>
      </c>
      <c r="D130" s="152" t="str">
        <f>_xll.BDP(C130,$D$3)</f>
        <v>GBp</v>
      </c>
      <c r="E130" s="152" t="s">
        <v>360</v>
      </c>
      <c r="F130" s="173">
        <f>_xll.BDP(C130,$F$3)</f>
        <v>153.19999999999999</v>
      </c>
      <c r="G130" s="173" t="str">
        <f>_xll.BDP(C130,$G$3)</f>
        <v>#N/A Requesting Data...</v>
      </c>
      <c r="H130" s="169" t="e">
        <f t="shared" si="14"/>
        <v>#VALUE!</v>
      </c>
      <c r="I130" s="170" t="e">
        <f t="shared" si="15"/>
        <v>#VALUE!</v>
      </c>
      <c r="J130" s="174">
        <v>4773758</v>
      </c>
      <c r="K130" s="152" t="str">
        <f>CONCATENATE(D163,D130, " Curncy")</f>
        <v>GBPGBp Curncy</v>
      </c>
      <c r="L130" s="152">
        <f>IF(D130 = D163,1,_xll.BDP(K130,$L$3))</f>
        <v>1</v>
      </c>
      <c r="M130" s="301">
        <f>IF(D130 = D163,1,_xll.BDP(K130,$M$3)*L130)</f>
        <v>1</v>
      </c>
      <c r="N130" s="174" t="e">
        <f t="shared" si="16"/>
        <v>#VALUE!</v>
      </c>
      <c r="O130" s="307" t="e">
        <f>N130 / U163</f>
        <v>#VALUE!</v>
      </c>
      <c r="P130" s="175" t="e">
        <f t="shared" si="17"/>
        <v>#VALUE!</v>
      </c>
      <c r="Q130" s="313" t="e">
        <f>P130 / U163*100</f>
        <v>#VALUE!</v>
      </c>
      <c r="R130" s="152">
        <f t="shared" si="18"/>
        <v>0.01</v>
      </c>
      <c r="S130" s="152">
        <v>0</v>
      </c>
      <c r="T130" s="152">
        <v>1</v>
      </c>
      <c r="U130" s="152"/>
      <c r="V130" s="171">
        <f>_xll.BDH(C130,$V$3,$D$1,$D$1)</f>
        <v>153.12</v>
      </c>
      <c r="W130" s="171">
        <f t="shared" si="19"/>
        <v>7.9999999999984084E-2</v>
      </c>
      <c r="X130" s="172">
        <f t="shared" si="20"/>
        <v>5.2246603970731512E-2</v>
      </c>
      <c r="Y130" s="176">
        <v>4773758</v>
      </c>
      <c r="Z130" s="177">
        <f>IF(D130 = D163,1,_xll.BDP(K130,$Z$3)*L130)</f>
        <v>1</v>
      </c>
      <c r="AA130" s="319">
        <f>W130*Y130*R130/Z130 / AB163</f>
        <v>3.2064102043321353E-5</v>
      </c>
      <c r="AB130" s="167"/>
    </row>
    <row r="131" spans="1:28" x14ac:dyDescent="0.2">
      <c r="A131" s="152"/>
      <c r="B131" s="152">
        <v>6116</v>
      </c>
      <c r="C131" s="152" t="s">
        <v>945</v>
      </c>
      <c r="D131" s="152" t="str">
        <f>_xll.BDP(C131,$D$3)</f>
        <v>GBp</v>
      </c>
      <c r="E131" s="152" t="s">
        <v>1037</v>
      </c>
      <c r="F131" s="173">
        <f>_xll.BDP(C131,$F$3)</f>
        <v>185.35</v>
      </c>
      <c r="G131" s="173" t="str">
        <f>_xll.BDP(C131,$G$3)</f>
        <v>#N/A Requesting Data...</v>
      </c>
      <c r="H131" s="169" t="e">
        <f t="shared" si="14"/>
        <v>#VALUE!</v>
      </c>
      <c r="I131" s="170" t="e">
        <f t="shared" si="15"/>
        <v>#VALUE!</v>
      </c>
      <c r="J131" s="174">
        <v>6469955</v>
      </c>
      <c r="K131" s="152" t="str">
        <f>CONCATENATE(D163,D131, " Curncy")</f>
        <v>GBPGBp Curncy</v>
      </c>
      <c r="L131" s="152">
        <f>IF(D131 = D163,1,_xll.BDP(K131,$L$3))</f>
        <v>1</v>
      </c>
      <c r="M131" s="301">
        <f>IF(D131 = D163,1,_xll.BDP(K131,$M$3)*L131)</f>
        <v>1</v>
      </c>
      <c r="N131" s="174" t="e">
        <f t="shared" si="16"/>
        <v>#VALUE!</v>
      </c>
      <c r="O131" s="307" t="e">
        <f>N131 / U163</f>
        <v>#VALUE!</v>
      </c>
      <c r="P131" s="175" t="e">
        <f t="shared" si="17"/>
        <v>#VALUE!</v>
      </c>
      <c r="Q131" s="313" t="e">
        <f>P131 / U163*100</f>
        <v>#VALUE!</v>
      </c>
      <c r="R131" s="152">
        <f t="shared" si="18"/>
        <v>0.01</v>
      </c>
      <c r="S131" s="152">
        <v>0</v>
      </c>
      <c r="T131" s="152">
        <v>1</v>
      </c>
      <c r="U131" s="152"/>
      <c r="V131" s="171">
        <f>_xll.BDH(C131,$V$3,$D$1,$D$1)</f>
        <v>186.3</v>
      </c>
      <c r="W131" s="171">
        <f t="shared" si="19"/>
        <v>-0.95000000000001705</v>
      </c>
      <c r="X131" s="172">
        <f t="shared" si="20"/>
        <v>-0.50993022007515676</v>
      </c>
      <c r="Y131" s="176">
        <v>6469955</v>
      </c>
      <c r="Z131" s="177">
        <f>IF(D131 = D163,1,_xll.BDP(K131,$Z$3)*L131)</f>
        <v>1</v>
      </c>
      <c r="AA131" s="319">
        <f>W131*Y131*R131/Z131 / AB163</f>
        <v>-5.1605211363079967E-4</v>
      </c>
      <c r="AB131" s="167"/>
    </row>
    <row r="132" spans="1:28" s="107" customFormat="1" ht="12" customHeight="1" x14ac:dyDescent="0.2">
      <c r="A132" s="152"/>
      <c r="B132" s="152">
        <v>3746</v>
      </c>
      <c r="C132" s="152" t="s">
        <v>957</v>
      </c>
      <c r="D132" s="152" t="str">
        <f>_xll.BDP(C132,$D$3)</f>
        <v>GBp</v>
      </c>
      <c r="E132" s="152" t="s">
        <v>1049</v>
      </c>
      <c r="F132" s="173" t="str">
        <f>_xll.BDP(C132,$F$3)</f>
        <v>#N/A N/A</v>
      </c>
      <c r="G132" s="173" t="str">
        <f>_xll.BDP(C132,$G$3)</f>
        <v>#N/A Requesting Data...</v>
      </c>
      <c r="H132" s="169">
        <f t="shared" si="14"/>
        <v>0</v>
      </c>
      <c r="I132" s="170">
        <f t="shared" si="15"/>
        <v>0</v>
      </c>
      <c r="J132" s="174">
        <v>4333148</v>
      </c>
      <c r="K132" s="152" t="str">
        <f>CONCATENATE(D163,D132, " Curncy")</f>
        <v>GBPGBp Curncy</v>
      </c>
      <c r="L132" s="152">
        <f>IF(D132 = D163,1,_xll.BDP(K132,$L$3))</f>
        <v>1</v>
      </c>
      <c r="M132" s="301">
        <f>IF(D132 = D163,1,_xll.BDP(K132,$M$3)*L132)</f>
        <v>1</v>
      </c>
      <c r="N132" s="174">
        <f t="shared" si="16"/>
        <v>0</v>
      </c>
      <c r="O132" s="307">
        <f>N132 / U163</f>
        <v>0</v>
      </c>
      <c r="P132" s="175" t="e">
        <f t="shared" si="17"/>
        <v>#VALUE!</v>
      </c>
      <c r="Q132" s="313" t="e">
        <f>P132 / U163*100</f>
        <v>#VALUE!</v>
      </c>
      <c r="R132" s="152">
        <f t="shared" si="18"/>
        <v>0.01</v>
      </c>
      <c r="S132" s="152">
        <v>0</v>
      </c>
      <c r="T132" s="152">
        <v>1</v>
      </c>
      <c r="U132" s="152"/>
      <c r="V132" s="171" t="str">
        <f>_xll.BDH(C132,$V$3,$D$1,$D$1)</f>
        <v>#N/A Requesting Data...</v>
      </c>
      <c r="W132" s="171">
        <f t="shared" si="19"/>
        <v>0</v>
      </c>
      <c r="X132" s="172" t="e">
        <f t="shared" si="20"/>
        <v>#VALUE!</v>
      </c>
      <c r="Y132" s="176">
        <v>4333148</v>
      </c>
      <c r="Z132" s="177">
        <f>IF(D132 = D163,1,_xll.BDP(K132,$Z$3)*L132)</f>
        <v>1</v>
      </c>
      <c r="AA132" s="319">
        <f>W132*Y132*R132/Z132 / AB163</f>
        <v>0</v>
      </c>
      <c r="AB132" s="167"/>
    </row>
    <row r="133" spans="1:28" x14ac:dyDescent="0.2">
      <c r="A133" s="152"/>
      <c r="B133" s="152">
        <v>23802</v>
      </c>
      <c r="C133" s="152" t="s">
        <v>1357</v>
      </c>
      <c r="D133" s="152" t="str">
        <f>_xll.BDP(C133,$D$3)</f>
        <v>GBp</v>
      </c>
      <c r="E133" s="152" t="s">
        <v>1358</v>
      </c>
      <c r="F133" s="173">
        <f>_xll.BDP(C133,$F$3)</f>
        <v>8282</v>
      </c>
      <c r="G133" s="173" t="str">
        <f>_xll.BDP(C133,$G$3)</f>
        <v>#N/A Requesting Data...</v>
      </c>
      <c r="H133" s="169" t="e">
        <f t="shared" si="14"/>
        <v>#VALUE!</v>
      </c>
      <c r="I133" s="170" t="e">
        <f t="shared" si="15"/>
        <v>#VALUE!</v>
      </c>
      <c r="J133" s="174">
        <v>31109</v>
      </c>
      <c r="K133" s="152" t="str">
        <f>CONCATENATE(D163,D133, " Curncy")</f>
        <v>GBPGBp Curncy</v>
      </c>
      <c r="L133" s="152">
        <f>IF(D133 = D163,1,_xll.BDP(K133,$L$3))</f>
        <v>1</v>
      </c>
      <c r="M133" s="301">
        <f>IF(D133 = D163,1,_xll.BDP(K133,$M$3)*L133)</f>
        <v>1</v>
      </c>
      <c r="N133" s="174" t="e">
        <f t="shared" si="16"/>
        <v>#VALUE!</v>
      </c>
      <c r="O133" s="307" t="e">
        <f>N133 / U163</f>
        <v>#VALUE!</v>
      </c>
      <c r="P133" s="175" t="e">
        <f t="shared" si="17"/>
        <v>#VALUE!</v>
      </c>
      <c r="Q133" s="313" t="e">
        <f>P133 / U163*100</f>
        <v>#VALUE!</v>
      </c>
      <c r="R133" s="152">
        <f t="shared" si="18"/>
        <v>0.01</v>
      </c>
      <c r="S133" s="152">
        <v>0</v>
      </c>
      <c r="T133" s="152">
        <v>1</v>
      </c>
      <c r="U133" s="152"/>
      <c r="V133" s="171">
        <f>_xll.BDH(C133,$V$3,$D$1,$D$1)</f>
        <v>8244</v>
      </c>
      <c r="W133" s="171">
        <f t="shared" si="19"/>
        <v>38</v>
      </c>
      <c r="X133" s="172">
        <f t="shared" si="20"/>
        <v>0.46094129063561379</v>
      </c>
      <c r="Y133" s="176">
        <v>31109</v>
      </c>
      <c r="Z133" s="177">
        <f>IF(D133 = D163,1,_xll.BDP(K133,$Z$3)*L133)</f>
        <v>1</v>
      </c>
      <c r="AA133" s="319">
        <f>W133*Y133*R133/Z133 / AB163</f>
        <v>9.9251788940975689E-5</v>
      </c>
      <c r="AB133" s="167"/>
    </row>
    <row r="134" spans="1:28" x14ac:dyDescent="0.2">
      <c r="A134" s="152"/>
      <c r="B134" s="152">
        <v>3528</v>
      </c>
      <c r="C134" s="152" t="s">
        <v>1403</v>
      </c>
      <c r="D134" s="152" t="str">
        <f>_xll.BDP(C134,$D$3)</f>
        <v>GBp</v>
      </c>
      <c r="E134" s="152" t="s">
        <v>1590</v>
      </c>
      <c r="F134" s="173">
        <f>_xll.BDP(C134,$F$3)</f>
        <v>665</v>
      </c>
      <c r="G134" s="173" t="str">
        <f>_xll.BDP(C134,$G$3)</f>
        <v>#N/A Requesting Data...</v>
      </c>
      <c r="H134" s="169" t="e">
        <f t="shared" si="14"/>
        <v>#VALUE!</v>
      </c>
      <c r="I134" s="170" t="e">
        <f t="shared" si="15"/>
        <v>#VALUE!</v>
      </c>
      <c r="J134" s="174">
        <v>79971</v>
      </c>
      <c r="K134" s="152" t="str">
        <f>CONCATENATE(D163,D134, " Curncy")</f>
        <v>GBPGBp Curncy</v>
      </c>
      <c r="L134" s="152">
        <f>IF(D134 = D163,1,_xll.BDP(K134,$L$3))</f>
        <v>1</v>
      </c>
      <c r="M134" s="301">
        <f>IF(D134 = D163,1,_xll.BDP(K134,$M$3)*L134)</f>
        <v>1</v>
      </c>
      <c r="N134" s="174" t="e">
        <f t="shared" si="16"/>
        <v>#VALUE!</v>
      </c>
      <c r="O134" s="307" t="e">
        <f>N134 / U163</f>
        <v>#VALUE!</v>
      </c>
      <c r="P134" s="175" t="e">
        <f t="shared" si="17"/>
        <v>#VALUE!</v>
      </c>
      <c r="Q134" s="313" t="e">
        <f>P134 / U163*100</f>
        <v>#VALUE!</v>
      </c>
      <c r="R134" s="152">
        <f t="shared" si="18"/>
        <v>0.01</v>
      </c>
      <c r="S134" s="152">
        <v>0</v>
      </c>
      <c r="T134" s="152">
        <v>1</v>
      </c>
      <c r="U134" s="152"/>
      <c r="V134" s="171" t="str">
        <f>_xll.BDH(C134,$V$3,$D$1,$D$1)</f>
        <v>#N/A Requesting Data...</v>
      </c>
      <c r="W134" s="171" t="e">
        <f t="shared" si="19"/>
        <v>#VALUE!</v>
      </c>
      <c r="X134" s="172" t="e">
        <f t="shared" si="20"/>
        <v>#VALUE!</v>
      </c>
      <c r="Y134" s="176">
        <v>79971</v>
      </c>
      <c r="Z134" s="177">
        <f>IF(D134 = D163,1,_xll.BDP(K134,$Z$3)*L134)</f>
        <v>1</v>
      </c>
      <c r="AA134" s="319" t="e">
        <f>W134*Y134*R134/Z134 / AB163</f>
        <v>#VALUE!</v>
      </c>
      <c r="AB134" s="167"/>
    </row>
    <row r="135" spans="1:28" x14ac:dyDescent="0.2">
      <c r="A135" s="152"/>
      <c r="B135" s="152">
        <v>3574</v>
      </c>
      <c r="C135" s="152" t="s">
        <v>85</v>
      </c>
      <c r="D135" s="152" t="str">
        <f>_xll.BDP(C135,$D$3)</f>
        <v>GBp</v>
      </c>
      <c r="E135" s="152" t="s">
        <v>365</v>
      </c>
      <c r="F135" s="173">
        <f>_xll.BDP(C135,$F$3)</f>
        <v>605.20000000000005</v>
      </c>
      <c r="G135" s="173" t="str">
        <f>_xll.BDP(C135,$G$3)</f>
        <v>#N/A Requesting Data...</v>
      </c>
      <c r="H135" s="169" t="e">
        <f t="shared" si="14"/>
        <v>#VALUE!</v>
      </c>
      <c r="I135" s="170" t="e">
        <f t="shared" si="15"/>
        <v>#VALUE!</v>
      </c>
      <c r="J135" s="174">
        <v>167217</v>
      </c>
      <c r="K135" s="152" t="str">
        <f>CONCATENATE(D163,D135, " Curncy")</f>
        <v>GBPGBp Curncy</v>
      </c>
      <c r="L135" s="152">
        <f>IF(D135 = D163,1,_xll.BDP(K135,$L$3))</f>
        <v>1</v>
      </c>
      <c r="M135" s="301">
        <f>IF(D135 = D163,1,_xll.BDP(K135,$M$3)*L135)</f>
        <v>1</v>
      </c>
      <c r="N135" s="174" t="e">
        <f t="shared" si="16"/>
        <v>#VALUE!</v>
      </c>
      <c r="O135" s="307" t="e">
        <f>N135 / U163</f>
        <v>#VALUE!</v>
      </c>
      <c r="P135" s="175" t="e">
        <f t="shared" si="17"/>
        <v>#VALUE!</v>
      </c>
      <c r="Q135" s="313" t="e">
        <f>P135 / U163*100</f>
        <v>#VALUE!</v>
      </c>
      <c r="R135" s="152">
        <f t="shared" si="18"/>
        <v>0.01</v>
      </c>
      <c r="S135" s="152">
        <v>0</v>
      </c>
      <c r="T135" s="152">
        <v>1</v>
      </c>
      <c r="U135" s="152"/>
      <c r="V135" s="171">
        <f>_xll.BDH(C135,$V$3,$D$1,$D$1)</f>
        <v>602.6</v>
      </c>
      <c r="W135" s="171">
        <f t="shared" si="19"/>
        <v>2.6000000000000227</v>
      </c>
      <c r="X135" s="172">
        <f t="shared" si="20"/>
        <v>0.43146365748423876</v>
      </c>
      <c r="Y135" s="176">
        <v>167217</v>
      </c>
      <c r="Z135" s="177">
        <f>IF(D135 = D163,1,_xll.BDP(K135,$Z$3)*L135)</f>
        <v>1</v>
      </c>
      <c r="AA135" s="319">
        <f>W135*Y135*R135/Z135 / AB163</f>
        <v>3.6502488379139325E-5</v>
      </c>
      <c r="AB135" s="167"/>
    </row>
    <row r="136" spans="1:28" x14ac:dyDescent="0.2">
      <c r="A136" s="152"/>
      <c r="B136" s="152">
        <v>26542</v>
      </c>
      <c r="C136" s="152" t="s">
        <v>130</v>
      </c>
      <c r="D136" s="152" t="str">
        <f>_xll.BDP(C136,$D$3)</f>
        <v>USD</v>
      </c>
      <c r="E136" s="152" t="s">
        <v>290</v>
      </c>
      <c r="F136" s="173">
        <v>45</v>
      </c>
      <c r="G136" s="173">
        <v>45</v>
      </c>
      <c r="H136" s="169">
        <f>IF(OR(OR(G136="#N/A N/A",G136="#N/A Real Time"),OR(F136="#N/A N/A",F136="#N/A Real Time")),0,  G136 - F136)</f>
        <v>0</v>
      </c>
      <c r="I136" s="170">
        <f>IF(OR(F136=0,F136="#N/A N/A"),0,H136 / F136*100)</f>
        <v>0</v>
      </c>
      <c r="J136" s="174">
        <v>660000</v>
      </c>
      <c r="K136" s="152" t="str">
        <f>CONCATENATE(D163,D136, " Curncy")</f>
        <v>GBPUSD Curncy</v>
      </c>
      <c r="L136" s="152" t="str">
        <f>IF(D136 = D163,1,_xll.BDP(K136,$L$3))</f>
        <v>#N/A Requesting Data...</v>
      </c>
      <c r="M136" s="301" t="e">
        <f>IF(D136 = D163,1,_xll.BDP(K136,$M$3)*L136)</f>
        <v>#VALUE!</v>
      </c>
      <c r="N136" s="174" t="e">
        <f>H136*J136*R136/M136</f>
        <v>#VALUE!</v>
      </c>
      <c r="O136" s="307" t="e">
        <f>N136 / U163</f>
        <v>#VALUE!</v>
      </c>
      <c r="P136" s="175" t="e">
        <f>IF(OR(OR(J136=0,G136 = "#N/A N/A"),G136="#N/A Real Time"),0,G136*J136*R136/M136)</f>
        <v>#VALUE!</v>
      </c>
      <c r="Q136" s="313" t="e">
        <f>P136 / U163*100</f>
        <v>#VALUE!</v>
      </c>
      <c r="R136" s="152">
        <f>IF(EXACT(D136,UPPER(D136)),1,0.01)/T136</f>
        <v>0.01</v>
      </c>
      <c r="S136" s="152">
        <v>4</v>
      </c>
      <c r="T136" s="152">
        <v>100</v>
      </c>
      <c r="U136" s="152"/>
      <c r="V136" s="171">
        <v>45</v>
      </c>
      <c r="W136" s="171">
        <f>IF(OR(OR(F136="#N/A N/A",F136="#N/A Real Time"),OR(V136="#N/A N/A",V136="#N/A Real Time")),0,  F136 - V136)</f>
        <v>0</v>
      </c>
      <c r="X136" s="172">
        <f>IF(OR(V136=0,V136="#N/A N/A"),0,W136 / V136*100)</f>
        <v>0</v>
      </c>
      <c r="Y136" s="176">
        <v>660000</v>
      </c>
      <c r="Z136" s="177" t="e">
        <f>IF(D136 = D163,1,_xll.BDP(K136,$Z$3)*L136)</f>
        <v>#VALUE!</v>
      </c>
      <c r="AA136" s="319" t="e">
        <f>W136*Y136*R136/Z136 / AB163</f>
        <v>#VALUE!</v>
      </c>
      <c r="AB136" s="167"/>
    </row>
    <row r="137" spans="1:28" x14ac:dyDescent="0.2">
      <c r="A137" s="152"/>
      <c r="B137" s="152">
        <v>3822</v>
      </c>
      <c r="C137" s="152" t="s">
        <v>977</v>
      </c>
      <c r="D137" s="152" t="str">
        <f>_xll.BDP(C137,$D$3)</f>
        <v>GBp</v>
      </c>
      <c r="E137" s="152" t="s">
        <v>1068</v>
      </c>
      <c r="F137" s="173">
        <f>_xll.BDP(C137,$F$3)</f>
        <v>1835.5</v>
      </c>
      <c r="G137" s="173" t="str">
        <f>_xll.BDP(C137,$G$3)</f>
        <v>#N/A Requesting Data...</v>
      </c>
      <c r="H137" s="169" t="e">
        <f>IF(OR(OR(G137="#N/A N/A",G137="#N/A Real Time"),OR(F137="#N/A N/A",F137="#N/A Real Time")),0,  G137 - F137)</f>
        <v>#VALUE!</v>
      </c>
      <c r="I137" s="170" t="e">
        <f>IF(OR(F137=0,F137="#N/A N/A"),0,H137 / F137*100)</f>
        <v>#VALUE!</v>
      </c>
      <c r="J137" s="174">
        <v>75476</v>
      </c>
      <c r="K137" s="152" t="str">
        <f>CONCATENATE(D163,D137, " Curncy")</f>
        <v>GBPGBp Curncy</v>
      </c>
      <c r="L137" s="152">
        <f>IF(D137 = D163,1,_xll.BDP(K137,$L$3))</f>
        <v>1</v>
      </c>
      <c r="M137" s="301">
        <f>IF(D137 = D163,1,_xll.BDP(K137,$M$3)*L137)</f>
        <v>1</v>
      </c>
      <c r="N137" s="174" t="e">
        <f>H137*J137*R137/M137</f>
        <v>#VALUE!</v>
      </c>
      <c r="O137" s="307" t="e">
        <f>N137 / U163</f>
        <v>#VALUE!</v>
      </c>
      <c r="P137" s="175" t="e">
        <f>IF(OR(OR(J137=0,G137 = "#N/A N/A"),G137="#N/A Real Time"),0,G137*J137*R137/M137)</f>
        <v>#VALUE!</v>
      </c>
      <c r="Q137" s="313" t="e">
        <f>P137 / U163*100</f>
        <v>#VALUE!</v>
      </c>
      <c r="R137" s="152">
        <f>IF(EXACT(D137,UPPER(D137)),1,0.01)/T137</f>
        <v>0.01</v>
      </c>
      <c r="S137" s="152">
        <v>0</v>
      </c>
      <c r="T137" s="152">
        <v>1</v>
      </c>
      <c r="U137" s="152"/>
      <c r="V137" s="171">
        <f>_xll.BDH(C137,$V$3,$D$1,$D$1)</f>
        <v>1836</v>
      </c>
      <c r="W137" s="171">
        <f>IF(OR(OR(F137="#N/A N/A",F137="#N/A Real Time"),OR(V137="#N/A N/A",V137="#N/A Real Time")),0,  F137 - V137)</f>
        <v>-0.5</v>
      </c>
      <c r="X137" s="172">
        <f>IF(OR(V137=0,V137="#N/A N/A"),0,W137 / V137*100)</f>
        <v>-2.7233115468409588E-2</v>
      </c>
      <c r="Y137" s="176">
        <v>75476</v>
      </c>
      <c r="Z137" s="177">
        <f>IF(D137 = D163,1,_xll.BDP(K137,$Z$3)*L137)</f>
        <v>1</v>
      </c>
      <c r="AA137" s="319">
        <f>W137*Y137*R137/Z137 / AB163</f>
        <v>-3.1684552372342245E-6</v>
      </c>
      <c r="AB137" s="167"/>
    </row>
    <row r="138" spans="1:28" x14ac:dyDescent="0.2">
      <c r="A138" s="152"/>
      <c r="B138" s="152">
        <v>28421</v>
      </c>
      <c r="C138" s="152" t="s">
        <v>1247</v>
      </c>
      <c r="D138" s="152" t="str">
        <f>_xll.BDP(C138,$D$3)</f>
        <v>GBp</v>
      </c>
      <c r="E138" s="152" t="s">
        <v>1246</v>
      </c>
      <c r="F138" s="173">
        <f>_xll.BDP(C138,$F$3)</f>
        <v>81</v>
      </c>
      <c r="G138" s="173" t="str">
        <f>_xll.BDP(C138,$G$3)</f>
        <v>#N/A Requesting Data...</v>
      </c>
      <c r="H138" s="169" t="e">
        <f t="shared" si="14"/>
        <v>#VALUE!</v>
      </c>
      <c r="I138" s="170" t="e">
        <f t="shared" si="15"/>
        <v>#VALUE!</v>
      </c>
      <c r="J138" s="174">
        <v>6251359</v>
      </c>
      <c r="K138" s="152" t="str">
        <f>CONCATENATE(D163,D138, " Curncy")</f>
        <v>GBPGBp Curncy</v>
      </c>
      <c r="L138" s="152">
        <f>IF(D138 = D163,1,_xll.BDP(K138,$L$3))</f>
        <v>1</v>
      </c>
      <c r="M138" s="301">
        <f>IF(D138 = D163,1,_xll.BDP(K138,$M$3)*L138)</f>
        <v>1</v>
      </c>
      <c r="N138" s="174" t="e">
        <f t="shared" si="16"/>
        <v>#VALUE!</v>
      </c>
      <c r="O138" s="307" t="e">
        <f>N138 / U163</f>
        <v>#VALUE!</v>
      </c>
      <c r="P138" s="175" t="e">
        <f t="shared" si="17"/>
        <v>#VALUE!</v>
      </c>
      <c r="Q138" s="313" t="e">
        <f>P138 / U163*100</f>
        <v>#VALUE!</v>
      </c>
      <c r="R138" s="152">
        <f t="shared" si="18"/>
        <v>0.01</v>
      </c>
      <c r="S138" s="152">
        <v>0</v>
      </c>
      <c r="T138" s="152">
        <v>1</v>
      </c>
      <c r="U138" s="152"/>
      <c r="V138" s="171">
        <f>_xll.BDH(C138,$V$3,$D$1,$D$1)</f>
        <v>81</v>
      </c>
      <c r="W138" s="171">
        <f t="shared" si="19"/>
        <v>0</v>
      </c>
      <c r="X138" s="172">
        <f t="shared" si="20"/>
        <v>0</v>
      </c>
      <c r="Y138" s="176">
        <v>6251359</v>
      </c>
      <c r="Z138" s="177">
        <f>IF(D138 = D163,1,_xll.BDP(K138,$Z$3)*L138)</f>
        <v>1</v>
      </c>
      <c r="AA138" s="319">
        <f>W138*Y138*R138/Z138 / AB163</f>
        <v>0</v>
      </c>
      <c r="AB138" s="167"/>
    </row>
    <row r="139" spans="1:28" x14ac:dyDescent="0.2">
      <c r="A139" s="152"/>
      <c r="B139" s="152">
        <v>3260</v>
      </c>
      <c r="C139" s="152" t="s">
        <v>75</v>
      </c>
      <c r="D139" s="152" t="str">
        <f>_xll.BDP(C139,$D$3)</f>
        <v>GBp</v>
      </c>
      <c r="E139" s="152" t="s">
        <v>372</v>
      </c>
      <c r="F139" s="173">
        <f>_xll.BDP(C139,$F$3)</f>
        <v>243.3</v>
      </c>
      <c r="G139" s="173" t="str">
        <f>_xll.BDP(C139,$G$3)</f>
        <v>#N/A Requesting Data...</v>
      </c>
      <c r="H139" s="169" t="e">
        <f t="shared" si="14"/>
        <v>#VALUE!</v>
      </c>
      <c r="I139" s="170" t="e">
        <f t="shared" si="15"/>
        <v>#VALUE!</v>
      </c>
      <c r="J139" s="174">
        <v>5064891</v>
      </c>
      <c r="K139" s="152" t="str">
        <f>CONCATENATE(D163,D139, " Curncy")</f>
        <v>GBPGBp Curncy</v>
      </c>
      <c r="L139" s="152">
        <f>IF(D139 = D163,1,_xll.BDP(K139,$L$3))</f>
        <v>1</v>
      </c>
      <c r="M139" s="301">
        <f>IF(D139 = D163,1,_xll.BDP(K139,$M$3)*L139)</f>
        <v>1</v>
      </c>
      <c r="N139" s="174" t="e">
        <f t="shared" si="16"/>
        <v>#VALUE!</v>
      </c>
      <c r="O139" s="307" t="e">
        <f>N139 / U163</f>
        <v>#VALUE!</v>
      </c>
      <c r="P139" s="175" t="e">
        <f t="shared" si="17"/>
        <v>#VALUE!</v>
      </c>
      <c r="Q139" s="313" t="e">
        <f>P139 / U163*100</f>
        <v>#VALUE!</v>
      </c>
      <c r="R139" s="152">
        <f t="shared" si="18"/>
        <v>0.01</v>
      </c>
      <c r="S139" s="152">
        <v>0</v>
      </c>
      <c r="T139" s="152">
        <v>1</v>
      </c>
      <c r="U139" s="152"/>
      <c r="V139" s="171">
        <f>_xll.BDH(C139,$V$3,$D$1,$D$1)</f>
        <v>249.8</v>
      </c>
      <c r="W139" s="171">
        <f t="shared" si="19"/>
        <v>-6.5</v>
      </c>
      <c r="X139" s="172">
        <f t="shared" si="20"/>
        <v>-2.6020816653322658</v>
      </c>
      <c r="Y139" s="176">
        <v>5064891</v>
      </c>
      <c r="Z139" s="177">
        <f>IF(D139 = D163,1,_xll.BDP(K139,$Z$3)*L139)</f>
        <v>1</v>
      </c>
      <c r="AA139" s="319">
        <f>W139*Y139*R139/Z139 / AB163</f>
        <v>-2.7640898483573101E-3</v>
      </c>
      <c r="AB139" s="167"/>
    </row>
    <row r="140" spans="1:28" x14ac:dyDescent="0.2">
      <c r="A140" s="152"/>
      <c r="B140" s="152">
        <v>6360</v>
      </c>
      <c r="C140" s="152" t="s">
        <v>986</v>
      </c>
      <c r="D140" s="152" t="str">
        <f>_xll.BDP(C140,$D$3)</f>
        <v>GBp</v>
      </c>
      <c r="E140" s="152" t="s">
        <v>1077</v>
      </c>
      <c r="F140" s="173">
        <f>_xll.BDP(C140,$F$3)</f>
        <v>138.19999999999999</v>
      </c>
      <c r="G140" s="173" t="str">
        <f>_xll.BDP(C140,$G$3)</f>
        <v>#N/A Requesting Data...</v>
      </c>
      <c r="H140" s="169" t="e">
        <f t="shared" si="14"/>
        <v>#VALUE!</v>
      </c>
      <c r="I140" s="170" t="e">
        <f t="shared" si="15"/>
        <v>#VALUE!</v>
      </c>
      <c r="J140" s="174">
        <v>667311</v>
      </c>
      <c r="K140" s="152" t="str">
        <f>CONCATENATE(D163,D140, " Curncy")</f>
        <v>GBPGBp Curncy</v>
      </c>
      <c r="L140" s="152">
        <f>IF(D140 = D163,1,_xll.BDP(K140,$L$3))</f>
        <v>1</v>
      </c>
      <c r="M140" s="301">
        <f>IF(D140 = D163,1,_xll.BDP(K140,$M$3)*L140)</f>
        <v>1</v>
      </c>
      <c r="N140" s="174" t="e">
        <f t="shared" si="16"/>
        <v>#VALUE!</v>
      </c>
      <c r="O140" s="307" t="e">
        <f>N140 / U163</f>
        <v>#VALUE!</v>
      </c>
      <c r="P140" s="175" t="e">
        <f t="shared" si="17"/>
        <v>#VALUE!</v>
      </c>
      <c r="Q140" s="313" t="e">
        <f>P140 / U163*100</f>
        <v>#VALUE!</v>
      </c>
      <c r="R140" s="152">
        <f t="shared" si="18"/>
        <v>0.01</v>
      </c>
      <c r="S140" s="152">
        <v>0</v>
      </c>
      <c r="T140" s="152">
        <v>1</v>
      </c>
      <c r="U140" s="152"/>
      <c r="V140" s="171">
        <f>_xll.BDH(C140,$V$3,$D$1,$D$1)</f>
        <v>135.5</v>
      </c>
      <c r="W140" s="171">
        <f t="shared" si="19"/>
        <v>2.6999999999999886</v>
      </c>
      <c r="X140" s="172">
        <f t="shared" si="20"/>
        <v>1.9926199261992537</v>
      </c>
      <c r="Y140" s="176">
        <v>667311</v>
      </c>
      <c r="Z140" s="177">
        <f>IF(D140 = D163,1,_xll.BDP(K140,$Z$3)*L140)</f>
        <v>1</v>
      </c>
      <c r="AA140" s="319">
        <f>W140*Y140*R140/Z140 / AB163</f>
        <v>1.5127276455026225E-4</v>
      </c>
      <c r="AB140" s="167"/>
    </row>
    <row r="141" spans="1:28" x14ac:dyDescent="0.2">
      <c r="A141" s="152"/>
      <c r="B141" s="152">
        <v>19483</v>
      </c>
      <c r="C141" s="152"/>
      <c r="D141" s="152" t="s">
        <v>67</v>
      </c>
      <c r="E141" s="152" t="s">
        <v>1169</v>
      </c>
      <c r="F141" s="173">
        <v>53</v>
      </c>
      <c r="G141" s="173">
        <v>53</v>
      </c>
      <c r="H141" s="169">
        <f t="shared" si="14"/>
        <v>0</v>
      </c>
      <c r="I141" s="170">
        <f t="shared" si="15"/>
        <v>0</v>
      </c>
      <c r="J141" s="174">
        <v>24019</v>
      </c>
      <c r="K141" s="152" t="str">
        <f>CONCATENATE(D163,D141, " Curncy")</f>
        <v>GBPGBP Curncy</v>
      </c>
      <c r="L141" s="152">
        <f>IF(D141 = D163,1,_xll.BDP(K141,$L$3))</f>
        <v>1</v>
      </c>
      <c r="M141" s="301">
        <f>IF(D141 = D163,1,_xll.BDP(K141,$M$3)*L141)</f>
        <v>1</v>
      </c>
      <c r="N141" s="174">
        <f t="shared" si="16"/>
        <v>0</v>
      </c>
      <c r="O141" s="307">
        <f>N141 / U163</f>
        <v>0</v>
      </c>
      <c r="P141" s="175">
        <f t="shared" si="17"/>
        <v>1273007</v>
      </c>
      <c r="Q141" s="313">
        <f>P141 / U163*100</f>
        <v>1.0686779451744752</v>
      </c>
      <c r="R141" s="152">
        <f t="shared" si="18"/>
        <v>1</v>
      </c>
      <c r="S141" s="152">
        <v>1</v>
      </c>
      <c r="T141" s="152">
        <v>1</v>
      </c>
      <c r="U141" s="152"/>
      <c r="V141" s="171">
        <v>53</v>
      </c>
      <c r="W141" s="171">
        <f t="shared" si="19"/>
        <v>0</v>
      </c>
      <c r="X141" s="172">
        <f t="shared" si="20"/>
        <v>0</v>
      </c>
      <c r="Y141" s="176">
        <v>24019</v>
      </c>
      <c r="Z141" s="177">
        <f>IF(D141 = D163,1,_xll.BDP(K141,$Z$3)*L141)</f>
        <v>1</v>
      </c>
      <c r="AA141" s="319">
        <f>W141*Y141*R141/Z141 / AB163</f>
        <v>0</v>
      </c>
      <c r="AB141" s="167"/>
    </row>
    <row r="142" spans="1:28" x14ac:dyDescent="0.2">
      <c r="A142" s="152"/>
      <c r="B142" s="152">
        <v>6000</v>
      </c>
      <c r="C142" s="152" t="s">
        <v>73</v>
      </c>
      <c r="D142" s="152" t="str">
        <f>_xll.BDP(C142,$D$3)</f>
        <v>GBp</v>
      </c>
      <c r="E142" s="152" t="s">
        <v>373</v>
      </c>
      <c r="F142" s="173">
        <f>_xll.BDP(C142,$F$3)</f>
        <v>743.2</v>
      </c>
      <c r="G142" s="173" t="str">
        <f>_xll.BDP(C142,$G$3)</f>
        <v>#N/A Requesting Data...</v>
      </c>
      <c r="H142" s="169" t="e">
        <f>IF(OR(OR(G142="#N/A N/A",G142="#N/A Real Time"),OR(F142="#N/A N/A",F142="#N/A Real Time")),0,  G142 - F142)</f>
        <v>#VALUE!</v>
      </c>
      <c r="I142" s="170" t="e">
        <f>IF(OR(F142=0,F142="#N/A N/A"),0,H142 / F142*100)</f>
        <v>#VALUE!</v>
      </c>
      <c r="J142" s="174">
        <v>304447</v>
      </c>
      <c r="K142" s="152" t="str">
        <f>CONCATENATE(D163,D142, " Curncy")</f>
        <v>GBPGBp Curncy</v>
      </c>
      <c r="L142" s="152">
        <f>IF(D142 = D163,1,_xll.BDP(K142,$L$3))</f>
        <v>1</v>
      </c>
      <c r="M142" s="301">
        <f>IF(D142 = D163,1,_xll.BDP(K142,$M$3)*L142)</f>
        <v>1</v>
      </c>
      <c r="N142" s="174" t="e">
        <f>H142*J142*R142/M142</f>
        <v>#VALUE!</v>
      </c>
      <c r="O142" s="307" t="e">
        <f>N142 / U163</f>
        <v>#VALUE!</v>
      </c>
      <c r="P142" s="175" t="e">
        <f>IF(OR(OR(J142=0,G142 = "#N/A N/A"),G142="#N/A Real Time"),0,G142*J142*R142/M142)</f>
        <v>#VALUE!</v>
      </c>
      <c r="Q142" s="313" t="e">
        <f>P142 / U163*100</f>
        <v>#VALUE!</v>
      </c>
      <c r="R142" s="152">
        <f>IF(EXACT(D142,UPPER(D142)),1,0.01)/T142</f>
        <v>0.01</v>
      </c>
      <c r="S142" s="152">
        <v>0</v>
      </c>
      <c r="T142" s="152">
        <v>1</v>
      </c>
      <c r="U142" s="152"/>
      <c r="V142" s="171">
        <f>_xll.BDH(C142,$V$3,$D$1,$D$1)</f>
        <v>749.8</v>
      </c>
      <c r="W142" s="171">
        <f>IF(OR(OR(F142="#N/A N/A",F142="#N/A Real Time"),OR(V142="#N/A N/A",V142="#N/A Real Time")),0,  F142 - V142)</f>
        <v>-6.5999999999999091</v>
      </c>
      <c r="X142" s="172">
        <f>IF(OR(V142=0,V142="#N/A N/A"),0,W142 / V142*100)</f>
        <v>-0.88023472926112434</v>
      </c>
      <c r="Y142" s="176">
        <v>304447</v>
      </c>
      <c r="Z142" s="177">
        <f>IF(D142 = D163,1,_xll.BDP(K142,$Z$3)*L142)</f>
        <v>1</v>
      </c>
      <c r="AA142" s="319">
        <f>W142*Y142*R142/Z142 / AB163</f>
        <v>-1.6870359225787135E-4</v>
      </c>
      <c r="AB142" s="167"/>
    </row>
    <row r="143" spans="1:28" x14ac:dyDescent="0.2">
      <c r="A143" s="152"/>
      <c r="B143" s="152">
        <v>3404</v>
      </c>
      <c r="C143" s="152" t="s">
        <v>72</v>
      </c>
      <c r="D143" s="152" t="str">
        <f>_xll.BDP(C143,$D$3)</f>
        <v>GBp</v>
      </c>
      <c r="E143" s="152" t="s">
        <v>275</v>
      </c>
      <c r="F143" s="173">
        <f>_xll.BDP(C143,$F$3)</f>
        <v>21.7</v>
      </c>
      <c r="G143" s="173" t="str">
        <f>_xll.BDP(C143,$G$3)</f>
        <v>#N/A Requesting Data...</v>
      </c>
      <c r="H143" s="169" t="e">
        <f t="shared" si="14"/>
        <v>#VALUE!</v>
      </c>
      <c r="I143" s="170" t="e">
        <f t="shared" si="15"/>
        <v>#VALUE!</v>
      </c>
      <c r="J143" s="174">
        <v>29737192</v>
      </c>
      <c r="K143" s="152" t="str">
        <f>CONCATENATE(D163,D143, " Curncy")</f>
        <v>GBPGBp Curncy</v>
      </c>
      <c r="L143" s="152">
        <f>IF(D143 = D163,1,_xll.BDP(K143,$L$3))</f>
        <v>1</v>
      </c>
      <c r="M143" s="301">
        <f>IF(D143 = D163,1,_xll.BDP(K143,$M$3)*L143)</f>
        <v>1</v>
      </c>
      <c r="N143" s="174" t="e">
        <f t="shared" si="16"/>
        <v>#VALUE!</v>
      </c>
      <c r="O143" s="307" t="e">
        <f>N143 / U163</f>
        <v>#VALUE!</v>
      </c>
      <c r="P143" s="175" t="e">
        <f t="shared" si="17"/>
        <v>#VALUE!</v>
      </c>
      <c r="Q143" s="313" t="e">
        <f>P143 / U163*100</f>
        <v>#VALUE!</v>
      </c>
      <c r="R143" s="152">
        <f t="shared" si="18"/>
        <v>0.01</v>
      </c>
      <c r="S143" s="152">
        <v>0</v>
      </c>
      <c r="T143" s="152">
        <v>1</v>
      </c>
      <c r="U143" s="152"/>
      <c r="V143" s="171">
        <f>_xll.BDH(C143,$V$3,$D$1,$D$1)</f>
        <v>20.9</v>
      </c>
      <c r="W143" s="171">
        <f t="shared" si="19"/>
        <v>0.80000000000000071</v>
      </c>
      <c r="X143" s="172">
        <f t="shared" si="20"/>
        <v>3.8277511961722519</v>
      </c>
      <c r="Y143" s="176">
        <v>29737192</v>
      </c>
      <c r="Z143" s="177">
        <f>IF(D143 = D163,1,_xll.BDP(K143,$Z$3)*L143)</f>
        <v>1</v>
      </c>
      <c r="AA143" s="319">
        <f>W143*Y143*R143/Z143 / AB163</f>
        <v>1.9973705386197417E-3</v>
      </c>
      <c r="AB143" s="167"/>
    </row>
    <row r="144" spans="1:28" x14ac:dyDescent="0.2">
      <c r="A144" s="152"/>
      <c r="B144" s="152">
        <v>19183</v>
      </c>
      <c r="C144" s="152" t="s">
        <v>1191</v>
      </c>
      <c r="D144" s="152" t="str">
        <f>_xll.BDP(C144,$D$3)</f>
        <v>GBp</v>
      </c>
      <c r="E144" s="152" t="s">
        <v>1192</v>
      </c>
      <c r="F144" s="173">
        <f>_xll.BDP(C144,$F$3)</f>
        <v>1596</v>
      </c>
      <c r="G144" s="173" t="str">
        <f>_xll.BDP(C144,$G$3)</f>
        <v>#N/A Requesting Data...</v>
      </c>
      <c r="H144" s="169" t="e">
        <f t="shared" si="14"/>
        <v>#VALUE!</v>
      </c>
      <c r="I144" s="170" t="e">
        <f t="shared" si="15"/>
        <v>#VALUE!</v>
      </c>
      <c r="J144" s="174">
        <v>219017</v>
      </c>
      <c r="K144" s="152" t="str">
        <f>CONCATENATE(D163,D144, " Curncy")</f>
        <v>GBPGBp Curncy</v>
      </c>
      <c r="L144" s="152">
        <f>IF(D144 = D163,1,_xll.BDP(K144,$L$3))</f>
        <v>1</v>
      </c>
      <c r="M144" s="301">
        <f>IF(D144 = D163,1,_xll.BDP(K144,$M$3)*L144)</f>
        <v>1</v>
      </c>
      <c r="N144" s="174" t="e">
        <f t="shared" si="16"/>
        <v>#VALUE!</v>
      </c>
      <c r="O144" s="307" t="e">
        <f>N144 / U163</f>
        <v>#VALUE!</v>
      </c>
      <c r="P144" s="175" t="e">
        <f t="shared" si="17"/>
        <v>#VALUE!</v>
      </c>
      <c r="Q144" s="313" t="e">
        <f>P144 / U163*100</f>
        <v>#VALUE!</v>
      </c>
      <c r="R144" s="152">
        <f t="shared" si="18"/>
        <v>0.01</v>
      </c>
      <c r="S144" s="152">
        <v>0</v>
      </c>
      <c r="T144" s="152">
        <v>1</v>
      </c>
      <c r="U144" s="152"/>
      <c r="V144" s="171">
        <f>_xll.BDH(C144,$V$3,$D$1,$D$1)</f>
        <v>1673</v>
      </c>
      <c r="W144" s="171">
        <f t="shared" si="19"/>
        <v>-77</v>
      </c>
      <c r="X144" s="172">
        <f t="shared" si="20"/>
        <v>-4.6025104602510458</v>
      </c>
      <c r="Y144" s="176">
        <v>219017</v>
      </c>
      <c r="Z144" s="177">
        <f>IF(D144 = D163,1,_xll.BDP(K144,$Z$3)*L144)</f>
        <v>1</v>
      </c>
      <c r="AA144" s="319">
        <f>W144*Y144*R144/Z144 / AB163</f>
        <v>-1.4159152094277987E-3</v>
      </c>
      <c r="AB144" s="167"/>
    </row>
    <row r="145" spans="1:28" x14ac:dyDescent="0.2">
      <c r="A145" s="110"/>
      <c r="B145" s="110">
        <v>10205</v>
      </c>
      <c r="C145" s="110" t="s">
        <v>998</v>
      </c>
      <c r="D145" s="110" t="str">
        <f>_xll.BDP(C145,$D$3)</f>
        <v>GBp</v>
      </c>
      <c r="E145" s="110" t="s">
        <v>1581</v>
      </c>
      <c r="F145" s="111">
        <f>_xll.BDP(C145,$F$3)</f>
        <v>199.4</v>
      </c>
      <c r="G145" s="111" t="str">
        <f>_xll.BDP(C145,$G$3)</f>
        <v>#N/A Requesting Data...</v>
      </c>
      <c r="H145" s="112" t="e">
        <f>IF(OR(OR(G145="#N/A N/A",G145="#N/A Real Time"),OR(F145="#N/A N/A",F145="#N/A Real Time")),0,  G145 - F145)</f>
        <v>#VALUE!</v>
      </c>
      <c r="I145" s="113" t="e">
        <f>IF(OR(F145=0,F145="#N/A N/A"),0,H145 / F145*100)</f>
        <v>#VALUE!</v>
      </c>
      <c r="J145" s="114">
        <v>309409</v>
      </c>
      <c r="K145" s="110" t="str">
        <f>CONCATENATE(D163,D145, " Curncy")</f>
        <v>GBPGBp Curncy</v>
      </c>
      <c r="L145" s="110">
        <f>IF(D145 = D163,1,_xll.BDP(K145,$L$3))</f>
        <v>1</v>
      </c>
      <c r="M145" s="303">
        <f>IF(D145 = D163,1,_xll.BDP(K145,$M$3)*L145)</f>
        <v>1</v>
      </c>
      <c r="N145" s="116" t="e">
        <f>H145*J145*R145/M145</f>
        <v>#VALUE!</v>
      </c>
      <c r="O145" s="309" t="e">
        <f>N145 / U163</f>
        <v>#VALUE!</v>
      </c>
      <c r="P145" s="286" t="e">
        <f>IF(OR(OR(J145=0,G145 = "#N/A N/A"),G145="#N/A Real Time"),0,G145*J145*R145/M145)</f>
        <v>#VALUE!</v>
      </c>
      <c r="Q145" s="315" t="e">
        <f>P145 / U163*100</f>
        <v>#VALUE!</v>
      </c>
      <c r="R145" s="110">
        <f>IF(EXACT(D145,UPPER(D145)),1,0.01)/T145</f>
        <v>0.01</v>
      </c>
      <c r="S145" s="110">
        <v>0</v>
      </c>
      <c r="T145" s="110">
        <v>1</v>
      </c>
      <c r="U145" s="110"/>
      <c r="V145" s="119">
        <f>_xll.BDH(C145,$V$3,$D$1,$D$1)</f>
        <v>199.6</v>
      </c>
      <c r="W145" s="119">
        <f>IF(OR(OR(F145="#N/A N/A",F145="#N/A Real Time"),OR(V145="#N/A N/A",V145="#N/A Real Time")),0,  F145 - V145)</f>
        <v>-0.19999999999998863</v>
      </c>
      <c r="X145" s="129">
        <f>IF(OR(V145=0,V145="#N/A N/A"),0,W145 / V145*100)</f>
        <v>-0.10020040080159752</v>
      </c>
      <c r="Y145" s="121">
        <v>309409</v>
      </c>
      <c r="Z145" s="122">
        <f>IF(D145 = D163,1,_xll.BDP(K145,$Z$3)*L145)</f>
        <v>1</v>
      </c>
      <c r="AA145" s="321">
        <f>W145*Y145*R145/Z145 / AB163</f>
        <v>-5.1955512560143539E-6</v>
      </c>
      <c r="AB145" s="123"/>
    </row>
    <row r="146" spans="1:28" x14ac:dyDescent="0.2">
      <c r="A146" s="152"/>
      <c r="B146" s="152">
        <v>10257</v>
      </c>
      <c r="C146" s="152" t="s">
        <v>1011</v>
      </c>
      <c r="D146" s="152" t="str">
        <f>_xll.BDP(C146,$D$3)</f>
        <v>GBp</v>
      </c>
      <c r="E146" s="152" t="s">
        <v>1100</v>
      </c>
      <c r="F146" s="173">
        <f>_xll.BDP(C146,$F$3)</f>
        <v>172.5</v>
      </c>
      <c r="G146" s="173" t="str">
        <f>_xll.BDP(C146,$G$3)</f>
        <v>#N/A Requesting Data...</v>
      </c>
      <c r="H146" s="169" t="e">
        <f t="shared" si="14"/>
        <v>#VALUE!</v>
      </c>
      <c r="I146" s="170" t="e">
        <f t="shared" si="15"/>
        <v>#VALUE!</v>
      </c>
      <c r="J146" s="174">
        <v>989197</v>
      </c>
      <c r="K146" s="152" t="str">
        <f>CONCATENATE(D163,D146, " Curncy")</f>
        <v>GBPGBp Curncy</v>
      </c>
      <c r="L146" s="152">
        <f>IF(D146 = D163,1,_xll.BDP(K146,$L$3))</f>
        <v>1</v>
      </c>
      <c r="M146" s="301">
        <f>IF(D146 = D163,1,_xll.BDP(K146,$M$3)*L146)</f>
        <v>1</v>
      </c>
      <c r="N146" s="174" t="e">
        <f t="shared" si="16"/>
        <v>#VALUE!</v>
      </c>
      <c r="O146" s="307" t="e">
        <f>N146 / U163</f>
        <v>#VALUE!</v>
      </c>
      <c r="P146" s="175" t="e">
        <f t="shared" si="17"/>
        <v>#VALUE!</v>
      </c>
      <c r="Q146" s="313" t="e">
        <f>P146 / U163*100</f>
        <v>#VALUE!</v>
      </c>
      <c r="R146" s="152">
        <f t="shared" si="18"/>
        <v>0.01</v>
      </c>
      <c r="S146" s="152">
        <v>0</v>
      </c>
      <c r="T146" s="152">
        <v>1</v>
      </c>
      <c r="U146" s="152"/>
      <c r="V146" s="171">
        <f>_xll.BDH(C146,$V$3,$D$1,$D$1)</f>
        <v>174.2</v>
      </c>
      <c r="W146" s="171">
        <f t="shared" si="19"/>
        <v>-1.6999999999999886</v>
      </c>
      <c r="X146" s="172">
        <f t="shared" si="20"/>
        <v>-0.97588978185992459</v>
      </c>
      <c r="Y146" s="176">
        <v>989197</v>
      </c>
      <c r="Z146" s="177">
        <f>IF(D146 = D163,1,_xll.BDP(K146,$Z$3)*L146)</f>
        <v>1</v>
      </c>
      <c r="AA146" s="319">
        <f>W146*Y146*R146/Z146 / AB163</f>
        <v>-1.4118885224497367E-4</v>
      </c>
      <c r="AB146" s="167"/>
    </row>
    <row r="147" spans="1:28" x14ac:dyDescent="0.2">
      <c r="A147" s="152"/>
      <c r="B147" s="152">
        <v>6418</v>
      </c>
      <c r="C147" s="152" t="s">
        <v>1593</v>
      </c>
      <c r="D147" s="152" t="str">
        <f>_xll.BDP(C147,$D$3)</f>
        <v>GBp</v>
      </c>
      <c r="E147" s="152" t="s">
        <v>1594</v>
      </c>
      <c r="F147" s="173">
        <f>_xll.BDP(C147,$F$3)</f>
        <v>112.1</v>
      </c>
      <c r="G147" s="173" t="str">
        <f>_xll.BDP(C147,$G$3)</f>
        <v>#N/A Requesting Data...</v>
      </c>
      <c r="H147" s="169" t="e">
        <f>IF(OR(OR(G147="#N/A N/A",G147="#N/A Real Time"),OR(F147="#N/A N/A",F147="#N/A Real Time")),0,  G147 - F147)</f>
        <v>#VALUE!</v>
      </c>
      <c r="I147" s="170" t="e">
        <f>IF(OR(F147=0,F147="#N/A N/A"),0,H147 / F147*100)</f>
        <v>#VALUE!</v>
      </c>
      <c r="J147" s="174">
        <v>1061995</v>
      </c>
      <c r="K147" s="152" t="str">
        <f>CONCATENATE(D163,D147, " Curncy")</f>
        <v>GBPGBp Curncy</v>
      </c>
      <c r="L147" s="152">
        <f>IF(D147 = D163,1,_xll.BDP(K147,$L$3))</f>
        <v>1</v>
      </c>
      <c r="M147" s="301">
        <f>IF(D147 = D163,1,_xll.BDP(K147,$M$3)*L147)</f>
        <v>1</v>
      </c>
      <c r="N147" s="174" t="e">
        <f>H147*J147*R147/M147</f>
        <v>#VALUE!</v>
      </c>
      <c r="O147" s="307" t="e">
        <f>N147 / U163</f>
        <v>#VALUE!</v>
      </c>
      <c r="P147" s="175" t="e">
        <f>IF(OR(OR(J147=0,G147 = "#N/A N/A"),G147="#N/A Real Time"),0,G147*J147*R147/M147)</f>
        <v>#VALUE!</v>
      </c>
      <c r="Q147" s="313" t="e">
        <f>P147 / U163*100</f>
        <v>#VALUE!</v>
      </c>
      <c r="R147" s="152">
        <f>IF(EXACT(D147,UPPER(D147)),1,0.01)/T147</f>
        <v>0.01</v>
      </c>
      <c r="S147" s="152">
        <v>0</v>
      </c>
      <c r="T147" s="152">
        <v>1</v>
      </c>
      <c r="U147" s="152"/>
      <c r="V147" s="171">
        <f>_xll.BDH(C147,$V$3,$D$1,$D$1)</f>
        <v>112.3</v>
      </c>
      <c r="W147" s="171">
        <f>IF(OR(OR(F147="#N/A N/A",F147="#N/A Real Time"),OR(V147="#N/A N/A",V147="#N/A Real Time")),0,  F147 - V147)</f>
        <v>-0.20000000000000284</v>
      </c>
      <c r="X147" s="172">
        <f>IF(OR(V147=0,V147="#N/A N/A"),0,W147 / V147*100)</f>
        <v>-0.1780943900267167</v>
      </c>
      <c r="Y147" s="176">
        <v>1061995</v>
      </c>
      <c r="Z147" s="177">
        <f>IF(D147 = D163,1,_xll.BDP(K147,$Z$3)*L147)</f>
        <v>1</v>
      </c>
      <c r="AA147" s="319">
        <f>W147*Y147*R147/Z147 / AB163</f>
        <v>-1.7832866710830507E-5</v>
      </c>
      <c r="AB147" s="167"/>
    </row>
    <row r="148" spans="1:28" x14ac:dyDescent="0.2">
      <c r="A148" s="152"/>
      <c r="B148" s="152">
        <v>26475</v>
      </c>
      <c r="C148" s="152"/>
      <c r="D148" s="152" t="s">
        <v>1170</v>
      </c>
      <c r="E148" s="152" t="s">
        <v>273</v>
      </c>
      <c r="F148" s="173">
        <v>1.8</v>
      </c>
      <c r="G148" s="173">
        <v>1.8</v>
      </c>
      <c r="H148" s="169">
        <f t="shared" si="14"/>
        <v>0</v>
      </c>
      <c r="I148" s="170">
        <f t="shared" si="15"/>
        <v>0</v>
      </c>
      <c r="J148" s="174">
        <v>900774</v>
      </c>
      <c r="K148" s="152" t="str">
        <f>CONCATENATE(D163,D148, " Curncy")</f>
        <v>GBPGBp Curncy</v>
      </c>
      <c r="L148" s="152">
        <f>IF(D148 = D163,1,_xll.BDP(K148,$L$3))</f>
        <v>1</v>
      </c>
      <c r="M148" s="301">
        <f>IF(D148 = D163,1,_xll.BDP(K148,$M$3)*L148)</f>
        <v>1</v>
      </c>
      <c r="N148" s="174">
        <f t="shared" si="16"/>
        <v>0</v>
      </c>
      <c r="O148" s="307">
        <f>N148 / U163</f>
        <v>0</v>
      </c>
      <c r="P148" s="175">
        <f t="shared" si="17"/>
        <v>16213.932000000001</v>
      </c>
      <c r="Q148" s="313">
        <f>P148 / U163*100</f>
        <v>1.3611450316422982E-2</v>
      </c>
      <c r="R148" s="152">
        <f t="shared" si="18"/>
        <v>0.01</v>
      </c>
      <c r="S148" s="152">
        <v>1</v>
      </c>
      <c r="T148" s="152">
        <v>1</v>
      </c>
      <c r="U148" s="152"/>
      <c r="V148" s="171">
        <v>1.8</v>
      </c>
      <c r="W148" s="171">
        <f t="shared" si="19"/>
        <v>0</v>
      </c>
      <c r="X148" s="172">
        <f t="shared" si="20"/>
        <v>0</v>
      </c>
      <c r="Y148" s="176">
        <v>900774</v>
      </c>
      <c r="Z148" s="177">
        <f>IF(D148 = D163,1,_xll.BDP(K148,$Z$3)*L148)</f>
        <v>1</v>
      </c>
      <c r="AA148" s="319">
        <f>W148*Y148*R148/Z148 / AB163</f>
        <v>0</v>
      </c>
      <c r="AB148" s="167"/>
    </row>
    <row r="149" spans="1:28" x14ac:dyDescent="0.2">
      <c r="A149" s="152"/>
      <c r="B149" s="152">
        <v>19477</v>
      </c>
      <c r="C149" s="152" t="s">
        <v>63</v>
      </c>
      <c r="D149" s="152" t="str">
        <f>_xll.BDP(C149,$D$3)</f>
        <v>GBp</v>
      </c>
      <c r="E149" s="152" t="s">
        <v>272</v>
      </c>
      <c r="F149" s="173" t="str">
        <f>_xll.BDP(C149,$F$3)</f>
        <v>#N/A N/A</v>
      </c>
      <c r="G149" s="173" t="str">
        <f>_xll.BDP(C149,$G$3)</f>
        <v>#N/A Requesting Data...</v>
      </c>
      <c r="H149" s="169">
        <f t="shared" si="14"/>
        <v>0</v>
      </c>
      <c r="I149" s="170">
        <f t="shared" si="15"/>
        <v>0</v>
      </c>
      <c r="J149" s="174">
        <v>3989594</v>
      </c>
      <c r="K149" s="152" t="str">
        <f>CONCATENATE(D163,D149, " Curncy")</f>
        <v>GBPGBp Curncy</v>
      </c>
      <c r="L149" s="152">
        <f>IF(D149 = D163,1,_xll.BDP(K149,$L$3))</f>
        <v>1</v>
      </c>
      <c r="M149" s="301">
        <f>IF(D149 = D163,1,_xll.BDP(K149,$M$3)*L149)</f>
        <v>1</v>
      </c>
      <c r="N149" s="174">
        <f t="shared" si="16"/>
        <v>0</v>
      </c>
      <c r="O149" s="307">
        <f>N149 / U163</f>
        <v>0</v>
      </c>
      <c r="P149" s="175" t="e">
        <f t="shared" si="17"/>
        <v>#VALUE!</v>
      </c>
      <c r="Q149" s="313" t="e">
        <f>P149 / U163*100</f>
        <v>#VALUE!</v>
      </c>
      <c r="R149" s="152">
        <f t="shared" si="18"/>
        <v>0.01</v>
      </c>
      <c r="S149" s="152">
        <v>0</v>
      </c>
      <c r="T149" s="152">
        <v>1</v>
      </c>
      <c r="U149" s="152"/>
      <c r="V149" s="171" t="str">
        <f>_xll.BDH(C149,$V$3,$D$1,$D$1)</f>
        <v>#N/A N/A</v>
      </c>
      <c r="W149" s="171">
        <f t="shared" si="19"/>
        <v>0</v>
      </c>
      <c r="X149" s="172">
        <f t="shared" si="20"/>
        <v>0</v>
      </c>
      <c r="Y149" s="176">
        <v>3989594</v>
      </c>
      <c r="Z149" s="177">
        <f>IF(D149 = D163,1,_xll.BDP(K149,$Z$3)*L149)</f>
        <v>1</v>
      </c>
      <c r="AA149" s="319">
        <f>W149*Y149*R149/Z149 / AB163</f>
        <v>0</v>
      </c>
      <c r="AB149" s="167"/>
    </row>
    <row r="150" spans="1:28" s="107" customFormat="1" ht="12" customHeight="1" x14ac:dyDescent="0.2">
      <c r="A150" s="152"/>
      <c r="B150" s="152">
        <v>3419</v>
      </c>
      <c r="C150" s="152" t="s">
        <v>3</v>
      </c>
      <c r="D150" s="152" t="str">
        <f>_xll.BDP(C150,$D$3)</f>
        <v>GBp</v>
      </c>
      <c r="E150" s="152" t="s">
        <v>377</v>
      </c>
      <c r="F150" s="173">
        <f>_xll.BDP(C150,$F$3)</f>
        <v>127.36</v>
      </c>
      <c r="G150" s="173" t="str">
        <f>_xll.BDP(C150,$G$3)</f>
        <v>#N/A Requesting Data...</v>
      </c>
      <c r="H150" s="169" t="e">
        <f t="shared" si="14"/>
        <v>#VALUE!</v>
      </c>
      <c r="I150" s="170" t="e">
        <f t="shared" si="15"/>
        <v>#VALUE!</v>
      </c>
      <c r="J150" s="174">
        <v>1166824</v>
      </c>
      <c r="K150" s="152" t="str">
        <f>CONCATENATE(D163,D150, " Curncy")</f>
        <v>GBPGBp Curncy</v>
      </c>
      <c r="L150" s="152">
        <f>IF(D150 = D163,1,_xll.BDP(K150,$L$3))</f>
        <v>1</v>
      </c>
      <c r="M150" s="301">
        <f>IF(D150 = D163,1,_xll.BDP(K150,$M$3)*L150)</f>
        <v>1</v>
      </c>
      <c r="N150" s="174" t="e">
        <f t="shared" si="16"/>
        <v>#VALUE!</v>
      </c>
      <c r="O150" s="307" t="e">
        <f>N150 / U163</f>
        <v>#VALUE!</v>
      </c>
      <c r="P150" s="175" t="e">
        <f t="shared" si="17"/>
        <v>#VALUE!</v>
      </c>
      <c r="Q150" s="313" t="e">
        <f>P150 / U163*100</f>
        <v>#VALUE!</v>
      </c>
      <c r="R150" s="152">
        <f t="shared" si="18"/>
        <v>0.01</v>
      </c>
      <c r="S150" s="152">
        <v>0</v>
      </c>
      <c r="T150" s="152">
        <v>1</v>
      </c>
      <c r="U150" s="152"/>
      <c r="V150" s="171">
        <f>_xll.BDH(C150,$V$3,$D$1,$D$1)</f>
        <v>126.66</v>
      </c>
      <c r="W150" s="171">
        <f t="shared" si="19"/>
        <v>0.70000000000000284</v>
      </c>
      <c r="X150" s="172">
        <f t="shared" si="20"/>
        <v>0.55266066635086286</v>
      </c>
      <c r="Y150" s="176">
        <v>1166824</v>
      </c>
      <c r="Z150" s="177">
        <f>IF(D150 = D163,1,_xll.BDP(K150,$Z$3)*L150)</f>
        <v>1</v>
      </c>
      <c r="AA150" s="319">
        <f>W150*Y150*R150/Z150 / AB163</f>
        <v>6.8575990503243986E-5</v>
      </c>
      <c r="AB150" s="167"/>
    </row>
    <row r="151" spans="1:28" s="107" customFormat="1" ht="12" customHeight="1" x14ac:dyDescent="0.2">
      <c r="A151" s="186" t="s">
        <v>1551</v>
      </c>
      <c r="B151" s="186"/>
      <c r="C151" s="186"/>
      <c r="D151" s="186"/>
      <c r="E151" s="186" t="s">
        <v>19</v>
      </c>
      <c r="F151" s="187"/>
      <c r="G151" s="187"/>
      <c r="H151" s="188"/>
      <c r="I151" s="189"/>
      <c r="J151" s="190"/>
      <c r="K151" s="186"/>
      <c r="L151" s="186"/>
      <c r="M151" s="305"/>
      <c r="N151" s="191" t="e">
        <f xml:space="preserve"> SUM(N127:N150)</f>
        <v>#VALUE!</v>
      </c>
      <c r="O151" s="311" t="e">
        <f xml:space="preserve"> SUM(O127:O150)</f>
        <v>#VALUE!</v>
      </c>
      <c r="P151" s="192" t="e">
        <f xml:space="preserve"> SUM(P127:P150)</f>
        <v>#VALUE!</v>
      </c>
      <c r="Q151" s="317" t="e">
        <f xml:space="preserve"> SUM(Q127:Q150)</f>
        <v>#VALUE!</v>
      </c>
      <c r="R151" s="186"/>
      <c r="S151" s="186"/>
      <c r="T151" s="186"/>
      <c r="U151" s="186"/>
      <c r="V151" s="195"/>
      <c r="W151" s="195"/>
      <c r="X151" s="196"/>
      <c r="Y151" s="197"/>
      <c r="Z151" s="198"/>
      <c r="AA151" s="323" t="e">
        <f xml:space="preserve"> SUM(AA127:AA150)</f>
        <v>#VALUE!</v>
      </c>
      <c r="AB151" s="211"/>
    </row>
    <row r="152" spans="1:28" x14ac:dyDescent="0.2">
      <c r="A152" s="152"/>
      <c r="B152" s="152"/>
      <c r="C152" s="152"/>
      <c r="D152" s="152"/>
      <c r="E152" s="152"/>
      <c r="F152" s="173"/>
      <c r="G152" s="173"/>
      <c r="H152" s="169"/>
      <c r="I152" s="170"/>
      <c r="J152" s="174"/>
      <c r="K152" s="152"/>
      <c r="L152" s="152"/>
      <c r="M152" s="301"/>
      <c r="N152" s="174"/>
      <c r="O152" s="307"/>
      <c r="P152" s="175"/>
      <c r="Q152" s="313"/>
      <c r="R152" s="152"/>
      <c r="S152" s="152"/>
      <c r="T152" s="152"/>
      <c r="U152" s="152"/>
      <c r="V152" s="171"/>
      <c r="W152" s="171"/>
      <c r="X152" s="172"/>
      <c r="Y152" s="176"/>
      <c r="Z152" s="177"/>
      <c r="AA152" s="319"/>
      <c r="AB152" s="167"/>
    </row>
    <row r="153" spans="1:28" x14ac:dyDescent="0.2">
      <c r="A153" s="152"/>
      <c r="B153" s="152">
        <v>32199</v>
      </c>
      <c r="C153" s="152" t="s">
        <v>1595</v>
      </c>
      <c r="D153" s="152" t="str">
        <f>_xll.BDP(C153,$D$3)</f>
        <v>USD</v>
      </c>
      <c r="E153" s="152" t="s">
        <v>1596</v>
      </c>
      <c r="F153" s="173">
        <f>_xll.BDP(C153,$F$3)</f>
        <v>1.65</v>
      </c>
      <c r="G153" s="173" t="str">
        <f>_xll.BDP(C153,$G$3)</f>
        <v>#N/A Requesting Data...</v>
      </c>
      <c r="H153" s="169" t="e">
        <f>IF(OR(OR(G153="#N/A N/A",G153="#N/A Real Time"),OR(F153="#N/A N/A",F153="#N/A Real Time")),0,  G153 - F153)</f>
        <v>#VALUE!</v>
      </c>
      <c r="I153" s="170" t="e">
        <f>IF(OR(F153=0,F153="#N/A N/A"),0,H153 / F153*100)</f>
        <v>#VALUE!</v>
      </c>
      <c r="J153" s="174">
        <v>105100</v>
      </c>
      <c r="K153" s="152" t="str">
        <f>CONCATENATE(D163,D153, " Curncy")</f>
        <v>GBPUSD Curncy</v>
      </c>
      <c r="L153" s="152" t="str">
        <f>IF(D153 = D163,1,_xll.BDP(K153,$L$3))</f>
        <v>#N/A Requesting Data...</v>
      </c>
      <c r="M153" s="301" t="e">
        <f>IF(D153 = D163,1,_xll.BDP(K153,$M$3)*L153)</f>
        <v>#VALUE!</v>
      </c>
      <c r="N153" s="174" t="e">
        <f>H153*J153*R153/M153</f>
        <v>#VALUE!</v>
      </c>
      <c r="O153" s="307" t="e">
        <f>N153 / U163</f>
        <v>#VALUE!</v>
      </c>
      <c r="P153" s="175" t="e">
        <f>IF(OR(OR(J153=0,G153 = "#N/A N/A"),G153="#N/A Real Time"),0,G153*J153*R153/M153)</f>
        <v>#VALUE!</v>
      </c>
      <c r="Q153" s="313" t="e">
        <f>P153 / U163*100</f>
        <v>#VALUE!</v>
      </c>
      <c r="R153" s="152">
        <f>IF(EXACT(D153,UPPER(D153)),1,0.01)/T153</f>
        <v>1</v>
      </c>
      <c r="S153" s="152">
        <v>0</v>
      </c>
      <c r="T153" s="152">
        <v>1</v>
      </c>
      <c r="U153" s="152"/>
      <c r="V153" s="171">
        <f>_xll.BDH(C153,$V$3,$D$1,$D$1)</f>
        <v>1.7</v>
      </c>
      <c r="W153" s="171">
        <f>IF(OR(OR(F153="#N/A N/A",F153="#N/A Real Time"),OR(V153="#N/A N/A",V153="#N/A Real Time")),0,  F153 - V153)</f>
        <v>-5.0000000000000044E-2</v>
      </c>
      <c r="X153" s="172">
        <f>IF(OR(V153=0,V153="#N/A N/A"),0,W153 / V153*100)</f>
        <v>-2.9411764705882382</v>
      </c>
      <c r="Y153" s="176">
        <v>105100</v>
      </c>
      <c r="Z153" s="177" t="e">
        <f>IF(D153 = D163,1,_xll.BDP(K153,$Z$3)*L153)</f>
        <v>#VALUE!</v>
      </c>
      <c r="AA153" s="319" t="e">
        <f>W153*Y153*R153/Z153 / AB163</f>
        <v>#VALUE!</v>
      </c>
      <c r="AB153" s="167"/>
    </row>
    <row r="154" spans="1:28" x14ac:dyDescent="0.2">
      <c r="A154" s="152"/>
      <c r="B154" s="152">
        <v>1462</v>
      </c>
      <c r="C154" s="152" t="s">
        <v>801</v>
      </c>
      <c r="D154" s="152" t="str">
        <f>_xll.BDP(C154,$D$3)</f>
        <v>USD</v>
      </c>
      <c r="E154" s="152" t="s">
        <v>868</v>
      </c>
      <c r="F154" s="173">
        <f>_xll.BDP(C154,$F$3)</f>
        <v>100.62</v>
      </c>
      <c r="G154" s="173" t="str">
        <f>_xll.BDP(C154,$G$3)</f>
        <v>#N/A Requesting Data...</v>
      </c>
      <c r="H154" s="169" t="e">
        <f t="shared" ref="H154:H160" si="21">IF(OR(OR(G154="#N/A N/A",G154="#N/A Real Time"),OR(F154="#N/A N/A",F154="#N/A Real Time")),0,  G154 - F154)</f>
        <v>#VALUE!</v>
      </c>
      <c r="I154" s="170" t="e">
        <f t="shared" ref="I154:I160" si="22">IF(OR(F154=0,F154="#N/A N/A"),0,H154 / F154*100)</f>
        <v>#VALUE!</v>
      </c>
      <c r="J154" s="174">
        <v>26862</v>
      </c>
      <c r="K154" s="152" t="str">
        <f>CONCATENATE(D163,D154, " Curncy")</f>
        <v>GBPUSD Curncy</v>
      </c>
      <c r="L154" s="152" t="str">
        <f>IF(D154 = D163,1,_xll.BDP(K154,$L$3))</f>
        <v>#N/A Requesting Data...</v>
      </c>
      <c r="M154" s="301" t="e">
        <f>IF(D154 = D163,1,_xll.BDP(K154,$M$3)*L154)</f>
        <v>#VALUE!</v>
      </c>
      <c r="N154" s="174" t="e">
        <f t="shared" ref="N154:N160" si="23">H154*J154*R154/M154</f>
        <v>#VALUE!</v>
      </c>
      <c r="O154" s="307" t="e">
        <f>N154 / U163</f>
        <v>#VALUE!</v>
      </c>
      <c r="P154" s="175" t="e">
        <f t="shared" ref="P154:P160" si="24">IF(OR(OR(J154=0,G154 = "#N/A N/A"),G154="#N/A Real Time"),0,G154*J154*R154/M154)</f>
        <v>#VALUE!</v>
      </c>
      <c r="Q154" s="313" t="e">
        <f>P154 / U163*100</f>
        <v>#VALUE!</v>
      </c>
      <c r="R154" s="152">
        <f t="shared" ref="R154:R160" si="25">IF(EXACT(D154,UPPER(D154)),1,0.01)/T154</f>
        <v>1</v>
      </c>
      <c r="S154" s="152">
        <v>0</v>
      </c>
      <c r="T154" s="152">
        <v>1</v>
      </c>
      <c r="U154" s="152"/>
      <c r="V154" s="171">
        <f>_xll.BDH(C154,$V$3,$D$1,$D$1)</f>
        <v>98.7</v>
      </c>
      <c r="W154" s="171">
        <f t="shared" ref="W154:W160" si="26">IF(OR(OR(F154="#N/A N/A",F154="#N/A Real Time"),OR(V154="#N/A N/A",V154="#N/A Real Time")),0,  F154 - V154)</f>
        <v>1.9200000000000017</v>
      </c>
      <c r="X154" s="172">
        <f t="shared" ref="X154:X160" si="27">IF(OR(V154=0,V154="#N/A N/A"),0,W154 / V154*100)</f>
        <v>1.9452887537993937</v>
      </c>
      <c r="Y154" s="176">
        <v>26862</v>
      </c>
      <c r="Z154" s="177" t="e">
        <f>IF(D154 = D163,1,_xll.BDP(K154,$Z$3)*L154)</f>
        <v>#VALUE!</v>
      </c>
      <c r="AA154" s="319" t="e">
        <f>W154*Y154*R154/Z154 / AB163</f>
        <v>#VALUE!</v>
      </c>
      <c r="AB154" s="167"/>
    </row>
    <row r="155" spans="1:28" x14ac:dyDescent="0.2">
      <c r="A155" s="152"/>
      <c r="B155" s="152">
        <v>19642</v>
      </c>
      <c r="C155" s="152" t="s">
        <v>56</v>
      </c>
      <c r="D155" s="152" t="str">
        <f>_xll.BDP(C155,$D$3)</f>
        <v>USD</v>
      </c>
      <c r="E155" s="152" t="s">
        <v>269</v>
      </c>
      <c r="F155" s="173">
        <f>_xll.BDP(C155,$F$3)</f>
        <v>11.63</v>
      </c>
      <c r="G155" s="173" t="str">
        <f>_xll.BDP(C155,$G$3)</f>
        <v>#N/A Requesting Data...</v>
      </c>
      <c r="H155" s="169" t="e">
        <f t="shared" si="21"/>
        <v>#VALUE!</v>
      </c>
      <c r="I155" s="170" t="e">
        <f t="shared" si="22"/>
        <v>#VALUE!</v>
      </c>
      <c r="J155" s="174">
        <v>244494</v>
      </c>
      <c r="K155" s="152" t="str">
        <f>CONCATENATE(D163,D155, " Curncy")</f>
        <v>GBPUSD Curncy</v>
      </c>
      <c r="L155" s="152" t="str">
        <f>IF(D155 = D163,1,_xll.BDP(K155,$L$3))</f>
        <v>#N/A Requesting Data...</v>
      </c>
      <c r="M155" s="301" t="e">
        <f>IF(D155 = D163,1,_xll.BDP(K155,$M$3)*L155)</f>
        <v>#VALUE!</v>
      </c>
      <c r="N155" s="174" t="e">
        <f t="shared" si="23"/>
        <v>#VALUE!</v>
      </c>
      <c r="O155" s="307" t="e">
        <f>N155 / U163</f>
        <v>#VALUE!</v>
      </c>
      <c r="P155" s="175" t="e">
        <f t="shared" si="24"/>
        <v>#VALUE!</v>
      </c>
      <c r="Q155" s="313" t="e">
        <f>P155 / U163*100</f>
        <v>#VALUE!</v>
      </c>
      <c r="R155" s="152">
        <f t="shared" si="25"/>
        <v>1</v>
      </c>
      <c r="S155" s="152">
        <v>0</v>
      </c>
      <c r="T155" s="152">
        <v>1</v>
      </c>
      <c r="U155" s="152"/>
      <c r="V155" s="171">
        <f>_xll.BDH(C155,$V$3,$D$1,$D$1)</f>
        <v>11.2</v>
      </c>
      <c r="W155" s="171">
        <f t="shared" si="26"/>
        <v>0.43000000000000149</v>
      </c>
      <c r="X155" s="172">
        <f t="shared" si="27"/>
        <v>3.8392857142857277</v>
      </c>
      <c r="Y155" s="176">
        <v>244494</v>
      </c>
      <c r="Z155" s="177" t="e">
        <f>IF(D155 = D163,1,_xll.BDP(K155,$Z$3)*L155)</f>
        <v>#VALUE!</v>
      </c>
      <c r="AA155" s="319" t="e">
        <f>W155*Y155*R155/Z155 / AB163</f>
        <v>#VALUE!</v>
      </c>
      <c r="AB155" s="167"/>
    </row>
    <row r="156" spans="1:28" s="107" customFormat="1" ht="12" customHeight="1" x14ac:dyDescent="0.2">
      <c r="A156" s="152"/>
      <c r="B156" s="152">
        <v>4377</v>
      </c>
      <c r="C156" s="152" t="s">
        <v>1385</v>
      </c>
      <c r="D156" s="152" t="str">
        <f>_xll.BDP(C156,$D$3)</f>
        <v>USD</v>
      </c>
      <c r="E156" s="152" t="s">
        <v>1386</v>
      </c>
      <c r="F156" s="173">
        <f>_xll.BDP(C156,$F$3)</f>
        <v>107.5</v>
      </c>
      <c r="G156" s="173" t="str">
        <f>_xll.BDP(C156,$G$3)</f>
        <v>#N/A Requesting Data...</v>
      </c>
      <c r="H156" s="169" t="e">
        <f t="shared" si="21"/>
        <v>#VALUE!</v>
      </c>
      <c r="I156" s="170" t="e">
        <f t="shared" si="22"/>
        <v>#VALUE!</v>
      </c>
      <c r="J156" s="174">
        <v>8240</v>
      </c>
      <c r="K156" s="152" t="str">
        <f>CONCATENATE(D163,D156, " Curncy")</f>
        <v>GBPUSD Curncy</v>
      </c>
      <c r="L156" s="152" t="str">
        <f>IF(D156 = D163,1,_xll.BDP(K156,$L$3))</f>
        <v>#N/A Requesting Data...</v>
      </c>
      <c r="M156" s="301" t="e">
        <f>IF(D156 = D163,1,_xll.BDP(K156,$M$3)*L156)</f>
        <v>#VALUE!</v>
      </c>
      <c r="N156" s="174" t="e">
        <f t="shared" si="23"/>
        <v>#VALUE!</v>
      </c>
      <c r="O156" s="307" t="e">
        <f>N156 / U163</f>
        <v>#VALUE!</v>
      </c>
      <c r="P156" s="175" t="e">
        <f t="shared" si="24"/>
        <v>#VALUE!</v>
      </c>
      <c r="Q156" s="313" t="e">
        <f>P156 / U163*100</f>
        <v>#VALUE!</v>
      </c>
      <c r="R156" s="152">
        <f t="shared" si="25"/>
        <v>1</v>
      </c>
      <c r="S156" s="152">
        <v>0</v>
      </c>
      <c r="T156" s="152">
        <v>1</v>
      </c>
      <c r="U156" s="152"/>
      <c r="V156" s="171">
        <f>_xll.BDH(C156,$V$3,$D$1,$D$1)</f>
        <v>107.01</v>
      </c>
      <c r="W156" s="171">
        <f t="shared" si="26"/>
        <v>0.48999999999999488</v>
      </c>
      <c r="X156" s="172">
        <f t="shared" si="27"/>
        <v>0.45790113073544048</v>
      </c>
      <c r="Y156" s="176">
        <v>8240</v>
      </c>
      <c r="Z156" s="177" t="e">
        <f>IF(D156 = D163,1,_xll.BDP(K156,$Z$3)*L156)</f>
        <v>#VALUE!</v>
      </c>
      <c r="AA156" s="319" t="e">
        <f>W156*Y156*R156/Z156 / AB163</f>
        <v>#VALUE!</v>
      </c>
      <c r="AB156" s="167"/>
    </row>
    <row r="157" spans="1:28" x14ac:dyDescent="0.2">
      <c r="A157" s="152"/>
      <c r="B157" s="152">
        <v>24161</v>
      </c>
      <c r="C157" s="152" t="s">
        <v>1176</v>
      </c>
      <c r="D157" s="152" t="str">
        <f>_xll.BDP(C157,$D$3)</f>
        <v>USD</v>
      </c>
      <c r="E157" s="152" t="s">
        <v>1177</v>
      </c>
      <c r="F157" s="173">
        <f>_xll.BDP(C157,$F$3)</f>
        <v>8.2899999999999991</v>
      </c>
      <c r="G157" s="173" t="str">
        <f>_xll.BDP(C157,$G$3)</f>
        <v>#N/A Requesting Data...</v>
      </c>
      <c r="H157" s="169" t="e">
        <f t="shared" si="21"/>
        <v>#VALUE!</v>
      </c>
      <c r="I157" s="170" t="e">
        <f t="shared" si="22"/>
        <v>#VALUE!</v>
      </c>
      <c r="J157" s="174">
        <v>1100525</v>
      </c>
      <c r="K157" s="152" t="str">
        <f>CONCATENATE(D163,D157, " Curncy")</f>
        <v>GBPUSD Curncy</v>
      </c>
      <c r="L157" s="152" t="str">
        <f>IF(D157 = D163,1,_xll.BDP(K157,$L$3))</f>
        <v>#N/A Requesting Data...</v>
      </c>
      <c r="M157" s="301" t="e">
        <f>IF(D157 = D163,1,_xll.BDP(K157,$M$3)*L157)</f>
        <v>#VALUE!</v>
      </c>
      <c r="N157" s="174" t="e">
        <f t="shared" si="23"/>
        <v>#VALUE!</v>
      </c>
      <c r="O157" s="307" t="e">
        <f>N157 / U163</f>
        <v>#VALUE!</v>
      </c>
      <c r="P157" s="175" t="e">
        <f t="shared" si="24"/>
        <v>#VALUE!</v>
      </c>
      <c r="Q157" s="313" t="e">
        <f>P157 / U163*100</f>
        <v>#VALUE!</v>
      </c>
      <c r="R157" s="152">
        <f t="shared" si="25"/>
        <v>1</v>
      </c>
      <c r="S157" s="152">
        <v>0</v>
      </c>
      <c r="T157" s="152">
        <v>1</v>
      </c>
      <c r="U157" s="152"/>
      <c r="V157" s="171" t="str">
        <f>_xll.BDH(C157,$V$3,$D$1,$D$1)</f>
        <v>#N/A Requesting Data...</v>
      </c>
      <c r="W157" s="171" t="e">
        <f t="shared" si="26"/>
        <v>#VALUE!</v>
      </c>
      <c r="X157" s="172" t="e">
        <f t="shared" si="27"/>
        <v>#VALUE!</v>
      </c>
      <c r="Y157" s="176">
        <v>1100525</v>
      </c>
      <c r="Z157" s="177" t="e">
        <f>IF(D157 = D163,1,_xll.BDP(K157,$Z$3)*L157)</f>
        <v>#VALUE!</v>
      </c>
      <c r="AA157" s="319" t="e">
        <f>W157*Y157*R157/Z157 / AB163</f>
        <v>#VALUE!</v>
      </c>
      <c r="AB157" s="167"/>
    </row>
    <row r="158" spans="1:28" x14ac:dyDescent="0.2">
      <c r="A158" s="152"/>
      <c r="B158" s="152">
        <v>29157</v>
      </c>
      <c r="C158" s="152" t="s">
        <v>1340</v>
      </c>
      <c r="D158" s="152" t="str">
        <f>_xll.BDP(C158,$D$3)</f>
        <v>USD</v>
      </c>
      <c r="E158" s="152" t="s">
        <v>1341</v>
      </c>
      <c r="F158" s="173" t="str">
        <f>_xll.BDP(C158,$F$3)</f>
        <v>#N/A N/A</v>
      </c>
      <c r="G158" s="173" t="str">
        <f>_xll.BDP(C158,$G$3)</f>
        <v>#N/A Requesting Data...</v>
      </c>
      <c r="H158" s="169">
        <f t="shared" si="21"/>
        <v>0</v>
      </c>
      <c r="I158" s="170">
        <f t="shared" si="22"/>
        <v>0</v>
      </c>
      <c r="J158" s="174">
        <v>18622</v>
      </c>
      <c r="K158" s="152" t="str">
        <f>CONCATENATE(D163,D158, " Curncy")</f>
        <v>GBPUSD Curncy</v>
      </c>
      <c r="L158" s="152" t="str">
        <f>IF(D158 = D163,1,_xll.BDP(K158,$L$3))</f>
        <v>#N/A Requesting Data...</v>
      </c>
      <c r="M158" s="301" t="e">
        <f>IF(D158 = D163,1,_xll.BDP(K158,$M$3)*L158)</f>
        <v>#VALUE!</v>
      </c>
      <c r="N158" s="174" t="e">
        <f t="shared" si="23"/>
        <v>#VALUE!</v>
      </c>
      <c r="O158" s="307" t="e">
        <f>N158 / U163</f>
        <v>#VALUE!</v>
      </c>
      <c r="P158" s="175" t="e">
        <f t="shared" si="24"/>
        <v>#VALUE!</v>
      </c>
      <c r="Q158" s="313" t="e">
        <f>P158 / U163*100</f>
        <v>#VALUE!</v>
      </c>
      <c r="R158" s="152">
        <f t="shared" si="25"/>
        <v>1</v>
      </c>
      <c r="S158" s="152">
        <v>0</v>
      </c>
      <c r="T158" s="152">
        <v>1</v>
      </c>
      <c r="U158" s="152"/>
      <c r="V158" s="171" t="str">
        <f>_xll.BDH(C158,$V$3,$D$1,$D$1)</f>
        <v>#N/A Requesting Data...</v>
      </c>
      <c r="W158" s="171">
        <f t="shared" si="26"/>
        <v>0</v>
      </c>
      <c r="X158" s="172" t="e">
        <f t="shared" si="27"/>
        <v>#VALUE!</v>
      </c>
      <c r="Y158" s="176">
        <v>18622</v>
      </c>
      <c r="Z158" s="177" t="e">
        <f>IF(D158 = D163,1,_xll.BDP(K158,$Z$3)*L158)</f>
        <v>#VALUE!</v>
      </c>
      <c r="AA158" s="319" t="e">
        <f>W158*Y158*R158/Z158 / AB163</f>
        <v>#VALUE!</v>
      </c>
      <c r="AB158" s="167"/>
    </row>
    <row r="159" spans="1:28" x14ac:dyDescent="0.2">
      <c r="A159" s="152"/>
      <c r="B159" s="152">
        <v>553</v>
      </c>
      <c r="C159" s="152" t="s">
        <v>1303</v>
      </c>
      <c r="D159" s="152" t="str">
        <f>_xll.BDP(C159,$D$3)</f>
        <v>USD</v>
      </c>
      <c r="E159" s="152" t="s">
        <v>1304</v>
      </c>
      <c r="F159" s="173">
        <f>_xll.BDP(C159,$F$3)</f>
        <v>7.43</v>
      </c>
      <c r="G159" s="173" t="str">
        <f>_xll.BDP(C159,$G$3)</f>
        <v>#N/A Requesting Data...</v>
      </c>
      <c r="H159" s="169" t="e">
        <f t="shared" si="21"/>
        <v>#VALUE!</v>
      </c>
      <c r="I159" s="170" t="e">
        <f t="shared" si="22"/>
        <v>#VALUE!</v>
      </c>
      <c r="J159" s="174">
        <v>75476</v>
      </c>
      <c r="K159" s="152" t="str">
        <f>CONCATENATE(D163,D159, " Curncy")</f>
        <v>GBPUSD Curncy</v>
      </c>
      <c r="L159" s="152" t="str">
        <f>IF(D159 = D163,1,_xll.BDP(K159,$L$3))</f>
        <v>#N/A Requesting Data...</v>
      </c>
      <c r="M159" s="301" t="e">
        <f>IF(D159 = D163,1,_xll.BDP(K159,$M$3)*L159)</f>
        <v>#VALUE!</v>
      </c>
      <c r="N159" s="174" t="e">
        <f t="shared" si="23"/>
        <v>#VALUE!</v>
      </c>
      <c r="O159" s="307" t="e">
        <f>N159 / U163</f>
        <v>#VALUE!</v>
      </c>
      <c r="P159" s="175" t="e">
        <f t="shared" si="24"/>
        <v>#VALUE!</v>
      </c>
      <c r="Q159" s="313" t="e">
        <f>P159 / U163*100</f>
        <v>#VALUE!</v>
      </c>
      <c r="R159" s="152">
        <f t="shared" si="25"/>
        <v>1</v>
      </c>
      <c r="S159" s="152">
        <v>0</v>
      </c>
      <c r="T159" s="152">
        <v>1</v>
      </c>
      <c r="U159" s="152"/>
      <c r="V159" s="171">
        <f>_xll.BDH(C159,$V$3,$D$1,$D$1)</f>
        <v>7.4</v>
      </c>
      <c r="W159" s="171">
        <f t="shared" si="26"/>
        <v>2.9999999999999361E-2</v>
      </c>
      <c r="X159" s="172">
        <f t="shared" si="27"/>
        <v>0.40540540540539677</v>
      </c>
      <c r="Y159" s="176">
        <v>75476</v>
      </c>
      <c r="Z159" s="177" t="e">
        <f>IF(D159 = D163,1,_xll.BDP(K159,$Z$3)*L159)</f>
        <v>#VALUE!</v>
      </c>
      <c r="AA159" s="319" t="e">
        <f>W159*Y159*R159/Z159 / AB163</f>
        <v>#VALUE!</v>
      </c>
      <c r="AB159" s="167"/>
    </row>
    <row r="160" spans="1:28" x14ac:dyDescent="0.2">
      <c r="A160" s="152"/>
      <c r="B160" s="152">
        <v>25072</v>
      </c>
      <c r="C160" s="152" t="s">
        <v>28</v>
      </c>
      <c r="D160" s="152" t="str">
        <f>_xll.BDP(C160,$D$3)</f>
        <v>USD</v>
      </c>
      <c r="E160" s="152" t="s">
        <v>222</v>
      </c>
      <c r="F160" s="173">
        <f>_xll.BDP(C160,$F$3)</f>
        <v>28.15</v>
      </c>
      <c r="G160" s="173" t="str">
        <f>_xll.BDP(C160,$G$3)</f>
        <v>#N/A Requesting Data...</v>
      </c>
      <c r="H160" s="169" t="e">
        <f t="shared" si="21"/>
        <v>#VALUE!</v>
      </c>
      <c r="I160" s="170" t="e">
        <f t="shared" si="22"/>
        <v>#VALUE!</v>
      </c>
      <c r="J160" s="174">
        <v>22057</v>
      </c>
      <c r="K160" s="152" t="str">
        <f>CONCATENATE(D163,D160, " Curncy")</f>
        <v>GBPUSD Curncy</v>
      </c>
      <c r="L160" s="152" t="str">
        <f>IF(D160 = D163,1,_xll.BDP(K160,$L$3))</f>
        <v>#N/A Requesting Data...</v>
      </c>
      <c r="M160" s="301" t="e">
        <f>IF(D160 = D163,1,_xll.BDP(K160,$M$3)*L160)</f>
        <v>#VALUE!</v>
      </c>
      <c r="N160" s="174" t="e">
        <f t="shared" si="23"/>
        <v>#VALUE!</v>
      </c>
      <c r="O160" s="307" t="e">
        <f>N160 / U163</f>
        <v>#VALUE!</v>
      </c>
      <c r="P160" s="175" t="e">
        <f t="shared" si="24"/>
        <v>#VALUE!</v>
      </c>
      <c r="Q160" s="313" t="e">
        <f>P160 / U163*100</f>
        <v>#VALUE!</v>
      </c>
      <c r="R160" s="152">
        <f t="shared" si="25"/>
        <v>1</v>
      </c>
      <c r="S160" s="152">
        <v>0</v>
      </c>
      <c r="T160" s="152">
        <v>1</v>
      </c>
      <c r="U160" s="152"/>
      <c r="V160" s="171">
        <f>_xll.BDH(C160,$V$3,$D$1,$D$1)</f>
        <v>30.63</v>
      </c>
      <c r="W160" s="171">
        <f t="shared" si="26"/>
        <v>-2.4800000000000004</v>
      </c>
      <c r="X160" s="172">
        <f t="shared" si="27"/>
        <v>-8.0966372837087839</v>
      </c>
      <c r="Y160" s="176">
        <v>22057</v>
      </c>
      <c r="Z160" s="177" t="e">
        <f>IF(D160 = D163,1,_xll.BDP(K160,$Z$3)*L160)</f>
        <v>#VALUE!</v>
      </c>
      <c r="AA160" s="319" t="e">
        <f>W160*Y160*R160/Z160 / AB163</f>
        <v>#VALUE!</v>
      </c>
      <c r="AB160" s="167"/>
    </row>
    <row r="161" spans="1:28" s="107" customFormat="1" ht="12" customHeight="1" x14ac:dyDescent="0.2">
      <c r="A161" s="186" t="s">
        <v>1552</v>
      </c>
      <c r="B161" s="186"/>
      <c r="C161" s="186"/>
      <c r="D161" s="186"/>
      <c r="E161" s="186" t="s">
        <v>26</v>
      </c>
      <c r="F161" s="230"/>
      <c r="G161" s="230"/>
      <c r="H161" s="231"/>
      <c r="I161" s="232"/>
      <c r="J161" s="233"/>
      <c r="K161" s="186"/>
      <c r="L161" s="186"/>
      <c r="M161" s="302"/>
      <c r="N161" s="233" t="e">
        <f xml:space="preserve"> SUM(N152:N160)</f>
        <v>#VALUE!</v>
      </c>
      <c r="O161" s="308" t="e">
        <f xml:space="preserve"> SUM(O152:O160)</f>
        <v>#VALUE!</v>
      </c>
      <c r="P161" s="234" t="e">
        <f xml:space="preserve"> SUM(P152:P160)</f>
        <v>#VALUE!</v>
      </c>
      <c r="Q161" s="314" t="e">
        <f xml:space="preserve"> SUM(Q152:Q160)</f>
        <v>#VALUE!</v>
      </c>
      <c r="R161" s="186"/>
      <c r="S161" s="186"/>
      <c r="T161" s="186"/>
      <c r="U161" s="186"/>
      <c r="V161" s="235"/>
      <c r="W161" s="235"/>
      <c r="X161" s="236"/>
      <c r="Y161" s="237"/>
      <c r="Z161" s="238"/>
      <c r="AA161" s="320" t="e">
        <f xml:space="preserve"> SUM(AA152:AA160)</f>
        <v>#VALUE!</v>
      </c>
      <c r="AB161" s="211"/>
    </row>
    <row r="162" spans="1:28" x14ac:dyDescent="0.2">
      <c r="A162" s="152"/>
      <c r="B162" s="152"/>
      <c r="C162" s="152"/>
      <c r="D162" s="152"/>
      <c r="E162" s="152"/>
      <c r="F162" s="173"/>
      <c r="G162" s="173"/>
      <c r="H162" s="169"/>
      <c r="I162" s="170"/>
      <c r="J162" s="174"/>
      <c r="K162" s="152"/>
      <c r="L162" s="152"/>
      <c r="M162" s="301"/>
      <c r="N162" s="174"/>
      <c r="O162" s="307"/>
      <c r="P162" s="175"/>
      <c r="Q162" s="313"/>
      <c r="R162" s="152"/>
      <c r="S162" s="152"/>
      <c r="T162" s="152"/>
      <c r="U162" s="152"/>
      <c r="V162" s="171"/>
      <c r="W162" s="171"/>
      <c r="X162" s="172"/>
      <c r="Y162" s="176"/>
      <c r="Z162" s="177"/>
      <c r="AA162" s="319"/>
      <c r="AB162" s="167"/>
    </row>
    <row r="163" spans="1:28" s="107" customFormat="1" ht="12" customHeight="1" thickBot="1" x14ac:dyDescent="0.25">
      <c r="A163" s="212" t="s">
        <v>1553</v>
      </c>
      <c r="B163" s="212"/>
      <c r="C163" s="212"/>
      <c r="D163" s="212" t="s">
        <v>67</v>
      </c>
      <c r="E163" s="212" t="s">
        <v>1178</v>
      </c>
      <c r="F163" s="213"/>
      <c r="G163" s="213"/>
      <c r="H163" s="214"/>
      <c r="I163" s="215"/>
      <c r="J163" s="216"/>
      <c r="K163" s="212"/>
      <c r="L163" s="212"/>
      <c r="M163" s="306"/>
      <c r="N163" s="218" t="e">
        <f>N100+N151+N119+N126+N161+N96+N106+N123+N114+N110+N93+N103</f>
        <v>#VALUE!</v>
      </c>
      <c r="O163" s="312" t="e">
        <f>O100+O151+O119+O126+O161+O96+O106+O123+O114+O110+O93+O103</f>
        <v>#VALUE!</v>
      </c>
      <c r="P163" s="300" t="e">
        <f>P100+P151+P119+P126+P161+P96+P106+P123+P114+P110+P93+P103</f>
        <v>#VALUE!</v>
      </c>
      <c r="Q163" s="318" t="e">
        <f>Q100+Q151+Q119+Q126+Q161+Q96+Q106+Q123+Q114+Q110+Q93+Q103</f>
        <v>#VALUE!</v>
      </c>
      <c r="R163" s="212"/>
      <c r="S163" s="212"/>
      <c r="T163" s="212"/>
      <c r="U163" s="212">
        <v>119119797.10521352</v>
      </c>
      <c r="V163" s="213"/>
      <c r="W163" s="213"/>
      <c r="X163" s="215"/>
      <c r="Y163" s="216"/>
      <c r="Z163" s="217"/>
      <c r="AA163" s="312" t="e">
        <f>AA100+AA151+AA119+AA126+AA161+AA96+AA106+AA123+AA114+AA110+AA93+AA103</f>
        <v>#VALUE!</v>
      </c>
      <c r="AB163" s="212">
        <v>119105359.4714561</v>
      </c>
    </row>
    <row r="164" spans="1:28" ht="12.75" thickTop="1" x14ac:dyDescent="0.2"/>
    <row r="167" spans="1:28" s="107" customFormat="1" ht="12" customHeight="1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</row>
  </sheetData>
  <customSheetViews>
    <customSheetView guid="{431D21D0-B32E-418C-AFF6-7D93FC0CED87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EB667C6F-96FB-4562-B61F-31E28A34DE67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48A0ED3C-7998-4604-A8E4-6B878980E086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444EA61C-69FF-425D-9CFF-48F84524037B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71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09">
        <v>44743</v>
      </c>
      <c r="E1" s="355">
        <v>44746</v>
      </c>
      <c r="F1" s="107"/>
      <c r="G1" s="107"/>
    </row>
    <row r="2" spans="1:28" x14ac:dyDescent="0.2">
      <c r="N2" s="183" t="s">
        <v>14</v>
      </c>
      <c r="O2" s="184"/>
      <c r="P2" s="183" t="s">
        <v>16</v>
      </c>
      <c r="Q2" s="184"/>
      <c r="R2" s="107"/>
      <c r="S2" s="107"/>
      <c r="T2" s="107"/>
      <c r="U2" s="107"/>
      <c r="V2" s="107"/>
      <c r="W2" s="107"/>
      <c r="X2" s="183" t="s">
        <v>214</v>
      </c>
      <c r="Y2" s="185"/>
      <c r="Z2" s="185"/>
      <c r="AA2" s="184"/>
    </row>
    <row r="3" spans="1:28" hidden="1" x14ac:dyDescent="0.2">
      <c r="D3" s="110" t="s">
        <v>9</v>
      </c>
      <c r="E3" s="110" t="s">
        <v>4</v>
      </c>
      <c r="F3" s="111" t="s">
        <v>216</v>
      </c>
      <c r="G3" s="111" t="s">
        <v>22</v>
      </c>
      <c r="L3" s="110" t="s">
        <v>23</v>
      </c>
      <c r="M3" s="372" t="s">
        <v>22</v>
      </c>
      <c r="O3" s="378"/>
      <c r="Q3" s="378"/>
      <c r="V3" s="119" t="s">
        <v>217</v>
      </c>
      <c r="Z3" s="122" t="s">
        <v>216</v>
      </c>
      <c r="AA3" s="378"/>
    </row>
    <row r="4" spans="1:28" x14ac:dyDescent="0.2">
      <c r="A4" s="359" t="s">
        <v>1155</v>
      </c>
      <c r="B4" s="359" t="s">
        <v>330</v>
      </c>
      <c r="C4" s="359" t="s">
        <v>1</v>
      </c>
      <c r="D4" s="359" t="s">
        <v>8</v>
      </c>
      <c r="E4" s="359" t="s">
        <v>2</v>
      </c>
      <c r="F4" s="185" t="s">
        <v>5</v>
      </c>
      <c r="G4" s="185" t="s">
        <v>7</v>
      </c>
      <c r="H4" s="185" t="s">
        <v>12</v>
      </c>
      <c r="I4" s="185" t="s">
        <v>13</v>
      </c>
      <c r="J4" s="185" t="s">
        <v>0</v>
      </c>
      <c r="K4" s="185" t="s">
        <v>10</v>
      </c>
      <c r="L4" s="185" t="s">
        <v>25</v>
      </c>
      <c r="M4" s="373" t="s">
        <v>11</v>
      </c>
      <c r="N4" s="185" t="s">
        <v>328</v>
      </c>
      <c r="O4" s="373" t="s">
        <v>1154</v>
      </c>
      <c r="P4" s="185" t="s">
        <v>16</v>
      </c>
      <c r="Q4" s="373" t="s">
        <v>1154</v>
      </c>
      <c r="R4" s="185" t="s">
        <v>15</v>
      </c>
      <c r="S4" s="185" t="s">
        <v>1158</v>
      </c>
      <c r="T4" s="185" t="s">
        <v>24</v>
      </c>
      <c r="U4" s="185" t="s">
        <v>219</v>
      </c>
      <c r="V4" s="185" t="s">
        <v>5</v>
      </c>
      <c r="W4" s="185" t="s">
        <v>12</v>
      </c>
      <c r="X4" s="185" t="s">
        <v>13</v>
      </c>
      <c r="Y4" s="185" t="s">
        <v>0</v>
      </c>
      <c r="Z4" s="185" t="s">
        <v>11</v>
      </c>
      <c r="AA4" s="373" t="s">
        <v>1154</v>
      </c>
      <c r="AB4" s="185" t="s">
        <v>219</v>
      </c>
    </row>
    <row r="5" spans="1:28" s="107" customFormat="1" ht="12" customHeight="1" x14ac:dyDescent="0.2">
      <c r="A5" s="152"/>
      <c r="B5" s="152"/>
      <c r="C5" s="152"/>
      <c r="D5" s="152"/>
      <c r="E5" s="152"/>
      <c r="F5" s="173"/>
      <c r="G5" s="173"/>
      <c r="H5" s="169"/>
      <c r="I5" s="170"/>
      <c r="J5" s="174"/>
      <c r="K5" s="152"/>
      <c r="L5" s="152"/>
      <c r="M5" s="375"/>
      <c r="N5" s="174"/>
      <c r="O5" s="381"/>
      <c r="P5" s="175"/>
      <c r="Q5" s="386"/>
      <c r="R5" s="152"/>
      <c r="S5" s="152"/>
      <c r="T5" s="152"/>
      <c r="U5" s="152"/>
      <c r="V5" s="171"/>
      <c r="W5" s="171"/>
      <c r="X5" s="172"/>
      <c r="Y5" s="176"/>
      <c r="Z5" s="177"/>
      <c r="AA5" s="391"/>
      <c r="AB5" s="167"/>
    </row>
    <row r="6" spans="1:28" s="107" customFormat="1" ht="12" customHeight="1" x14ac:dyDescent="0.2">
      <c r="A6" s="152"/>
      <c r="B6" s="152">
        <v>26234</v>
      </c>
      <c r="C6" s="152" t="s">
        <v>1283</v>
      </c>
      <c r="D6" s="152" t="str">
        <f>_xll.BDP(C6,$D$3)</f>
        <v>CAD</v>
      </c>
      <c r="E6" s="152" t="s">
        <v>1284</v>
      </c>
      <c r="F6" s="173">
        <f>_xll.BDP(C6,$F$3)</f>
        <v>22.76</v>
      </c>
      <c r="G6" s="173" t="str">
        <f>_xll.BDP(C6,$G$3)</f>
        <v>#N/A Requesting Data...</v>
      </c>
      <c r="H6" s="169" t="e">
        <f>IF(OR(OR(G6="#N/A N/A",G6="#N/A Real Time"),OR(F6="#N/A N/A",F6="#N/A Real Time")),0,  G6 - F6)</f>
        <v>#VALUE!</v>
      </c>
      <c r="I6" s="170" t="e">
        <f>IF(OR(F6=0,F6="#N/A N/A"),0,H6 / F6*100)</f>
        <v>#VALUE!</v>
      </c>
      <c r="J6" s="174">
        <v>4768</v>
      </c>
      <c r="K6" s="152" t="str">
        <f>CONCATENATE(D63,D6, " Curncy")</f>
        <v>EURCAD Curncy</v>
      </c>
      <c r="L6" s="152">
        <f>IF(D6 = D63,1,_xll.BDP(K6,$L$3))</f>
        <v>1</v>
      </c>
      <c r="M6" s="375" t="e">
        <f>IF(D6 = D63,1,_xll.BDP(K6,$M$3)*L6)</f>
        <v>#VALUE!</v>
      </c>
      <c r="N6" s="174" t="e">
        <f>H6*J6*R6/M6</f>
        <v>#VALUE!</v>
      </c>
      <c r="O6" s="381" t="e">
        <f>N6 / U63</f>
        <v>#VALUE!</v>
      </c>
      <c r="P6" s="175" t="e">
        <f>IF(OR(OR(J6=0,G6 = "#N/A N/A"),G6="#N/A Real Time"),0,G6*J6*R6/M6)</f>
        <v>#VALUE!</v>
      </c>
      <c r="Q6" s="386" t="e">
        <f>P6 / U63*100</f>
        <v>#VALUE!</v>
      </c>
      <c r="R6" s="152">
        <f>IF(EXACT(D6,UPPER(D6)),1,0.01)/T6</f>
        <v>1</v>
      </c>
      <c r="S6" s="152">
        <v>0</v>
      </c>
      <c r="T6" s="152">
        <v>1</v>
      </c>
      <c r="U6" s="152"/>
      <c r="V6" s="171" t="str">
        <f>_xll.BDH(C6,$V$3,$D$1,$D$1)</f>
        <v>#N/A N/A</v>
      </c>
      <c r="W6" s="171">
        <f>IF(OR(OR(F6="#N/A N/A",F6="#N/A Real Time"),OR(V6="#N/A N/A",V6="#N/A Real Time")),0,  F6 - V6)</f>
        <v>0</v>
      </c>
      <c r="X6" s="172">
        <f>IF(OR(V6=0,V6="#N/A N/A"),0,W6 / V6*100)</f>
        <v>0</v>
      </c>
      <c r="Y6" s="176">
        <v>4768</v>
      </c>
      <c r="Z6" s="177">
        <f>IF(D6 = D63,1,_xll.BDP(K6,$Z$3)*L6)</f>
        <v>1.3427199999999999</v>
      </c>
      <c r="AA6" s="391">
        <f>W6*Y6*R6/Z6 / AB63</f>
        <v>0</v>
      </c>
      <c r="AB6" s="167"/>
    </row>
    <row r="7" spans="1:28" s="107" customFormat="1" ht="12" customHeight="1" x14ac:dyDescent="0.2">
      <c r="A7" s="152"/>
      <c r="B7" s="152">
        <v>26020</v>
      </c>
      <c r="C7" s="152" t="s">
        <v>1672</v>
      </c>
      <c r="D7" s="152" t="str">
        <f>_xll.BDP(C7,$D$3)</f>
        <v>CAD</v>
      </c>
      <c r="E7" s="152" t="s">
        <v>1673</v>
      </c>
      <c r="F7" s="173">
        <f>_xll.BDP(C7,$F$3)</f>
        <v>12.04</v>
      </c>
      <c r="G7" s="173" t="str">
        <f>_xll.BDP(C7,$G$3)</f>
        <v>#N/A Requesting Data...</v>
      </c>
      <c r="H7" s="169" t="e">
        <f>IF(OR(OR(G7="#N/A N/A",G7="#N/A Real Time"),OR(F7="#N/A N/A",F7="#N/A Real Time")),0,  G7 - F7)</f>
        <v>#VALUE!</v>
      </c>
      <c r="I7" s="170" t="e">
        <f>IF(OR(F7=0,F7="#N/A N/A"),0,H7 / F7*100)</f>
        <v>#VALUE!</v>
      </c>
      <c r="J7" s="174">
        <v>8999</v>
      </c>
      <c r="K7" s="152" t="str">
        <f>CONCATENATE(D63,D7, " Curncy")</f>
        <v>EURCAD Curncy</v>
      </c>
      <c r="L7" s="152">
        <f>IF(D7 = D63,1,_xll.BDP(K7,$L$3))</f>
        <v>1</v>
      </c>
      <c r="M7" s="375" t="e">
        <f>IF(D7 = D63,1,_xll.BDP(K7,$M$3)*L7)</f>
        <v>#VALUE!</v>
      </c>
      <c r="N7" s="174" t="e">
        <f>H7*J7*R7/M7</f>
        <v>#VALUE!</v>
      </c>
      <c r="O7" s="381" t="e">
        <f>N7 / U63</f>
        <v>#VALUE!</v>
      </c>
      <c r="P7" s="175" t="e">
        <f>IF(OR(OR(J7=0,G7 = "#N/A N/A"),G7="#N/A Real Time"),0,G7*J7*R7/M7)</f>
        <v>#VALUE!</v>
      </c>
      <c r="Q7" s="386" t="e">
        <f>P7 / U63*100</f>
        <v>#VALUE!</v>
      </c>
      <c r="R7" s="152">
        <f>IF(EXACT(D7,UPPER(D7)),1,0.01)/T7</f>
        <v>1</v>
      </c>
      <c r="S7" s="152">
        <v>0</v>
      </c>
      <c r="T7" s="152">
        <v>1</v>
      </c>
      <c r="U7" s="152"/>
      <c r="V7" s="171" t="str">
        <f>_xll.BDH(C7,$V$3,$D$1,$D$1)</f>
        <v>#N/A N/A</v>
      </c>
      <c r="W7" s="171">
        <f>IF(OR(OR(F7="#N/A N/A",F7="#N/A Real Time"),OR(V7="#N/A N/A",V7="#N/A Real Time")),0,  F7 - V7)</f>
        <v>0</v>
      </c>
      <c r="X7" s="172">
        <f>IF(OR(V7=0,V7="#N/A N/A"),0,W7 / V7*100)</f>
        <v>0</v>
      </c>
      <c r="Y7" s="176">
        <v>8999</v>
      </c>
      <c r="Z7" s="177">
        <f>IF(D7 = D63,1,_xll.BDP(K7,$Z$3)*L7)</f>
        <v>1.3427199999999999</v>
      </c>
      <c r="AA7" s="391">
        <f>W7*Y7*R7/Z7 / AB63</f>
        <v>0</v>
      </c>
      <c r="AB7" s="167"/>
    </row>
    <row r="8" spans="1:28" s="107" customFormat="1" ht="12" customHeight="1" x14ac:dyDescent="0.2">
      <c r="A8" s="186" t="s">
        <v>1640</v>
      </c>
      <c r="B8" s="186"/>
      <c r="C8" s="186"/>
      <c r="D8" s="186"/>
      <c r="E8" s="186" t="s">
        <v>172</v>
      </c>
      <c r="F8" s="230"/>
      <c r="G8" s="230"/>
      <c r="H8" s="231"/>
      <c r="I8" s="232"/>
      <c r="J8" s="233"/>
      <c r="K8" s="186"/>
      <c r="L8" s="186"/>
      <c r="M8" s="376"/>
      <c r="N8" s="233" t="e">
        <f xml:space="preserve"> SUM(N5:N7)</f>
        <v>#VALUE!</v>
      </c>
      <c r="O8" s="382" t="e">
        <f xml:space="preserve"> SUM(O5:O7)</f>
        <v>#VALUE!</v>
      </c>
      <c r="P8" s="234" t="e">
        <f xml:space="preserve"> SUM(P5:P7)</f>
        <v>#VALUE!</v>
      </c>
      <c r="Q8" s="387" t="e">
        <f xml:space="preserve"> SUM(Q5:Q7)</f>
        <v>#VALUE!</v>
      </c>
      <c r="R8" s="186"/>
      <c r="S8" s="186"/>
      <c r="T8" s="186"/>
      <c r="U8" s="186"/>
      <c r="V8" s="235"/>
      <c r="W8" s="235"/>
      <c r="X8" s="236"/>
      <c r="Y8" s="237"/>
      <c r="Z8" s="238"/>
      <c r="AA8" s="392">
        <f xml:space="preserve"> SUM(AA5:AA7)</f>
        <v>0</v>
      </c>
      <c r="AB8" s="211"/>
    </row>
    <row r="9" spans="1:28" s="107" customFormat="1" ht="12" customHeight="1" x14ac:dyDescent="0.2">
      <c r="A9" s="110"/>
      <c r="B9" s="110"/>
      <c r="C9" s="110"/>
      <c r="D9" s="110"/>
      <c r="E9" s="110"/>
      <c r="F9" s="111"/>
      <c r="G9" s="111"/>
      <c r="H9" s="112"/>
      <c r="I9" s="113"/>
      <c r="J9" s="114"/>
      <c r="K9" s="110"/>
      <c r="L9" s="110"/>
      <c r="M9" s="372"/>
      <c r="N9" s="116"/>
      <c r="O9" s="379"/>
      <c r="P9" s="286"/>
      <c r="Q9" s="384"/>
      <c r="R9" s="110"/>
      <c r="S9" s="110"/>
      <c r="T9" s="110"/>
      <c r="U9" s="110"/>
      <c r="V9" s="119"/>
      <c r="W9" s="119"/>
      <c r="X9" s="129"/>
      <c r="Y9" s="121"/>
      <c r="Z9" s="122"/>
      <c r="AA9" s="389"/>
      <c r="AB9" s="123"/>
    </row>
    <row r="10" spans="1:28" s="107" customFormat="1" ht="12" customHeight="1" x14ac:dyDescent="0.2">
      <c r="A10" s="110"/>
      <c r="B10" s="110">
        <v>6335</v>
      </c>
      <c r="C10" s="110" t="s">
        <v>1789</v>
      </c>
      <c r="D10" s="110" t="str">
        <f>_xll.BDP(C10,$D$3)</f>
        <v>EUR</v>
      </c>
      <c r="E10" s="110" t="s">
        <v>1790</v>
      </c>
      <c r="F10" s="111">
        <f>_xll.BDP(C10,$F$3)</f>
        <v>17.149999999999999</v>
      </c>
      <c r="G10" s="111" t="str">
        <f>_xll.BDP(C10,$G$3)</f>
        <v>#N/A Requesting Data...</v>
      </c>
      <c r="H10" s="112" t="e">
        <f>IF(OR(OR(G10="#N/A N/A",G10="#N/A Real Time"),OR(F10="#N/A N/A",F10="#N/A Real Time")),0,  G10 - F10)</f>
        <v>#VALUE!</v>
      </c>
      <c r="I10" s="113" t="e">
        <f>IF(OR(F10=0,F10="#N/A N/A"),0,H10 / F10*100)</f>
        <v>#VALUE!</v>
      </c>
      <c r="J10" s="114">
        <v>9418</v>
      </c>
      <c r="K10" s="110" t="str">
        <f>CONCATENATE(D63,D10, " Curncy")</f>
        <v>EUREUR Curncy</v>
      </c>
      <c r="L10" s="110">
        <f>IF(D10 = D63,1,_xll.BDP(K10,$L$3))</f>
        <v>1</v>
      </c>
      <c r="M10" s="372">
        <f>IF(D10 = D63,1,_xll.BDP(K10,$M$3)*L10)</f>
        <v>1</v>
      </c>
      <c r="N10" s="116" t="e">
        <f>H10*J10*R10/M10</f>
        <v>#VALUE!</v>
      </c>
      <c r="O10" s="379" t="e">
        <f>N10 / U63</f>
        <v>#VALUE!</v>
      </c>
      <c r="P10" s="286" t="e">
        <f>IF(OR(OR(J10=0,G10 = "#N/A N/A"),G10="#N/A Real Time"),0,G10*J10*R10/M10)</f>
        <v>#VALUE!</v>
      </c>
      <c r="Q10" s="384" t="e">
        <f>P10 / U63*100</f>
        <v>#VALUE!</v>
      </c>
      <c r="R10" s="110">
        <f>IF(EXACT(D10,UPPER(D10)),1,0.01)/T10</f>
        <v>1</v>
      </c>
      <c r="S10" s="110">
        <v>0</v>
      </c>
      <c r="T10" s="110">
        <v>1</v>
      </c>
      <c r="U10" s="110"/>
      <c r="V10" s="119">
        <f>_xll.BDH(C10,$V$3,$D$1,$D$1)</f>
        <v>16.829999999999998</v>
      </c>
      <c r="W10" s="119">
        <f>IF(OR(OR(F10="#N/A N/A",F10="#N/A Real Time"),OR(V10="#N/A N/A",V10="#N/A Real Time")),0,  F10 - V10)</f>
        <v>0.32000000000000028</v>
      </c>
      <c r="X10" s="129">
        <f>IF(OR(V10=0,V10="#N/A N/A"),0,W10 / V10*100)</f>
        <v>1.9013666072489621</v>
      </c>
      <c r="Y10" s="121">
        <v>9418</v>
      </c>
      <c r="Z10" s="122">
        <f>IF(D10 = D63,1,_xll.BDP(K10,$Z$3)*L10)</f>
        <v>1</v>
      </c>
      <c r="AA10" s="389">
        <f>W10*Y10*R10/Z10 / AB63</f>
        <v>1.2039366483679755E-4</v>
      </c>
      <c r="AB10" s="123"/>
    </row>
    <row r="11" spans="1:28" s="107" customFormat="1" ht="12" customHeight="1" x14ac:dyDescent="0.2">
      <c r="A11" s="287" t="s">
        <v>1792</v>
      </c>
      <c r="B11" s="287"/>
      <c r="C11" s="287"/>
      <c r="D11" s="287"/>
      <c r="E11" s="287" t="s">
        <v>154</v>
      </c>
      <c r="F11" s="288"/>
      <c r="G11" s="288"/>
      <c r="H11" s="289"/>
      <c r="I11" s="290"/>
      <c r="J11" s="291"/>
      <c r="K11" s="287"/>
      <c r="L11" s="287"/>
      <c r="M11" s="374"/>
      <c r="N11" s="292" t="e">
        <f xml:space="preserve"> SUM(N9:N10)</f>
        <v>#VALUE!</v>
      </c>
      <c r="O11" s="380" t="e">
        <f xml:space="preserve"> SUM(O9:O10)</f>
        <v>#VALUE!</v>
      </c>
      <c r="P11" s="293" t="e">
        <f xml:space="preserve"> SUM(P9:P10)</f>
        <v>#VALUE!</v>
      </c>
      <c r="Q11" s="385" t="e">
        <f xml:space="preserve"> SUM(Q9:Q10)</f>
        <v>#VALUE!</v>
      </c>
      <c r="R11" s="287"/>
      <c r="S11" s="287"/>
      <c r="T11" s="287"/>
      <c r="U11" s="287"/>
      <c r="V11" s="294"/>
      <c r="W11" s="294"/>
      <c r="X11" s="295"/>
      <c r="Y11" s="296"/>
      <c r="Z11" s="297"/>
      <c r="AA11" s="390">
        <f xml:space="preserve"> SUM(AA9:AA10)</f>
        <v>1.2039366483679755E-4</v>
      </c>
      <c r="AB11" s="298"/>
    </row>
    <row r="12" spans="1:28" x14ac:dyDescent="0.2">
      <c r="A12" s="152"/>
      <c r="B12" s="152"/>
      <c r="C12" s="152"/>
      <c r="D12" s="152"/>
      <c r="E12" s="152"/>
      <c r="F12" s="173"/>
      <c r="G12" s="173"/>
      <c r="H12" s="169"/>
      <c r="I12" s="170"/>
      <c r="J12" s="174"/>
      <c r="K12" s="152"/>
      <c r="L12" s="152"/>
      <c r="M12" s="375"/>
      <c r="N12" s="174"/>
      <c r="O12" s="381"/>
      <c r="P12" s="175"/>
      <c r="Q12" s="386"/>
      <c r="R12" s="152"/>
      <c r="S12" s="152"/>
      <c r="T12" s="152"/>
      <c r="U12" s="152"/>
      <c r="V12" s="171"/>
      <c r="W12" s="171"/>
      <c r="X12" s="172"/>
      <c r="Y12" s="176"/>
      <c r="Z12" s="177"/>
      <c r="AA12" s="391"/>
      <c r="AB12" s="167"/>
    </row>
    <row r="13" spans="1:28" x14ac:dyDescent="0.2">
      <c r="A13" s="110"/>
      <c r="B13" s="110">
        <v>19435</v>
      </c>
      <c r="C13" s="110" t="s">
        <v>611</v>
      </c>
      <c r="D13" s="110" t="str">
        <f>_xll.BDP(C13,$D$3)</f>
        <v>EUR</v>
      </c>
      <c r="E13" s="110" t="s">
        <v>636</v>
      </c>
      <c r="F13" s="111">
        <f>_xll.BDP(C13,$F$3)</f>
        <v>11.01</v>
      </c>
      <c r="G13" s="111" t="str">
        <f>_xll.BDP(C13,$G$3)</f>
        <v>#N/A Requesting Data...</v>
      </c>
      <c r="H13" s="112" t="e">
        <f>IF(OR(OR(G13="#N/A N/A",G13="#N/A Real Time"),OR(F13="#N/A N/A",F13="#N/A Real Time")),0,  G13 - F13)</f>
        <v>#VALUE!</v>
      </c>
      <c r="I13" s="113" t="e">
        <f>IF(OR(F13=0,F13="#N/A N/A"),0,H13 / F13*100)</f>
        <v>#VALUE!</v>
      </c>
      <c r="J13" s="114">
        <v>13268</v>
      </c>
      <c r="K13" s="110" t="str">
        <f>CONCATENATE(D63,D13, " Curncy")</f>
        <v>EUREUR Curncy</v>
      </c>
      <c r="L13" s="110">
        <f>IF(D13 = D63,1,_xll.BDP(K13,$L$3))</f>
        <v>1</v>
      </c>
      <c r="M13" s="372">
        <f>IF(D13 = D63,1,_xll.BDP(K13,$M$3)*L13)</f>
        <v>1</v>
      </c>
      <c r="N13" s="116" t="e">
        <f>H13*J13*R13/M13</f>
        <v>#VALUE!</v>
      </c>
      <c r="O13" s="379" t="e">
        <f>N13 / U63</f>
        <v>#VALUE!</v>
      </c>
      <c r="P13" s="286" t="e">
        <f>IF(OR(OR(J13=0,G13 = "#N/A N/A"),G13="#N/A Real Time"),0,G13*J13*R13/M13)</f>
        <v>#VALUE!</v>
      </c>
      <c r="Q13" s="384" t="e">
        <f>P13 / U63*100</f>
        <v>#VALUE!</v>
      </c>
      <c r="R13" s="110">
        <f>IF(EXACT(D13,UPPER(D13)),1,0.01)/T13</f>
        <v>1</v>
      </c>
      <c r="S13" s="110">
        <v>0</v>
      </c>
      <c r="T13" s="110">
        <v>1</v>
      </c>
      <c r="U13" s="110"/>
      <c r="V13" s="119">
        <f>_xll.BDH(C13,$V$3,$D$1,$D$1)</f>
        <v>11.02</v>
      </c>
      <c r="W13" s="119">
        <f>IF(OR(OR(F13="#N/A N/A",F13="#N/A Real Time"),OR(V13="#N/A N/A",V13="#N/A Real Time")),0,  F13 - V13)</f>
        <v>-9.9999999999997868E-3</v>
      </c>
      <c r="X13" s="129">
        <f>IF(OR(V13=0,V13="#N/A N/A"),0,W13 / V13*100)</f>
        <v>-9.0744101633391902E-2</v>
      </c>
      <c r="Y13" s="121">
        <v>13268</v>
      </c>
      <c r="Z13" s="122">
        <f>IF(D13 = D63,1,_xll.BDP(K13,$Z$3)*L13)</f>
        <v>1</v>
      </c>
      <c r="AA13" s="389">
        <f>W13*Y13*R13/Z13 / AB63</f>
        <v>-5.3002997752130047E-6</v>
      </c>
      <c r="AB13" s="123"/>
    </row>
    <row r="14" spans="1:28" x14ac:dyDescent="0.2">
      <c r="A14" s="152"/>
      <c r="B14" s="152">
        <v>6885</v>
      </c>
      <c r="C14" s="152" t="s">
        <v>1232</v>
      </c>
      <c r="D14" s="152" t="str">
        <f>_xll.BDP(C14,$D$3)</f>
        <v>EUR</v>
      </c>
      <c r="E14" s="152" t="s">
        <v>1233</v>
      </c>
      <c r="F14" s="173">
        <f>_xll.BDP(C14,$F$3)</f>
        <v>1.3645</v>
      </c>
      <c r="G14" s="173" t="str">
        <f>_xll.BDP(C14,$G$3)</f>
        <v>#N/A Requesting Data...</v>
      </c>
      <c r="H14" s="169" t="e">
        <f>IF(OR(OR(G14="#N/A N/A",G14="#N/A Real Time"),OR(F14="#N/A N/A",F14="#N/A Real Time")),0,  G14 - F14)</f>
        <v>#VALUE!</v>
      </c>
      <c r="I14" s="170" t="e">
        <f>IF(OR(F14=0,F14="#N/A N/A"),0,H14 / F14*100)</f>
        <v>#VALUE!</v>
      </c>
      <c r="J14" s="174">
        <v>350560</v>
      </c>
      <c r="K14" s="152" t="str">
        <f>CONCATENATE(D63,D14, " Curncy")</f>
        <v>EUREUR Curncy</v>
      </c>
      <c r="L14" s="152">
        <f>IF(D14 = D63,1,_xll.BDP(K14,$L$3))</f>
        <v>1</v>
      </c>
      <c r="M14" s="375">
        <f>IF(D14 = D63,1,_xll.BDP(K14,$M$3)*L14)</f>
        <v>1</v>
      </c>
      <c r="N14" s="174" t="e">
        <f>H14*J14*R14/M14</f>
        <v>#VALUE!</v>
      </c>
      <c r="O14" s="381" t="e">
        <f>N14 / U63</f>
        <v>#VALUE!</v>
      </c>
      <c r="P14" s="175" t="e">
        <f>IF(OR(OR(J14=0,G14 = "#N/A N/A"),G14="#N/A Real Time"),0,G14*J14*R14/M14)</f>
        <v>#VALUE!</v>
      </c>
      <c r="Q14" s="386" t="e">
        <f>P14 / U63*100</f>
        <v>#VALUE!</v>
      </c>
      <c r="R14" s="152">
        <f>IF(EXACT(D14,UPPER(D14)),1,0.01)/T14</f>
        <v>1</v>
      </c>
      <c r="S14" s="152">
        <v>0</v>
      </c>
      <c r="T14" s="152">
        <v>1</v>
      </c>
      <c r="U14" s="152"/>
      <c r="V14" s="171">
        <f>_xll.BDH(C14,$V$3,$D$1,$D$1)</f>
        <v>1.387</v>
      </c>
      <c r="W14" s="171">
        <f>IF(OR(OR(F14="#N/A N/A",F14="#N/A Real Time"),OR(V14="#N/A N/A",V14="#N/A Real Time")),0,  F14 - V14)</f>
        <v>-2.2499999999999964E-2</v>
      </c>
      <c r="X14" s="172">
        <f>IF(OR(V14=0,V14="#N/A N/A"),0,W14 / V14*100)</f>
        <v>-1.6222062004325859</v>
      </c>
      <c r="Y14" s="176">
        <v>350560</v>
      </c>
      <c r="Z14" s="177">
        <f>IF(D14 = D63,1,_xll.BDP(K14,$Z$3)*L14)</f>
        <v>1</v>
      </c>
      <c r="AA14" s="391">
        <f>W14*Y14*R14/Z14 / AB63</f>
        <v>-3.1509379338989243E-4</v>
      </c>
      <c r="AB14" s="167"/>
    </row>
    <row r="15" spans="1:28" x14ac:dyDescent="0.2">
      <c r="A15" s="186" t="s">
        <v>1554</v>
      </c>
      <c r="B15" s="186"/>
      <c r="C15" s="186"/>
      <c r="D15" s="186"/>
      <c r="E15" s="186" t="s">
        <v>132</v>
      </c>
      <c r="F15" s="187"/>
      <c r="G15" s="187"/>
      <c r="H15" s="188"/>
      <c r="I15" s="189"/>
      <c r="J15" s="190"/>
      <c r="K15" s="186"/>
      <c r="L15" s="186"/>
      <c r="M15" s="393"/>
      <c r="N15" s="191" t="e">
        <f xml:space="preserve"> SUM(N12:N14)</f>
        <v>#VALUE!</v>
      </c>
      <c r="O15" s="395" t="e">
        <f xml:space="preserve"> SUM(O12:O14)</f>
        <v>#VALUE!</v>
      </c>
      <c r="P15" s="192" t="e">
        <f xml:space="preserve"> SUM(P12:P14)</f>
        <v>#VALUE!</v>
      </c>
      <c r="Q15" s="397" t="e">
        <f xml:space="preserve"> SUM(Q12:Q14)</f>
        <v>#VALUE!</v>
      </c>
      <c r="R15" s="186"/>
      <c r="S15" s="186"/>
      <c r="T15" s="186"/>
      <c r="U15" s="186"/>
      <c r="V15" s="195"/>
      <c r="W15" s="195"/>
      <c r="X15" s="196"/>
      <c r="Y15" s="197"/>
      <c r="Z15" s="198"/>
      <c r="AA15" s="399">
        <f xml:space="preserve"> SUM(AA12:AA14)</f>
        <v>-3.2039409316510545E-4</v>
      </c>
      <c r="AB15" s="211"/>
    </row>
    <row r="16" spans="1:28" s="107" customFormat="1" ht="12" customHeight="1" x14ac:dyDescent="0.2">
      <c r="A16" s="152"/>
      <c r="B16" s="152"/>
      <c r="C16" s="152"/>
      <c r="D16" s="152"/>
      <c r="E16" s="152"/>
      <c r="F16" s="173"/>
      <c r="G16" s="173"/>
      <c r="H16" s="169"/>
      <c r="I16" s="170"/>
      <c r="J16" s="174"/>
      <c r="K16" s="152"/>
      <c r="L16" s="152"/>
      <c r="M16" s="375"/>
      <c r="N16" s="174"/>
      <c r="O16" s="381"/>
      <c r="P16" s="175"/>
      <c r="Q16" s="386"/>
      <c r="R16" s="152"/>
      <c r="S16" s="152"/>
      <c r="T16" s="152"/>
      <c r="U16" s="152"/>
      <c r="V16" s="171"/>
      <c r="W16" s="171"/>
      <c r="X16" s="172"/>
      <c r="Y16" s="176"/>
      <c r="Z16" s="177"/>
      <c r="AA16" s="391"/>
      <c r="AB16" s="167"/>
    </row>
    <row r="17" spans="1:28" s="107" customFormat="1" ht="12" customHeight="1" x14ac:dyDescent="0.2">
      <c r="A17" s="152"/>
      <c r="B17" s="152">
        <v>27628</v>
      </c>
      <c r="C17" s="152" t="s">
        <v>675</v>
      </c>
      <c r="D17" s="152" t="str">
        <f>_xll.BDP(C17,$D$3)</f>
        <v>JPY</v>
      </c>
      <c r="E17" s="152" t="s">
        <v>720</v>
      </c>
      <c r="F17" s="173">
        <f>_xll.BDP(C17,$F$3)</f>
        <v>241</v>
      </c>
      <c r="G17" s="173" t="str">
        <f>_xll.BDP(C17,$G$3)</f>
        <v>#N/A Requesting Data...</v>
      </c>
      <c r="H17" s="169" t="e">
        <f>IF(OR(OR(G17="#N/A N/A",G17="#N/A Real Time"),OR(F17="#N/A N/A",F17="#N/A Real Time")),0,  G17 - F17)</f>
        <v>#VALUE!</v>
      </c>
      <c r="I17" s="170" t="e">
        <f>IF(OR(F17=0,F17="#N/A N/A"),0,H17 / F17*100)</f>
        <v>#VALUE!</v>
      </c>
      <c r="J17" s="174">
        <v>464535</v>
      </c>
      <c r="K17" s="152" t="str">
        <f>CONCATENATE(D63,D17, " Curncy")</f>
        <v>EURJPY Curncy</v>
      </c>
      <c r="L17" s="152">
        <f>IF(D17 = D63,1,_xll.BDP(K17,$L$3))</f>
        <v>1</v>
      </c>
      <c r="M17" s="375" t="e">
        <f>IF(D17 = D63,1,_xll.BDP(K17,$M$3)*L17)</f>
        <v>#VALUE!</v>
      </c>
      <c r="N17" s="174" t="e">
        <f>H17*J17*R17/M17</f>
        <v>#VALUE!</v>
      </c>
      <c r="O17" s="381" t="e">
        <f>N17 / U63</f>
        <v>#VALUE!</v>
      </c>
      <c r="P17" s="175" t="e">
        <f>IF(OR(OR(J17=0,G17 = "#N/A N/A"),G17="#N/A Real Time"),0,G17*J17*R17/M17)</f>
        <v>#VALUE!</v>
      </c>
      <c r="Q17" s="386" t="e">
        <f>P17 / U63*100</f>
        <v>#VALUE!</v>
      </c>
      <c r="R17" s="152">
        <f>IF(EXACT(D17,UPPER(D17)),1,0.01)/T17</f>
        <v>1</v>
      </c>
      <c r="S17" s="152">
        <v>0</v>
      </c>
      <c r="T17" s="152">
        <v>1</v>
      </c>
      <c r="U17" s="152"/>
      <c r="V17" s="171">
        <f>_xll.BDH(C17,$V$3,$D$1,$D$1)</f>
        <v>286</v>
      </c>
      <c r="W17" s="171">
        <f>IF(OR(OR(F17="#N/A N/A",F17="#N/A Real Time"),OR(V17="#N/A N/A",V17="#N/A Real Time")),0,  F17 - V17)</f>
        <v>-45</v>
      </c>
      <c r="X17" s="172">
        <f>IF(OR(V17=0,V17="#N/A N/A"),0,W17 / V17*100)</f>
        <v>-15.734265734265735</v>
      </c>
      <c r="Y17" s="176">
        <v>464535</v>
      </c>
      <c r="Z17" s="177">
        <f>IF(D17 = D63,1,_xll.BDP(K17,$Z$3)*L17)</f>
        <v>140.99</v>
      </c>
      <c r="AA17" s="391">
        <f>W17*Y17*R17/Z17 / AB63</f>
        <v>-5.9229438389290312E-3</v>
      </c>
      <c r="AB17" s="167"/>
    </row>
    <row r="18" spans="1:28" x14ac:dyDescent="0.2">
      <c r="A18" s="186" t="s">
        <v>1555</v>
      </c>
      <c r="B18" s="186"/>
      <c r="C18" s="186"/>
      <c r="D18" s="186"/>
      <c r="E18" s="186" t="s">
        <v>21</v>
      </c>
      <c r="F18" s="230"/>
      <c r="G18" s="230"/>
      <c r="H18" s="231"/>
      <c r="I18" s="232"/>
      <c r="J18" s="233"/>
      <c r="K18" s="186"/>
      <c r="L18" s="186"/>
      <c r="M18" s="376"/>
      <c r="N18" s="233" t="e">
        <f xml:space="preserve"> SUM(N16:N17)</f>
        <v>#VALUE!</v>
      </c>
      <c r="O18" s="382" t="e">
        <f xml:space="preserve"> SUM(O16:O17)</f>
        <v>#VALUE!</v>
      </c>
      <c r="P18" s="234" t="e">
        <f xml:space="preserve"> SUM(P16:P17)</f>
        <v>#VALUE!</v>
      </c>
      <c r="Q18" s="387" t="e">
        <f xml:space="preserve"> SUM(Q16:Q17)</f>
        <v>#VALUE!</v>
      </c>
      <c r="R18" s="186"/>
      <c r="S18" s="186"/>
      <c r="T18" s="186"/>
      <c r="U18" s="186"/>
      <c r="V18" s="235"/>
      <c r="W18" s="235"/>
      <c r="X18" s="236"/>
      <c r="Y18" s="237"/>
      <c r="Z18" s="238"/>
      <c r="AA18" s="392">
        <f xml:space="preserve"> SUM(AA16:AA17)</f>
        <v>-5.9229438389290312E-3</v>
      </c>
      <c r="AB18" s="211"/>
    </row>
    <row r="19" spans="1:28" x14ac:dyDescent="0.2">
      <c r="A19" s="152"/>
      <c r="B19" s="152"/>
      <c r="C19" s="152"/>
      <c r="D19" s="152"/>
      <c r="E19" s="152"/>
      <c r="F19" s="173"/>
      <c r="G19" s="173"/>
      <c r="H19" s="169"/>
      <c r="I19" s="170"/>
      <c r="J19" s="174"/>
      <c r="K19" s="152"/>
      <c r="L19" s="152"/>
      <c r="M19" s="375"/>
      <c r="N19" s="174"/>
      <c r="O19" s="381"/>
      <c r="P19" s="175"/>
      <c r="Q19" s="386"/>
      <c r="R19" s="152"/>
      <c r="S19" s="152"/>
      <c r="T19" s="152"/>
      <c r="U19" s="152"/>
      <c r="V19" s="171"/>
      <c r="W19" s="171"/>
      <c r="X19" s="172"/>
      <c r="Y19" s="176"/>
      <c r="Z19" s="177"/>
      <c r="AA19" s="391"/>
      <c r="AB19" s="167"/>
    </row>
    <row r="20" spans="1:28" x14ac:dyDescent="0.2">
      <c r="A20" s="152"/>
      <c r="B20" s="152">
        <v>24498</v>
      </c>
      <c r="C20" s="152" t="s">
        <v>1621</v>
      </c>
      <c r="D20" s="152" t="str">
        <f>_xll.BDP(C20,$D$3)</f>
        <v>NOK</v>
      </c>
      <c r="E20" s="152" t="s">
        <v>249</v>
      </c>
      <c r="F20" s="173">
        <f>_xll.BDP(C20,$F$3)</f>
        <v>335.2</v>
      </c>
      <c r="G20" s="173" t="str">
        <f>_xll.BDP(C20,$G$3)</f>
        <v>#N/A Requesting Data...</v>
      </c>
      <c r="H20" s="169" t="e">
        <f>IF(OR(OR(G20="#N/A N/A",G20="#N/A Real Time"),OR(F20="#N/A N/A",F20="#N/A Real Time")),0,  G20 - F20)</f>
        <v>#VALUE!</v>
      </c>
      <c r="I20" s="170" t="e">
        <f>IF(OR(F20=0,F20="#N/A N/A"),0,H20 / F20*100)</f>
        <v>#VALUE!</v>
      </c>
      <c r="J20" s="174">
        <v>43130</v>
      </c>
      <c r="K20" s="152" t="str">
        <f>CONCATENATE(D63,D20, " Curncy")</f>
        <v>EURNOK Curncy</v>
      </c>
      <c r="L20" s="152">
        <f>IF(D20 = D63,1,_xll.BDP(K20,$L$3))</f>
        <v>1</v>
      </c>
      <c r="M20" s="375" t="e">
        <f>IF(D20 = D63,1,_xll.BDP(K20,$M$3)*L20)</f>
        <v>#VALUE!</v>
      </c>
      <c r="N20" s="174" t="e">
        <f>H20*J20*R20/M20</f>
        <v>#VALUE!</v>
      </c>
      <c r="O20" s="381" t="e">
        <f>N20 / U63</f>
        <v>#VALUE!</v>
      </c>
      <c r="P20" s="175" t="e">
        <f>IF(OR(OR(J20=0,G20 = "#N/A N/A"),G20="#N/A Real Time"),0,G20*J20*R20/M20)</f>
        <v>#VALUE!</v>
      </c>
      <c r="Q20" s="386" t="e">
        <f>P20 / U63*100</f>
        <v>#VALUE!</v>
      </c>
      <c r="R20" s="152">
        <f>IF(EXACT(D20,UPPER(D20)),1,0.01)/T20</f>
        <v>1</v>
      </c>
      <c r="S20" s="152">
        <v>0</v>
      </c>
      <c r="T20" s="152">
        <v>1</v>
      </c>
      <c r="U20" s="152"/>
      <c r="V20" s="171">
        <f>_xll.BDH(C20,$V$3,$D$1,$D$1)</f>
        <v>342.1</v>
      </c>
      <c r="W20" s="171">
        <f>IF(OR(OR(F20="#N/A N/A",F20="#N/A Real Time"),OR(V20="#N/A N/A",V20="#N/A Real Time")),0,  F20 - V20)</f>
        <v>-6.9000000000000341</v>
      </c>
      <c r="X20" s="172">
        <f>IF(OR(V20=0,V20="#N/A N/A"),0,W20 / V20*100)</f>
        <v>-2.0169541069862711</v>
      </c>
      <c r="Y20" s="176">
        <v>43130</v>
      </c>
      <c r="Z20" s="177">
        <f>IF(D20 = D63,1,_xll.BDP(K20,$Z$3)*L20)</f>
        <v>10.3965</v>
      </c>
      <c r="AA20" s="391">
        <f>W20*Y20*R20/Z20 / AB63</f>
        <v>-1.1435005065465029E-3</v>
      </c>
      <c r="AB20" s="167"/>
    </row>
    <row r="21" spans="1:28" x14ac:dyDescent="0.2">
      <c r="A21" s="152"/>
      <c r="B21" s="152">
        <v>106</v>
      </c>
      <c r="C21" s="152" t="s">
        <v>623</v>
      </c>
      <c r="D21" s="152" t="str">
        <f>_xll.BDP(C21,$D$3)</f>
        <v>NOK</v>
      </c>
      <c r="E21" s="152" t="s">
        <v>647</v>
      </c>
      <c r="F21" s="173">
        <f>_xll.BDP(C21,$F$3)</f>
        <v>54</v>
      </c>
      <c r="G21" s="173" t="str">
        <f>_xll.BDP(C21,$G$3)</f>
        <v>#N/A Requesting Data...</v>
      </c>
      <c r="H21" s="169" t="e">
        <f>IF(OR(OR(G21="#N/A N/A",G21="#N/A Real Time"),OR(F21="#N/A N/A",F21="#N/A Real Time")),0,  G21 - F21)</f>
        <v>#VALUE!</v>
      </c>
      <c r="I21" s="170" t="e">
        <f>IF(OR(F21=0,F21="#N/A N/A"),0,H21 / F21*100)</f>
        <v>#VALUE!</v>
      </c>
      <c r="J21" s="174">
        <v>37862</v>
      </c>
      <c r="K21" s="152" t="str">
        <f>CONCATENATE(D63,D21, " Curncy")</f>
        <v>EURNOK Curncy</v>
      </c>
      <c r="L21" s="152">
        <f>IF(D21 = D63,1,_xll.BDP(K21,$L$3))</f>
        <v>1</v>
      </c>
      <c r="M21" s="375" t="e">
        <f>IF(D21 = D63,1,_xll.BDP(K21,$M$3)*L21)</f>
        <v>#VALUE!</v>
      </c>
      <c r="N21" s="174" t="e">
        <f>H21*J21*R21/M21</f>
        <v>#VALUE!</v>
      </c>
      <c r="O21" s="381" t="e">
        <f>N21 / U63</f>
        <v>#VALUE!</v>
      </c>
      <c r="P21" s="175" t="e">
        <f>IF(OR(OR(J21=0,G21 = "#N/A N/A"),G21="#N/A Real Time"),0,G21*J21*R21/M21)</f>
        <v>#VALUE!</v>
      </c>
      <c r="Q21" s="386" t="e">
        <f>P21 / U63*100</f>
        <v>#VALUE!</v>
      </c>
      <c r="R21" s="152">
        <f>IF(EXACT(D21,UPPER(D21)),1,0.01)/T21</f>
        <v>1</v>
      </c>
      <c r="S21" s="152">
        <v>0</v>
      </c>
      <c r="T21" s="152">
        <v>1</v>
      </c>
      <c r="U21" s="152"/>
      <c r="V21" s="171" t="str">
        <f>_xll.BDH(C21,$V$3,$D$1,$D$1)</f>
        <v>#N/A Requesting Data...</v>
      </c>
      <c r="W21" s="171" t="e">
        <f>IF(OR(OR(F21="#N/A N/A",F21="#N/A Real Time"),OR(V21="#N/A N/A",V21="#N/A Real Time")),0,  F21 - V21)</f>
        <v>#VALUE!</v>
      </c>
      <c r="X21" s="172" t="e">
        <f>IF(OR(V21=0,V21="#N/A N/A"),0,W21 / V21*100)</f>
        <v>#VALUE!</v>
      </c>
      <c r="Y21" s="176">
        <v>37862</v>
      </c>
      <c r="Z21" s="177">
        <f>IF(D21 = D63,1,_xll.BDP(K21,$Z$3)*L21)</f>
        <v>10.3965</v>
      </c>
      <c r="AA21" s="391" t="e">
        <f>W21*Y21*R21/Z21 / AB63</f>
        <v>#VALUE!</v>
      </c>
      <c r="AB21" s="167"/>
    </row>
    <row r="22" spans="1:28" x14ac:dyDescent="0.2">
      <c r="A22" s="152"/>
      <c r="B22" s="152">
        <v>26989</v>
      </c>
      <c r="C22" s="152" t="s">
        <v>115</v>
      </c>
      <c r="D22" s="152" t="str">
        <f>_xll.BDP(C22,$D$3)</f>
        <v>NOK</v>
      </c>
      <c r="E22" s="152" t="s">
        <v>230</v>
      </c>
      <c r="F22" s="173">
        <f>_xll.BDP(C22,$F$3)</f>
        <v>32</v>
      </c>
      <c r="G22" s="173" t="str">
        <f>_xll.BDP(C22,$G$3)</f>
        <v>#N/A Requesting Data...</v>
      </c>
      <c r="H22" s="169" t="e">
        <f>IF(OR(OR(G22="#N/A N/A",G22="#N/A Real Time"),OR(F22="#N/A N/A",F22="#N/A Real Time")),0,  G22 - F22)</f>
        <v>#VALUE!</v>
      </c>
      <c r="I22" s="170" t="e">
        <f>IF(OR(F22=0,F22="#N/A N/A"),0,H22 / F22*100)</f>
        <v>#VALUE!</v>
      </c>
      <c r="J22" s="174">
        <v>511</v>
      </c>
      <c r="K22" s="152" t="str">
        <f>CONCATENATE(D63,D22, " Curncy")</f>
        <v>EURNOK Curncy</v>
      </c>
      <c r="L22" s="152">
        <f>IF(D22 = D63,1,_xll.BDP(K22,$L$3))</f>
        <v>1</v>
      </c>
      <c r="M22" s="375" t="e">
        <f>IF(D22 = D63,1,_xll.BDP(K22,$M$3)*L22)</f>
        <v>#VALUE!</v>
      </c>
      <c r="N22" s="174" t="e">
        <f>H22*J22*R22/M22</f>
        <v>#VALUE!</v>
      </c>
      <c r="O22" s="381" t="e">
        <f>N22 / U63</f>
        <v>#VALUE!</v>
      </c>
      <c r="P22" s="175" t="e">
        <f>IF(OR(OR(J22=0,G22 = "#N/A N/A"),G22="#N/A Real Time"),0,G22*J22*R22/M22)</f>
        <v>#VALUE!</v>
      </c>
      <c r="Q22" s="386" t="e">
        <f>P22 / U63*100</f>
        <v>#VALUE!</v>
      </c>
      <c r="R22" s="152">
        <f>IF(EXACT(D22,UPPER(D22)),1,0.01)/T22</f>
        <v>1</v>
      </c>
      <c r="S22" s="152">
        <v>0</v>
      </c>
      <c r="T22" s="152">
        <v>1</v>
      </c>
      <c r="U22" s="152"/>
      <c r="V22" s="171">
        <f>_xll.BDH(C22,$V$3,$D$1,$D$1)</f>
        <v>32.299999999999997</v>
      </c>
      <c r="W22" s="171">
        <f>IF(OR(OR(F22="#N/A N/A",F22="#N/A Real Time"),OR(V22="#N/A N/A",V22="#N/A Real Time")),0,  F22 - V22)</f>
        <v>-0.29999999999999716</v>
      </c>
      <c r="X22" s="172">
        <f>IF(OR(V22=0,V22="#N/A N/A"),0,W22 / V22*100)</f>
        <v>-0.92879256965943402</v>
      </c>
      <c r="Y22" s="176">
        <v>511</v>
      </c>
      <c r="Z22" s="177">
        <f>IF(D22 = D63,1,_xll.BDP(K22,$Z$3)*L22)</f>
        <v>10.3965</v>
      </c>
      <c r="AA22" s="391">
        <f>W22*Y22*R22/Z22 / AB63</f>
        <v>-5.8904702551966711E-7</v>
      </c>
      <c r="AB22" s="167"/>
    </row>
    <row r="23" spans="1:28" s="107" customFormat="1" ht="12" customHeight="1" x14ac:dyDescent="0.2">
      <c r="A23" s="110"/>
      <c r="B23" s="110">
        <v>100</v>
      </c>
      <c r="C23" s="110" t="s">
        <v>627</v>
      </c>
      <c r="D23" s="110" t="str">
        <f>_xll.BDP(C23,$D$3)</f>
        <v>NOK</v>
      </c>
      <c r="E23" s="110" t="s">
        <v>652</v>
      </c>
      <c r="F23" s="111">
        <f>_xll.BDP(C23,$F$3)</f>
        <v>416.3</v>
      </c>
      <c r="G23" s="111" t="str">
        <f>_xll.BDP(C23,$G$3)</f>
        <v>#N/A Requesting Data...</v>
      </c>
      <c r="H23" s="112" t="e">
        <f>IF(OR(OR(G23="#N/A N/A",G23="#N/A Real Time"),OR(F23="#N/A N/A",F23="#N/A Real Time")),0,  G23 - F23)</f>
        <v>#VALUE!</v>
      </c>
      <c r="I23" s="113" t="e">
        <f>IF(OR(F23=0,F23="#N/A N/A"),0,H23 / F23*100)</f>
        <v>#VALUE!</v>
      </c>
      <c r="J23" s="114">
        <v>8837</v>
      </c>
      <c r="K23" s="110" t="str">
        <f>CONCATENATE(D63,D23, " Curncy")</f>
        <v>EURNOK Curncy</v>
      </c>
      <c r="L23" s="110">
        <f>IF(D23 = D63,1,_xll.BDP(K23,$L$3))</f>
        <v>1</v>
      </c>
      <c r="M23" s="372" t="e">
        <f>IF(D23 = D63,1,_xll.BDP(K23,$M$3)*L23)</f>
        <v>#VALUE!</v>
      </c>
      <c r="N23" s="116" t="e">
        <f>H23*J23*R23/M23</f>
        <v>#VALUE!</v>
      </c>
      <c r="O23" s="379" t="e">
        <f>N23 / U63</f>
        <v>#VALUE!</v>
      </c>
      <c r="P23" s="286" t="e">
        <f>IF(OR(OR(J23=0,G23 = "#N/A N/A"),G23="#N/A Real Time"),0,G23*J23*R23/M23)</f>
        <v>#VALUE!</v>
      </c>
      <c r="Q23" s="384" t="e">
        <f>P23 / U63*100</f>
        <v>#VALUE!</v>
      </c>
      <c r="R23" s="110">
        <f>IF(EXACT(D23,UPPER(D23)),1,0.01)/T23</f>
        <v>1</v>
      </c>
      <c r="S23" s="110">
        <v>0</v>
      </c>
      <c r="T23" s="110">
        <v>1</v>
      </c>
      <c r="U23" s="110"/>
      <c r="V23" s="119">
        <f>_xll.BDH(C23,$V$3,$D$1,$D$1)</f>
        <v>411.6</v>
      </c>
      <c r="W23" s="119">
        <f>IF(OR(OR(F23="#N/A N/A",F23="#N/A Real Time"),OR(V23="#N/A N/A",V23="#N/A Real Time")),0,  F23 - V23)</f>
        <v>4.6999999999999886</v>
      </c>
      <c r="X23" s="129">
        <f>IF(OR(V23=0,V23="#N/A N/A"),0,W23 / V23*100)</f>
        <v>1.1418853255587922</v>
      </c>
      <c r="Y23" s="121">
        <v>8837</v>
      </c>
      <c r="Z23" s="122">
        <f>IF(D23 = D63,1,_xll.BDP(K23,$Z$3)*L23)</f>
        <v>10.3965</v>
      </c>
      <c r="AA23" s="389">
        <f>W23*Y23*R23/Z23 / AB63</f>
        <v>1.5959178247378653E-4</v>
      </c>
      <c r="AB23" s="123"/>
    </row>
    <row r="24" spans="1:28" s="107" customFormat="1" ht="12" customHeight="1" x14ac:dyDescent="0.2">
      <c r="A24" s="287" t="s">
        <v>1556</v>
      </c>
      <c r="B24" s="287"/>
      <c r="C24" s="287"/>
      <c r="D24" s="287"/>
      <c r="E24" s="287" t="s">
        <v>113</v>
      </c>
      <c r="F24" s="288"/>
      <c r="G24" s="288"/>
      <c r="H24" s="289"/>
      <c r="I24" s="290"/>
      <c r="J24" s="291"/>
      <c r="K24" s="287"/>
      <c r="L24" s="287"/>
      <c r="M24" s="374"/>
      <c r="N24" s="292" t="e">
        <f xml:space="preserve"> SUM(N19:N23)</f>
        <v>#VALUE!</v>
      </c>
      <c r="O24" s="380" t="e">
        <f xml:space="preserve"> SUM(O19:O23)</f>
        <v>#VALUE!</v>
      </c>
      <c r="P24" s="293" t="e">
        <f xml:space="preserve"> SUM(P19:P23)</f>
        <v>#VALUE!</v>
      </c>
      <c r="Q24" s="385" t="e">
        <f xml:space="preserve"> SUM(Q19:Q23)</f>
        <v>#VALUE!</v>
      </c>
      <c r="R24" s="287"/>
      <c r="S24" s="287"/>
      <c r="T24" s="287"/>
      <c r="U24" s="287"/>
      <c r="V24" s="294"/>
      <c r="W24" s="294"/>
      <c r="X24" s="295"/>
      <c r="Y24" s="296"/>
      <c r="Z24" s="297"/>
      <c r="AA24" s="390" t="e">
        <f xml:space="preserve"> SUM(AA19:AA23)</f>
        <v>#VALUE!</v>
      </c>
      <c r="AB24" s="298"/>
    </row>
    <row r="25" spans="1:28" s="107" customFormat="1" ht="12" customHeight="1" x14ac:dyDescent="0.2">
      <c r="A25" s="110"/>
      <c r="B25" s="110"/>
      <c r="C25" s="110"/>
      <c r="D25" s="110"/>
      <c r="E25" s="110"/>
      <c r="F25" s="111"/>
      <c r="G25" s="111"/>
      <c r="H25" s="112"/>
      <c r="I25" s="113"/>
      <c r="J25" s="114"/>
      <c r="K25" s="110"/>
      <c r="L25" s="110"/>
      <c r="M25" s="372"/>
      <c r="N25" s="116"/>
      <c r="O25" s="379"/>
      <c r="P25" s="286"/>
      <c r="Q25" s="384"/>
      <c r="R25" s="110"/>
      <c r="S25" s="110"/>
      <c r="T25" s="110"/>
      <c r="U25" s="110"/>
      <c r="V25" s="119"/>
      <c r="W25" s="119"/>
      <c r="X25" s="129"/>
      <c r="Y25" s="121"/>
      <c r="Z25" s="122"/>
      <c r="AA25" s="389"/>
      <c r="AB25" s="123"/>
    </row>
    <row r="26" spans="1:28" x14ac:dyDescent="0.2">
      <c r="A26" s="110"/>
      <c r="B26" s="110">
        <v>2099</v>
      </c>
      <c r="C26" s="110" t="s">
        <v>1723</v>
      </c>
      <c r="D26" s="110" t="str">
        <f>_xll.BDP(C26,$D$3)</f>
        <v>EUR</v>
      </c>
      <c r="E26" s="110" t="s">
        <v>1724</v>
      </c>
      <c r="F26" s="111">
        <f>_xll.BDP(C26,$F$3)</f>
        <v>16.14</v>
      </c>
      <c r="G26" s="111" t="str">
        <f>_xll.BDP(C26,$G$3)</f>
        <v>#N/A Requesting Data...</v>
      </c>
      <c r="H26" s="112" t="e">
        <f>IF(OR(OR(G26="#N/A N/A",G26="#N/A Real Time"),OR(F26="#N/A N/A",F26="#N/A Real Time")),0,  G26 - F26)</f>
        <v>#VALUE!</v>
      </c>
      <c r="I26" s="113" t="e">
        <f>IF(OR(F26=0,F26="#N/A N/A"),0,H26 / F26*100)</f>
        <v>#VALUE!</v>
      </c>
      <c r="J26" s="114">
        <v>15798</v>
      </c>
      <c r="K26" s="110" t="str">
        <f>CONCATENATE(D63,D26, " Curncy")</f>
        <v>EUREUR Curncy</v>
      </c>
      <c r="L26" s="110">
        <f>IF(D26 = D63,1,_xll.BDP(K26,$L$3))</f>
        <v>1</v>
      </c>
      <c r="M26" s="372">
        <f>IF(D26 = D63,1,_xll.BDP(K26,$M$3)*L26)</f>
        <v>1</v>
      </c>
      <c r="N26" s="116" t="e">
        <f>H26*J26*R26/M26</f>
        <v>#VALUE!</v>
      </c>
      <c r="O26" s="379" t="e">
        <f>N26 / U63</f>
        <v>#VALUE!</v>
      </c>
      <c r="P26" s="286" t="e">
        <f>IF(OR(OR(J26=0,G26 = "#N/A N/A"),G26="#N/A Real Time"),0,G26*J26*R26/M26)</f>
        <v>#VALUE!</v>
      </c>
      <c r="Q26" s="384" t="e">
        <f>P26 / U63*100</f>
        <v>#VALUE!</v>
      </c>
      <c r="R26" s="110">
        <f>IF(EXACT(D26,UPPER(D26)),1,0.01)/T26</f>
        <v>1</v>
      </c>
      <c r="S26" s="110">
        <v>0</v>
      </c>
      <c r="T26" s="110">
        <v>1</v>
      </c>
      <c r="U26" s="110"/>
      <c r="V26" s="119">
        <f>_xll.BDH(C26,$V$3,$D$1,$D$1)</f>
        <v>16.100000000000001</v>
      </c>
      <c r="W26" s="119">
        <f>IF(OR(OR(F26="#N/A N/A",F26="#N/A Real Time"),OR(V26="#N/A N/A",V26="#N/A Real Time")),0,  F26 - V26)</f>
        <v>3.9999999999999147E-2</v>
      </c>
      <c r="X26" s="129">
        <f>IF(OR(V26=0,V26="#N/A N/A"),0,W26 / V26*100)</f>
        <v>0.24844720496893877</v>
      </c>
      <c r="Y26" s="121">
        <v>15798</v>
      </c>
      <c r="Z26" s="122">
        <f>IF(D26 = D63,1,_xll.BDP(K26,$Z$3)*L26)</f>
        <v>1</v>
      </c>
      <c r="AA26" s="389">
        <f>W26*Y26*R26/Z26 / AB63</f>
        <v>2.5243936041246624E-5</v>
      </c>
      <c r="AB26" s="123"/>
    </row>
    <row r="27" spans="1:28" x14ac:dyDescent="0.2">
      <c r="A27" s="287" t="s">
        <v>1727</v>
      </c>
      <c r="B27" s="287"/>
      <c r="C27" s="287"/>
      <c r="D27" s="287"/>
      <c r="E27" s="287" t="s">
        <v>531</v>
      </c>
      <c r="F27" s="288"/>
      <c r="G27" s="288"/>
      <c r="H27" s="289"/>
      <c r="I27" s="290"/>
      <c r="J27" s="291"/>
      <c r="K27" s="287"/>
      <c r="L27" s="287"/>
      <c r="M27" s="374"/>
      <c r="N27" s="292" t="e">
        <f xml:space="preserve"> SUM(N25:N26)</f>
        <v>#VALUE!</v>
      </c>
      <c r="O27" s="380" t="e">
        <f xml:space="preserve"> SUM(O25:O26)</f>
        <v>#VALUE!</v>
      </c>
      <c r="P27" s="293" t="e">
        <f xml:space="preserve"> SUM(P25:P26)</f>
        <v>#VALUE!</v>
      </c>
      <c r="Q27" s="385" t="e">
        <f xml:space="preserve"> SUM(Q25:Q26)</f>
        <v>#VALUE!</v>
      </c>
      <c r="R27" s="287"/>
      <c r="S27" s="287"/>
      <c r="T27" s="287"/>
      <c r="U27" s="287"/>
      <c r="V27" s="294"/>
      <c r="W27" s="294"/>
      <c r="X27" s="295"/>
      <c r="Y27" s="296"/>
      <c r="Z27" s="297"/>
      <c r="AA27" s="390">
        <f xml:space="preserve"> SUM(AA25:AA26)</f>
        <v>2.5243936041246624E-5</v>
      </c>
      <c r="AB27" s="298"/>
    </row>
    <row r="28" spans="1:28" s="107" customFormat="1" ht="12" customHeight="1" x14ac:dyDescent="0.2">
      <c r="A28" s="152"/>
      <c r="B28" s="152"/>
      <c r="C28" s="152"/>
      <c r="D28" s="152"/>
      <c r="E28" s="152"/>
      <c r="F28" s="173"/>
      <c r="G28" s="173"/>
      <c r="H28" s="169"/>
      <c r="I28" s="170"/>
      <c r="J28" s="174"/>
      <c r="K28" s="152"/>
      <c r="L28" s="152"/>
      <c r="M28" s="375"/>
      <c r="N28" s="174"/>
      <c r="O28" s="381"/>
      <c r="P28" s="175"/>
      <c r="Q28" s="386"/>
      <c r="R28" s="152"/>
      <c r="S28" s="152"/>
      <c r="T28" s="152"/>
      <c r="U28" s="152"/>
      <c r="V28" s="171"/>
      <c r="W28" s="171"/>
      <c r="X28" s="172"/>
      <c r="Y28" s="176"/>
      <c r="Z28" s="177"/>
      <c r="AA28" s="391"/>
      <c r="AB28" s="167"/>
    </row>
    <row r="29" spans="1:28" s="107" customFormat="1" ht="12" customHeight="1" x14ac:dyDescent="0.2">
      <c r="A29" s="152"/>
      <c r="B29" s="152">
        <v>113</v>
      </c>
      <c r="C29" s="152" t="s">
        <v>106</v>
      </c>
      <c r="D29" s="152" t="str">
        <f>_xll.BDP(C29,$D$3)</f>
        <v>SEK</v>
      </c>
      <c r="E29" s="152" t="s">
        <v>279</v>
      </c>
      <c r="F29" s="173">
        <f>_xll.BDP(C29,$F$3)</f>
        <v>76.459999999999994</v>
      </c>
      <c r="G29" s="173" t="str">
        <f>_xll.BDP(C29,$G$3)</f>
        <v>#N/A Requesting Data...</v>
      </c>
      <c r="H29" s="169" t="e">
        <f>IF(OR(OR(G29="#N/A N/A",G29="#N/A Real Time"),OR(F29="#N/A N/A",F29="#N/A Real Time")),0,  G29 - F29)</f>
        <v>#VALUE!</v>
      </c>
      <c r="I29" s="170" t="e">
        <f>IF(OR(F29=0,F29="#N/A N/A"),0,H29 / F29*100)</f>
        <v>#VALUE!</v>
      </c>
      <c r="J29" s="174">
        <v>73174</v>
      </c>
      <c r="K29" s="152" t="str">
        <f>CONCATENATE(D63,D29, " Curncy")</f>
        <v>EURSEK Curncy</v>
      </c>
      <c r="L29" s="152">
        <f>IF(D29 = D63,1,_xll.BDP(K29,$L$3))</f>
        <v>1</v>
      </c>
      <c r="M29" s="375" t="e">
        <f>IF(D29 = D63,1,_xll.BDP(K29,$M$3)*L29)</f>
        <v>#VALUE!</v>
      </c>
      <c r="N29" s="174" t="e">
        <f>H29*J29*R29/M29</f>
        <v>#VALUE!</v>
      </c>
      <c r="O29" s="381" t="e">
        <f>N29 / U63</f>
        <v>#VALUE!</v>
      </c>
      <c r="P29" s="175" t="e">
        <f>IF(OR(OR(J29=0,G29 = "#N/A N/A"),G29="#N/A Real Time"),0,G29*J29*R29/M29)</f>
        <v>#VALUE!</v>
      </c>
      <c r="Q29" s="386" t="e">
        <f>P29 / U63*100</f>
        <v>#VALUE!</v>
      </c>
      <c r="R29" s="152">
        <f>IF(EXACT(D29,UPPER(D29)),1,0.01)/T29</f>
        <v>1</v>
      </c>
      <c r="S29" s="152">
        <v>0</v>
      </c>
      <c r="T29" s="152">
        <v>1</v>
      </c>
      <c r="U29" s="152"/>
      <c r="V29" s="171">
        <f>_xll.BDH(C29,$V$3,$D$1,$D$1)</f>
        <v>76.27</v>
      </c>
      <c r="W29" s="171">
        <f>IF(OR(OR(F29="#N/A N/A",F29="#N/A Real Time"),OR(V29="#N/A N/A",V29="#N/A Real Time")),0,  F29 - V29)</f>
        <v>0.18999999999999773</v>
      </c>
      <c r="X29" s="172">
        <f>IF(OR(V29=0,V29="#N/A N/A"),0,W29 / V29*100)</f>
        <v>0.2491149862331162</v>
      </c>
      <c r="Y29" s="176">
        <v>73174</v>
      </c>
      <c r="Z29" s="177">
        <f>IF(D29 = D63,1,_xll.BDP(K29,$Z$3)*L29)</f>
        <v>10.762600000000001</v>
      </c>
      <c r="AA29" s="391">
        <f>W29*Y29*R29/Z29 / AB63</f>
        <v>5.1604570481304356E-5</v>
      </c>
      <c r="AB29" s="167"/>
    </row>
    <row r="30" spans="1:28" s="107" customFormat="1" ht="12" customHeight="1" x14ac:dyDescent="0.2">
      <c r="A30" s="186" t="s">
        <v>1557</v>
      </c>
      <c r="B30" s="186"/>
      <c r="C30" s="186"/>
      <c r="D30" s="186"/>
      <c r="E30" s="186" t="s">
        <v>105</v>
      </c>
      <c r="F30" s="230"/>
      <c r="G30" s="230"/>
      <c r="H30" s="231"/>
      <c r="I30" s="232"/>
      <c r="J30" s="233"/>
      <c r="K30" s="186"/>
      <c r="L30" s="186"/>
      <c r="M30" s="376"/>
      <c r="N30" s="233" t="e">
        <f xml:space="preserve"> SUM(N28:N29)</f>
        <v>#VALUE!</v>
      </c>
      <c r="O30" s="382" t="e">
        <f xml:space="preserve"> SUM(O28:O29)</f>
        <v>#VALUE!</v>
      </c>
      <c r="P30" s="234" t="e">
        <f xml:space="preserve"> SUM(P28:P29)</f>
        <v>#VALUE!</v>
      </c>
      <c r="Q30" s="387" t="e">
        <f xml:space="preserve"> SUM(Q28:Q29)</f>
        <v>#VALUE!</v>
      </c>
      <c r="R30" s="186"/>
      <c r="S30" s="186"/>
      <c r="T30" s="186"/>
      <c r="U30" s="186"/>
      <c r="V30" s="235"/>
      <c r="W30" s="235"/>
      <c r="X30" s="236"/>
      <c r="Y30" s="237"/>
      <c r="Z30" s="238"/>
      <c r="AA30" s="392">
        <f xml:space="preserve"> SUM(AA28:AA29)</f>
        <v>5.1604570481304356E-5</v>
      </c>
      <c r="AB30" s="211"/>
    </row>
    <row r="31" spans="1:28" s="107" customFormat="1" ht="12" customHeight="1" x14ac:dyDescent="0.2">
      <c r="A31" s="152"/>
      <c r="B31" s="152"/>
      <c r="C31" s="152"/>
      <c r="D31" s="152"/>
      <c r="E31" s="152"/>
      <c r="F31" s="173"/>
      <c r="G31" s="173"/>
      <c r="H31" s="169"/>
      <c r="I31" s="170"/>
      <c r="J31" s="174"/>
      <c r="K31" s="152"/>
      <c r="L31" s="152"/>
      <c r="M31" s="375"/>
      <c r="N31" s="174"/>
      <c r="O31" s="381"/>
      <c r="P31" s="175"/>
      <c r="Q31" s="386"/>
      <c r="R31" s="152"/>
      <c r="S31" s="152"/>
      <c r="T31" s="152"/>
      <c r="U31" s="152"/>
      <c r="V31" s="171"/>
      <c r="W31" s="171"/>
      <c r="X31" s="172"/>
      <c r="Y31" s="176"/>
      <c r="Z31" s="177"/>
      <c r="AA31" s="391"/>
      <c r="AB31" s="167"/>
    </row>
    <row r="32" spans="1:28" s="107" customFormat="1" ht="12" customHeight="1" x14ac:dyDescent="0.2">
      <c r="A32" s="152"/>
      <c r="B32" s="152">
        <v>7274</v>
      </c>
      <c r="C32" s="152" t="s">
        <v>936</v>
      </c>
      <c r="D32" s="152" t="str">
        <f>_xll.BDP(C32,$D$3)</f>
        <v>GBp</v>
      </c>
      <c r="E32" s="152" t="s">
        <v>1028</v>
      </c>
      <c r="F32" s="173">
        <f>_xll.BDP(C32,$F$3)</f>
        <v>1589</v>
      </c>
      <c r="G32" s="173" t="str">
        <f>_xll.BDP(C32,$G$3)</f>
        <v>#N/A Requesting Data...</v>
      </c>
      <c r="H32" s="169" t="e">
        <f t="shared" ref="H32:H56" si="0">IF(OR(OR(G32="#N/A N/A",G32="#N/A Real Time"),OR(F32="#N/A N/A",F32="#N/A Real Time")),0,  G32 - F32)</f>
        <v>#VALUE!</v>
      </c>
      <c r="I32" s="170" t="e">
        <f t="shared" ref="I32:I56" si="1">IF(OR(F32=0,F32="#N/A N/A"),0,H32 / F32*100)</f>
        <v>#VALUE!</v>
      </c>
      <c r="J32" s="174">
        <v>17917</v>
      </c>
      <c r="K32" s="152" t="str">
        <f>CONCATENATE(D63,D32, " Curncy")</f>
        <v>EURGBp Curncy</v>
      </c>
      <c r="L32" s="152">
        <f>IF(D32 = D63,1,_xll.BDP(K32,$L$3))</f>
        <v>1</v>
      </c>
      <c r="M32" s="375" t="e">
        <f>IF(D32 = D63,1,_xll.BDP(K32,$M$3)*L32)</f>
        <v>#VALUE!</v>
      </c>
      <c r="N32" s="174" t="e">
        <f t="shared" ref="N32:N56" si="2">H32*J32*R32/M32</f>
        <v>#VALUE!</v>
      </c>
      <c r="O32" s="381" t="e">
        <f>N32 / U63</f>
        <v>#VALUE!</v>
      </c>
      <c r="P32" s="175" t="e">
        <f t="shared" ref="P32:P56" si="3">IF(OR(OR(J32=0,G32 = "#N/A N/A"),G32="#N/A Real Time"),0,G32*J32*R32/M32)</f>
        <v>#VALUE!</v>
      </c>
      <c r="Q32" s="386" t="e">
        <f>P32 / U63*100</f>
        <v>#VALUE!</v>
      </c>
      <c r="R32" s="152">
        <f t="shared" ref="R32:R56" si="4">IF(EXACT(D32,UPPER(D32)),1,0.01)/T32</f>
        <v>0.01</v>
      </c>
      <c r="S32" s="152">
        <v>0</v>
      </c>
      <c r="T32" s="152">
        <v>1</v>
      </c>
      <c r="U32" s="152"/>
      <c r="V32" s="171">
        <f>_xll.BDH(C32,$V$3,$D$1,$D$1)</f>
        <v>1578</v>
      </c>
      <c r="W32" s="171">
        <f t="shared" ref="W32:W56" si="5">IF(OR(OR(F32="#N/A N/A",F32="#N/A Real Time"),OR(V32="#N/A N/A",V32="#N/A Real Time")),0,  F32 - V32)</f>
        <v>11</v>
      </c>
      <c r="X32" s="172">
        <f t="shared" ref="X32:X56" si="6">IF(OR(V32=0,V32="#N/A N/A"),0,W32 / V32*100)</f>
        <v>0.69708491761723701</v>
      </c>
      <c r="Y32" s="176">
        <v>17917</v>
      </c>
      <c r="Z32" s="177">
        <f>IF(D32 = D63,1,_xll.BDP(K32,$Z$3)*L32)</f>
        <v>0.86165000000000003</v>
      </c>
      <c r="AA32" s="391">
        <f>W32*Y32*R32/Z32 / AB63</f>
        <v>9.137387792512807E-5</v>
      </c>
      <c r="AB32" s="167"/>
    </row>
    <row r="33" spans="1:28" s="107" customFormat="1" ht="12" customHeight="1" x14ac:dyDescent="0.2">
      <c r="A33" s="110"/>
      <c r="B33" s="110">
        <v>6286</v>
      </c>
      <c r="C33" s="110" t="s">
        <v>94</v>
      </c>
      <c r="D33" s="110" t="str">
        <f>_xll.BDP(C33,$D$3)</f>
        <v>GBp</v>
      </c>
      <c r="E33" s="110" t="s">
        <v>359</v>
      </c>
      <c r="F33" s="111">
        <f>_xll.BDP(C33,$F$3)</f>
        <v>838.4</v>
      </c>
      <c r="G33" s="111" t="str">
        <f>_xll.BDP(C33,$G$3)</f>
        <v>#N/A Requesting Data...</v>
      </c>
      <c r="H33" s="112" t="e">
        <f>IF(OR(OR(G33="#N/A N/A",G33="#N/A Real Time"),OR(F33="#N/A N/A",F33="#N/A Real Time")),0,  G33 - F33)</f>
        <v>#VALUE!</v>
      </c>
      <c r="I33" s="113" t="e">
        <f>IF(OR(F33=0,F33="#N/A N/A"),0,H33 / F33*100)</f>
        <v>#VALUE!</v>
      </c>
      <c r="J33" s="114">
        <v>54932</v>
      </c>
      <c r="K33" s="110" t="str">
        <f>CONCATENATE(D63,D33, " Curncy")</f>
        <v>EURGBp Curncy</v>
      </c>
      <c r="L33" s="110">
        <f>IF(D33 = D63,1,_xll.BDP(K33,$L$3))</f>
        <v>1</v>
      </c>
      <c r="M33" s="372" t="e">
        <f>IF(D33 = D63,1,_xll.BDP(K33,$M$3)*L33)</f>
        <v>#VALUE!</v>
      </c>
      <c r="N33" s="116" t="e">
        <f>H33*J33*R33/M33</f>
        <v>#VALUE!</v>
      </c>
      <c r="O33" s="379" t="e">
        <f>N33 / U63</f>
        <v>#VALUE!</v>
      </c>
      <c r="P33" s="286" t="e">
        <f>IF(OR(OR(J33=0,G33 = "#N/A N/A"),G33="#N/A Real Time"),0,G33*J33*R33/M33)</f>
        <v>#VALUE!</v>
      </c>
      <c r="Q33" s="384" t="e">
        <f>P33 / U63*100</f>
        <v>#VALUE!</v>
      </c>
      <c r="R33" s="110">
        <f>IF(EXACT(D33,UPPER(D33)),1,0.01)/T33</f>
        <v>0.01</v>
      </c>
      <c r="S33" s="110">
        <v>0</v>
      </c>
      <c r="T33" s="110">
        <v>1</v>
      </c>
      <c r="U33" s="110"/>
      <c r="V33" s="119">
        <f>_xll.BDH(C33,$V$3,$D$1,$D$1)</f>
        <v>830.2</v>
      </c>
      <c r="W33" s="119">
        <f>IF(OR(OR(F33="#N/A N/A",F33="#N/A Real Time"),OR(V33="#N/A N/A",V33="#N/A Real Time")),0,  F33 - V33)</f>
        <v>8.1999999999999318</v>
      </c>
      <c r="X33" s="129">
        <f>IF(OR(V33=0,V33="#N/A N/A"),0,W33 / V33*100)</f>
        <v>0.98771380390266572</v>
      </c>
      <c r="Y33" s="121">
        <v>54932</v>
      </c>
      <c r="Z33" s="122">
        <f>IF(D33 = D63,1,_xll.BDP(K33,$Z$3)*L33)</f>
        <v>0.86165000000000003</v>
      </c>
      <c r="AA33" s="389">
        <f>W33*Y33*R33/Z33 / AB63</f>
        <v>2.088350265106342E-4</v>
      </c>
      <c r="AB33" s="123"/>
    </row>
    <row r="34" spans="1:28" x14ac:dyDescent="0.2">
      <c r="A34" s="152"/>
      <c r="B34" s="152">
        <v>2204</v>
      </c>
      <c r="C34" s="152" t="s">
        <v>93</v>
      </c>
      <c r="D34" s="152" t="str">
        <f>_xll.BDP(C34,$D$3)</f>
        <v>GBp</v>
      </c>
      <c r="E34" s="152" t="s">
        <v>360</v>
      </c>
      <c r="F34" s="173">
        <f>_xll.BDP(C34,$F$3)</f>
        <v>153.19999999999999</v>
      </c>
      <c r="G34" s="173" t="str">
        <f>_xll.BDP(C34,$G$3)</f>
        <v>#N/A Requesting Data...</v>
      </c>
      <c r="H34" s="169" t="e">
        <f t="shared" si="0"/>
        <v>#VALUE!</v>
      </c>
      <c r="I34" s="170" t="e">
        <f t="shared" si="1"/>
        <v>#VALUE!</v>
      </c>
      <c r="J34" s="174">
        <v>224662</v>
      </c>
      <c r="K34" s="152" t="str">
        <f>CONCATENATE(D63,D34, " Curncy")</f>
        <v>EURGBp Curncy</v>
      </c>
      <c r="L34" s="152">
        <f>IF(D34 = D63,1,_xll.BDP(K34,$L$3))</f>
        <v>1</v>
      </c>
      <c r="M34" s="375" t="e">
        <f>IF(D34 = D63,1,_xll.BDP(K34,$M$3)*L34)</f>
        <v>#VALUE!</v>
      </c>
      <c r="N34" s="174" t="e">
        <f t="shared" si="2"/>
        <v>#VALUE!</v>
      </c>
      <c r="O34" s="381" t="e">
        <f>N34 / U63</f>
        <v>#VALUE!</v>
      </c>
      <c r="P34" s="175" t="e">
        <f t="shared" si="3"/>
        <v>#VALUE!</v>
      </c>
      <c r="Q34" s="386" t="e">
        <f>P34 / U63*100</f>
        <v>#VALUE!</v>
      </c>
      <c r="R34" s="152">
        <f t="shared" si="4"/>
        <v>0.01</v>
      </c>
      <c r="S34" s="152">
        <v>0</v>
      </c>
      <c r="T34" s="152">
        <v>1</v>
      </c>
      <c r="U34" s="152"/>
      <c r="V34" s="171">
        <f>_xll.BDH(C34,$V$3,$D$1,$D$1)</f>
        <v>153.12</v>
      </c>
      <c r="W34" s="171">
        <f t="shared" si="5"/>
        <v>7.9999999999984084E-2</v>
      </c>
      <c r="X34" s="172">
        <f t="shared" si="6"/>
        <v>5.2246603970731512E-2</v>
      </c>
      <c r="Y34" s="176">
        <v>224662</v>
      </c>
      <c r="Z34" s="177">
        <f>IF(D34 = D63,1,_xll.BDP(K34,$Z$3)*L34)</f>
        <v>0.86165000000000003</v>
      </c>
      <c r="AA34" s="391">
        <f>W34*Y34*R34/Z34 / AB63</f>
        <v>8.3326604646317744E-6</v>
      </c>
      <c r="AB34" s="167"/>
    </row>
    <row r="35" spans="1:28" x14ac:dyDescent="0.2">
      <c r="A35" s="152"/>
      <c r="B35" s="152">
        <v>6116</v>
      </c>
      <c r="C35" s="152" t="s">
        <v>945</v>
      </c>
      <c r="D35" s="152" t="str">
        <f>_xll.BDP(C35,$D$3)</f>
        <v>GBp</v>
      </c>
      <c r="E35" s="152" t="s">
        <v>1037</v>
      </c>
      <c r="F35" s="173">
        <f>_xll.BDP(C35,$F$3)</f>
        <v>185.35</v>
      </c>
      <c r="G35" s="173" t="str">
        <f>_xll.BDP(C35,$G$3)</f>
        <v>#N/A Requesting Data...</v>
      </c>
      <c r="H35" s="169" t="e">
        <f t="shared" si="0"/>
        <v>#VALUE!</v>
      </c>
      <c r="I35" s="170" t="e">
        <f t="shared" si="1"/>
        <v>#VALUE!</v>
      </c>
      <c r="J35" s="174">
        <v>323821</v>
      </c>
      <c r="K35" s="152" t="str">
        <f>CONCATENATE(D63,D35, " Curncy")</f>
        <v>EURGBp Curncy</v>
      </c>
      <c r="L35" s="152">
        <f>IF(D35 = D63,1,_xll.BDP(K35,$L$3))</f>
        <v>1</v>
      </c>
      <c r="M35" s="375" t="e">
        <f>IF(D35 = D63,1,_xll.BDP(K35,$M$3)*L35)</f>
        <v>#VALUE!</v>
      </c>
      <c r="N35" s="174" t="e">
        <f t="shared" si="2"/>
        <v>#VALUE!</v>
      </c>
      <c r="O35" s="381" t="e">
        <f>N35 / U63</f>
        <v>#VALUE!</v>
      </c>
      <c r="P35" s="175" t="e">
        <f t="shared" si="3"/>
        <v>#VALUE!</v>
      </c>
      <c r="Q35" s="386" t="e">
        <f>P35 / U63*100</f>
        <v>#VALUE!</v>
      </c>
      <c r="R35" s="152">
        <f t="shared" si="4"/>
        <v>0.01</v>
      </c>
      <c r="S35" s="152">
        <v>0</v>
      </c>
      <c r="T35" s="152">
        <v>1</v>
      </c>
      <c r="U35" s="152"/>
      <c r="V35" s="171">
        <f>_xll.BDH(C35,$V$3,$D$1,$D$1)</f>
        <v>186.3</v>
      </c>
      <c r="W35" s="171">
        <f t="shared" si="5"/>
        <v>-0.95000000000001705</v>
      </c>
      <c r="X35" s="172">
        <f t="shared" si="6"/>
        <v>-0.50993022007515676</v>
      </c>
      <c r="Y35" s="176">
        <v>323821</v>
      </c>
      <c r="Z35" s="177">
        <f>IF(D35 = D63,1,_xll.BDP(K35,$Z$3)*L35)</f>
        <v>0.86165000000000003</v>
      </c>
      <c r="AA35" s="391">
        <f>W35*Y35*R35/Z35 / AB63</f>
        <v>-1.4262402643205164E-4</v>
      </c>
      <c r="AB35" s="167"/>
    </row>
    <row r="36" spans="1:28" x14ac:dyDescent="0.2">
      <c r="A36" s="110"/>
      <c r="B36" s="110">
        <v>6405</v>
      </c>
      <c r="C36" s="110" t="s">
        <v>949</v>
      </c>
      <c r="D36" s="110" t="str">
        <f>_xll.BDP(C36,$D$3)</f>
        <v>GBp</v>
      </c>
      <c r="E36" s="110" t="s">
        <v>1041</v>
      </c>
      <c r="F36" s="111">
        <f>_xll.BDP(C36,$F$3)</f>
        <v>25.6</v>
      </c>
      <c r="G36" s="111" t="str">
        <f>_xll.BDP(C36,$G$3)</f>
        <v>#N/A Requesting Data...</v>
      </c>
      <c r="H36" s="112" t="e">
        <f>IF(OR(OR(G36="#N/A N/A",G36="#N/A Real Time"),OR(F36="#N/A N/A",F36="#N/A Real Time")),0,  G36 - F36)</f>
        <v>#VALUE!</v>
      </c>
      <c r="I36" s="113" t="e">
        <f>IF(OR(F36=0,F36="#N/A N/A"),0,H36 / F36*100)</f>
        <v>#VALUE!</v>
      </c>
      <c r="J36" s="114">
        <v>944436</v>
      </c>
      <c r="K36" s="110" t="str">
        <f>CONCATENATE(D63,D36, " Curncy")</f>
        <v>EURGBp Curncy</v>
      </c>
      <c r="L36" s="110">
        <f>IF(D36 = D63,1,_xll.BDP(K36,$L$3))</f>
        <v>1</v>
      </c>
      <c r="M36" s="372" t="e">
        <f>IF(D36 = D63,1,_xll.BDP(K36,$M$3)*L36)</f>
        <v>#VALUE!</v>
      </c>
      <c r="N36" s="116" t="e">
        <f>H36*J36*R36/M36</f>
        <v>#VALUE!</v>
      </c>
      <c r="O36" s="379" t="e">
        <f>N36 / U63</f>
        <v>#VALUE!</v>
      </c>
      <c r="P36" s="286" t="e">
        <f>IF(OR(OR(J36=0,G36 = "#N/A N/A"),G36="#N/A Real Time"),0,G36*J36*R36/M36)</f>
        <v>#VALUE!</v>
      </c>
      <c r="Q36" s="384" t="e">
        <f>P36 / U63*100</f>
        <v>#VALUE!</v>
      </c>
      <c r="R36" s="110">
        <f>IF(EXACT(D36,UPPER(D36)),1,0.01)/T36</f>
        <v>0.01</v>
      </c>
      <c r="S36" s="110">
        <v>0</v>
      </c>
      <c r="T36" s="110">
        <v>1</v>
      </c>
      <c r="U36" s="110"/>
      <c r="V36" s="119">
        <f>_xll.BDH(C36,$V$3,$D$1,$D$1)</f>
        <v>25.52</v>
      </c>
      <c r="W36" s="119">
        <f>IF(OR(OR(F36="#N/A N/A",F36="#N/A Real Time"),OR(V36="#N/A N/A",V36="#N/A Real Time")),0,  F36 - V36)</f>
        <v>8.0000000000001847E-2</v>
      </c>
      <c r="X36" s="129">
        <f>IF(OR(V36=0,V36="#N/A N/A"),0,W36 / V36*100)</f>
        <v>0.31347962382445865</v>
      </c>
      <c r="Y36" s="121">
        <v>944436</v>
      </c>
      <c r="Z36" s="122">
        <f>IF(D36 = D63,1,_xll.BDP(K36,$Z$3)*L36)</f>
        <v>0.86165000000000003</v>
      </c>
      <c r="AA36" s="389">
        <f>W36*Y36*R36/Z36 / AB63</f>
        <v>3.5028907953177328E-5</v>
      </c>
      <c r="AB36" s="123"/>
    </row>
    <row r="37" spans="1:28" s="107" customFormat="1" ht="12" customHeight="1" x14ac:dyDescent="0.2">
      <c r="A37" s="152"/>
      <c r="B37" s="152">
        <v>6022</v>
      </c>
      <c r="C37" s="152" t="s">
        <v>1182</v>
      </c>
      <c r="D37" s="152" t="str">
        <f>_xll.BDP(C37,$D$3)</f>
        <v>GBp</v>
      </c>
      <c r="E37" s="152" t="s">
        <v>1183</v>
      </c>
      <c r="F37" s="173">
        <f>_xll.BDP(C37,$F$3)</f>
        <v>183.4</v>
      </c>
      <c r="G37" s="173" t="str">
        <f>_xll.BDP(C37,$G$3)</f>
        <v>#N/A Requesting Data...</v>
      </c>
      <c r="H37" s="169" t="e">
        <f t="shared" si="0"/>
        <v>#VALUE!</v>
      </c>
      <c r="I37" s="170" t="e">
        <f t="shared" si="1"/>
        <v>#VALUE!</v>
      </c>
      <c r="J37" s="174">
        <v>61062</v>
      </c>
      <c r="K37" s="152" t="str">
        <f>CONCATENATE(D63,D37, " Curncy")</f>
        <v>EURGBp Curncy</v>
      </c>
      <c r="L37" s="152">
        <f>IF(D37 = D63,1,_xll.BDP(K37,$L$3))</f>
        <v>1</v>
      </c>
      <c r="M37" s="375" t="e">
        <f>IF(D37 = D63,1,_xll.BDP(K37,$M$3)*L37)</f>
        <v>#VALUE!</v>
      </c>
      <c r="N37" s="174" t="e">
        <f t="shared" si="2"/>
        <v>#VALUE!</v>
      </c>
      <c r="O37" s="381" t="e">
        <f>N37 / U63</f>
        <v>#VALUE!</v>
      </c>
      <c r="P37" s="175" t="e">
        <f t="shared" si="3"/>
        <v>#VALUE!</v>
      </c>
      <c r="Q37" s="386" t="e">
        <f>P37 / U63*100</f>
        <v>#VALUE!</v>
      </c>
      <c r="R37" s="152">
        <f t="shared" si="4"/>
        <v>0.01</v>
      </c>
      <c r="S37" s="152">
        <v>0</v>
      </c>
      <c r="T37" s="152">
        <v>1</v>
      </c>
      <c r="U37" s="152"/>
      <c r="V37" s="171" t="str">
        <f>_xll.BDH(C37,$V$3,$D$1,$D$1)</f>
        <v>#N/A Requesting Data...</v>
      </c>
      <c r="W37" s="171" t="e">
        <f t="shared" si="5"/>
        <v>#VALUE!</v>
      </c>
      <c r="X37" s="172" t="e">
        <f t="shared" si="6"/>
        <v>#VALUE!</v>
      </c>
      <c r="Y37" s="176">
        <v>61062</v>
      </c>
      <c r="Z37" s="177">
        <f>IF(D37 = D63,1,_xll.BDP(K37,$Z$3)*L37)</f>
        <v>0.86165000000000003</v>
      </c>
      <c r="AA37" s="391" t="e">
        <f>W37*Y37*R37/Z37 / AB63</f>
        <v>#VALUE!</v>
      </c>
      <c r="AB37" s="167"/>
    </row>
    <row r="38" spans="1:28" x14ac:dyDescent="0.2">
      <c r="A38" s="152"/>
      <c r="B38" s="152">
        <v>3746</v>
      </c>
      <c r="C38" s="152" t="s">
        <v>1650</v>
      </c>
      <c r="D38" s="152" t="str">
        <f>_xll.BDP(C38,$D$3)</f>
        <v>GBp</v>
      </c>
      <c r="E38" s="152" t="s">
        <v>1651</v>
      </c>
      <c r="F38" s="173">
        <f>_xll.BDP(C38,$F$3)</f>
        <v>69.3</v>
      </c>
      <c r="G38" s="173" t="str">
        <f>_xll.BDP(C38,$G$3)</f>
        <v>#N/A Requesting Data...</v>
      </c>
      <c r="H38" s="169" t="e">
        <f t="shared" si="0"/>
        <v>#VALUE!</v>
      </c>
      <c r="I38" s="170" t="e">
        <f t="shared" si="1"/>
        <v>#VALUE!</v>
      </c>
      <c r="J38" s="174">
        <v>1113285</v>
      </c>
      <c r="K38" s="152" t="str">
        <f>CONCATENATE(D63,D38, " Curncy")</f>
        <v>EURGBp Curncy</v>
      </c>
      <c r="L38" s="152">
        <f>IF(D38 = D63,1,_xll.BDP(K38,$L$3))</f>
        <v>1</v>
      </c>
      <c r="M38" s="375" t="e">
        <f>IF(D38 = D63,1,_xll.BDP(K38,$M$3)*L38)</f>
        <v>#VALUE!</v>
      </c>
      <c r="N38" s="174" t="e">
        <f t="shared" si="2"/>
        <v>#VALUE!</v>
      </c>
      <c r="O38" s="381" t="e">
        <f>N38 / U63</f>
        <v>#VALUE!</v>
      </c>
      <c r="P38" s="175" t="e">
        <f t="shared" si="3"/>
        <v>#VALUE!</v>
      </c>
      <c r="Q38" s="386" t="e">
        <f>P38 / U63*100</f>
        <v>#VALUE!</v>
      </c>
      <c r="R38" s="152">
        <f t="shared" si="4"/>
        <v>0.01</v>
      </c>
      <c r="S38" s="152">
        <v>0</v>
      </c>
      <c r="T38" s="152">
        <v>1</v>
      </c>
      <c r="U38" s="152"/>
      <c r="V38" s="171" t="str">
        <f>_xll.BDH(C38,$V$3,$D$1,$D$1)</f>
        <v>#N/A Requesting Data...</v>
      </c>
      <c r="W38" s="171" t="e">
        <f t="shared" si="5"/>
        <v>#VALUE!</v>
      </c>
      <c r="X38" s="172" t="e">
        <f t="shared" si="6"/>
        <v>#VALUE!</v>
      </c>
      <c r="Y38" s="176">
        <v>1113285</v>
      </c>
      <c r="Z38" s="177">
        <f>IF(D38 = D63,1,_xll.BDP(K38,$Z$3)*L38)</f>
        <v>0.86165000000000003</v>
      </c>
      <c r="AA38" s="391" t="e">
        <f>W38*Y38*R38/Z38 / AB63</f>
        <v>#VALUE!</v>
      </c>
      <c r="AB38" s="167"/>
    </row>
    <row r="39" spans="1:28" s="107" customFormat="1" ht="12" customHeight="1" x14ac:dyDescent="0.2">
      <c r="A39" s="110"/>
      <c r="B39" s="110">
        <v>6404</v>
      </c>
      <c r="C39" s="110" t="s">
        <v>1698</v>
      </c>
      <c r="D39" s="110" t="str">
        <f>_xll.BDP(C39,$D$3)</f>
        <v>GBp</v>
      </c>
      <c r="E39" s="110" t="s">
        <v>1699</v>
      </c>
      <c r="F39" s="111">
        <f>_xll.BDP(C39,$F$3)</f>
        <v>79</v>
      </c>
      <c r="G39" s="111" t="str">
        <f>_xll.BDP(C39,$G$3)</f>
        <v>#N/A Requesting Data...</v>
      </c>
      <c r="H39" s="112" t="e">
        <f>IF(OR(OR(G39="#N/A N/A",G39="#N/A Real Time"),OR(F39="#N/A N/A",F39="#N/A Real Time")),0,  G39 - F39)</f>
        <v>#VALUE!</v>
      </c>
      <c r="I39" s="113" t="e">
        <f>IF(OR(F39=0,F39="#N/A N/A"),0,H39 / F39*100)</f>
        <v>#VALUE!</v>
      </c>
      <c r="J39" s="114">
        <v>242214</v>
      </c>
      <c r="K39" s="110" t="str">
        <f>CONCATENATE(D63,D39, " Curncy")</f>
        <v>EURGBp Curncy</v>
      </c>
      <c r="L39" s="110">
        <f>IF(D39 = D63,1,_xll.BDP(K39,$L$3))</f>
        <v>1</v>
      </c>
      <c r="M39" s="372" t="e">
        <f>IF(D39 = D63,1,_xll.BDP(K39,$M$3)*L39)</f>
        <v>#VALUE!</v>
      </c>
      <c r="N39" s="116" t="e">
        <f>H39*J39*R39/M39</f>
        <v>#VALUE!</v>
      </c>
      <c r="O39" s="379" t="e">
        <f>N39 / U63</f>
        <v>#VALUE!</v>
      </c>
      <c r="P39" s="286" t="e">
        <f>IF(OR(OR(J39=0,G39 = "#N/A N/A"),G39="#N/A Real Time"),0,G39*J39*R39/M39)</f>
        <v>#VALUE!</v>
      </c>
      <c r="Q39" s="384" t="e">
        <f>P39 / U63*100</f>
        <v>#VALUE!</v>
      </c>
      <c r="R39" s="110">
        <f>IF(EXACT(D39,UPPER(D39)),1,0.01)/T39</f>
        <v>0.01</v>
      </c>
      <c r="S39" s="110">
        <v>0</v>
      </c>
      <c r="T39" s="110">
        <v>1</v>
      </c>
      <c r="U39" s="110"/>
      <c r="V39" s="119">
        <f>_xll.BDH(C39,$V$3,$D$1,$D$1)</f>
        <v>77.8</v>
      </c>
      <c r="W39" s="119">
        <f>IF(OR(OR(F39="#N/A N/A",F39="#N/A Real Time"),OR(V39="#N/A N/A",V39="#N/A Real Time")),0,  F39 - V39)</f>
        <v>1.2000000000000028</v>
      </c>
      <c r="X39" s="129">
        <f>IF(OR(V39=0,V39="#N/A N/A"),0,W39 / V39*100)</f>
        <v>1.5424164524421631</v>
      </c>
      <c r="Y39" s="121">
        <v>242214</v>
      </c>
      <c r="Z39" s="122">
        <f>IF(D39 = D63,1,_xll.BDP(K39,$Z$3)*L39)</f>
        <v>0.86165000000000003</v>
      </c>
      <c r="AA39" s="389">
        <f>W39*Y39*R39/Z39 / AB63</f>
        <v>1.3475489992393423E-4</v>
      </c>
      <c r="AB39" s="123"/>
    </row>
    <row r="40" spans="1:28" x14ac:dyDescent="0.2">
      <c r="A40" s="152"/>
      <c r="B40" s="152">
        <v>23802</v>
      </c>
      <c r="C40" s="152" t="s">
        <v>1357</v>
      </c>
      <c r="D40" s="152" t="str">
        <f>_xll.BDP(C40,$D$3)</f>
        <v>GBp</v>
      </c>
      <c r="E40" s="152" t="s">
        <v>1358</v>
      </c>
      <c r="F40" s="173">
        <f>_xll.BDP(C40,$F$3)</f>
        <v>8282</v>
      </c>
      <c r="G40" s="173" t="str">
        <f>_xll.BDP(C40,$G$3)</f>
        <v>#N/A Requesting Data...</v>
      </c>
      <c r="H40" s="169" t="e">
        <f t="shared" si="0"/>
        <v>#VALUE!</v>
      </c>
      <c r="I40" s="170" t="e">
        <f t="shared" si="1"/>
        <v>#VALUE!</v>
      </c>
      <c r="J40" s="174">
        <v>4208</v>
      </c>
      <c r="K40" s="152" t="str">
        <f>CONCATENATE(D63,D40, " Curncy")</f>
        <v>EURGBp Curncy</v>
      </c>
      <c r="L40" s="152">
        <f>IF(D40 = D63,1,_xll.BDP(K40,$L$3))</f>
        <v>1</v>
      </c>
      <c r="M40" s="375" t="e">
        <f>IF(D40 = D63,1,_xll.BDP(K40,$M$3)*L40)</f>
        <v>#VALUE!</v>
      </c>
      <c r="N40" s="174" t="e">
        <f t="shared" si="2"/>
        <v>#VALUE!</v>
      </c>
      <c r="O40" s="381" t="e">
        <f>N40 / U63</f>
        <v>#VALUE!</v>
      </c>
      <c r="P40" s="175" t="e">
        <f t="shared" si="3"/>
        <v>#VALUE!</v>
      </c>
      <c r="Q40" s="386" t="e">
        <f>P40 / U63*100</f>
        <v>#VALUE!</v>
      </c>
      <c r="R40" s="152">
        <f t="shared" si="4"/>
        <v>0.01</v>
      </c>
      <c r="S40" s="152">
        <v>0</v>
      </c>
      <c r="T40" s="152">
        <v>1</v>
      </c>
      <c r="U40" s="152"/>
      <c r="V40" s="171">
        <f>_xll.BDH(C40,$V$3,$D$1,$D$1)</f>
        <v>8244</v>
      </c>
      <c r="W40" s="171">
        <f t="shared" si="5"/>
        <v>38</v>
      </c>
      <c r="X40" s="172">
        <f t="shared" si="6"/>
        <v>0.46094129063561379</v>
      </c>
      <c r="Y40" s="176">
        <v>4208</v>
      </c>
      <c r="Z40" s="177">
        <f>IF(D40 = D63,1,_xll.BDP(K40,$Z$3)*L40)</f>
        <v>0.86165000000000003</v>
      </c>
      <c r="AA40" s="391">
        <f>W40*Y40*R40/Z40 / AB63</f>
        <v>7.4135019436795307E-5</v>
      </c>
      <c r="AB40" s="167"/>
    </row>
    <row r="41" spans="1:28" x14ac:dyDescent="0.2">
      <c r="A41" s="110"/>
      <c r="B41" s="110">
        <v>6295</v>
      </c>
      <c r="C41" s="110" t="s">
        <v>967</v>
      </c>
      <c r="D41" s="110" t="str">
        <f>_xll.BDP(C41,$D$3)</f>
        <v>USD</v>
      </c>
      <c r="E41" s="110" t="s">
        <v>1058</v>
      </c>
      <c r="F41" s="111">
        <f>_xll.BDP(C41,$F$3)</f>
        <v>167.715</v>
      </c>
      <c r="G41" s="111" t="str">
        <f>_xll.BDP(C41,$G$3)</f>
        <v>#N/A Requesting Data...</v>
      </c>
      <c r="H41" s="112" t="e">
        <f>IF(OR(OR(G41="#N/A N/A",G41="#N/A Real Time"),OR(F41="#N/A N/A",F41="#N/A Real Time")),0,  G41 - F41)</f>
        <v>#VALUE!</v>
      </c>
      <c r="I41" s="113" t="e">
        <f>IF(OR(F41=0,F41="#N/A N/A"),0,H41 / F41*100)</f>
        <v>#VALUE!</v>
      </c>
      <c r="J41" s="114">
        <v>3201</v>
      </c>
      <c r="K41" s="110" t="str">
        <f>CONCATENATE(D63,D41, " Curncy")</f>
        <v>EURUSD Curncy</v>
      </c>
      <c r="L41" s="110">
        <f>IF(D41 = D63,1,_xll.BDP(K41,$L$3))</f>
        <v>1</v>
      </c>
      <c r="M41" s="372" t="e">
        <f>IF(D41 = D63,1,_xll.BDP(K41,$M$3)*L41)</f>
        <v>#VALUE!</v>
      </c>
      <c r="N41" s="116" t="e">
        <f>H41*J41*R41/M41</f>
        <v>#VALUE!</v>
      </c>
      <c r="O41" s="379" t="e">
        <f>N41 / U63</f>
        <v>#VALUE!</v>
      </c>
      <c r="P41" s="286" t="e">
        <f>IF(OR(OR(J41=0,G41 = "#N/A N/A"),G41="#N/A Real Time"),0,G41*J41*R41/M41)</f>
        <v>#VALUE!</v>
      </c>
      <c r="Q41" s="384" t="e">
        <f>P41 / U63*100</f>
        <v>#VALUE!</v>
      </c>
      <c r="R41" s="110">
        <f>IF(EXACT(D41,UPPER(D41)),1,0.01)/T41</f>
        <v>1</v>
      </c>
      <c r="S41" s="110">
        <v>0</v>
      </c>
      <c r="T41" s="110">
        <v>1</v>
      </c>
      <c r="U41" s="110"/>
      <c r="V41" s="119" t="str">
        <f>_xll.BDH(C41,$V$3,$D$1,$D$1)</f>
        <v>#N/A Requesting Data...</v>
      </c>
      <c r="W41" s="119" t="e">
        <f>IF(OR(OR(F41="#N/A N/A",F41="#N/A Real Time"),OR(V41="#N/A N/A",V41="#N/A Real Time")),0,  F41 - V41)</f>
        <v>#VALUE!</v>
      </c>
      <c r="X41" s="129" t="e">
        <f>IF(OR(V41=0,V41="#N/A N/A"),0,W41 / V41*100)</f>
        <v>#VALUE!</v>
      </c>
      <c r="Y41" s="121">
        <v>3201</v>
      </c>
      <c r="Z41" s="122">
        <f>IF(D41 = D63,1,_xll.BDP(K41,$Z$3)*L41)</f>
        <v>1.0414000000000001</v>
      </c>
      <c r="AA41" s="389" t="e">
        <f>W41*Y41*R41/Z41 / AB63</f>
        <v>#VALUE!</v>
      </c>
      <c r="AB41" s="123"/>
    </row>
    <row r="42" spans="1:28" x14ac:dyDescent="0.2">
      <c r="A42" s="152"/>
      <c r="B42" s="152">
        <v>3822</v>
      </c>
      <c r="C42" s="152" t="s">
        <v>977</v>
      </c>
      <c r="D42" s="152" t="str">
        <f>_xll.BDP(C42,$D$3)</f>
        <v>GBp</v>
      </c>
      <c r="E42" s="152" t="s">
        <v>1068</v>
      </c>
      <c r="F42" s="173">
        <f>_xll.BDP(C42,$F$3)</f>
        <v>1835.5</v>
      </c>
      <c r="G42" s="173" t="str">
        <f>_xll.BDP(C42,$G$3)</f>
        <v>#N/A Requesting Data...</v>
      </c>
      <c r="H42" s="169" t="e">
        <f>IF(OR(OR(G42="#N/A N/A",G42="#N/A Real Time"),OR(F42="#N/A N/A",F42="#N/A Real Time")),0,  G42 - F42)</f>
        <v>#VALUE!</v>
      </c>
      <c r="I42" s="170" t="e">
        <f>IF(OR(F42=0,F42="#N/A N/A"),0,H42 / F42*100)</f>
        <v>#VALUE!</v>
      </c>
      <c r="J42" s="174">
        <v>17769</v>
      </c>
      <c r="K42" s="152" t="str">
        <f>CONCATENATE(D63,D42, " Curncy")</f>
        <v>EURGBp Curncy</v>
      </c>
      <c r="L42" s="152">
        <f>IF(D42 = D63,1,_xll.BDP(K42,$L$3))</f>
        <v>1</v>
      </c>
      <c r="M42" s="375" t="e">
        <f>IF(D42 = D63,1,_xll.BDP(K42,$M$3)*L42)</f>
        <v>#VALUE!</v>
      </c>
      <c r="N42" s="174" t="e">
        <f>H42*J42*R42/M42</f>
        <v>#VALUE!</v>
      </c>
      <c r="O42" s="381" t="e">
        <f>N42 / U63</f>
        <v>#VALUE!</v>
      </c>
      <c r="P42" s="175" t="e">
        <f>IF(OR(OR(J42=0,G42 = "#N/A N/A"),G42="#N/A Real Time"),0,G42*J42*R42/M42)</f>
        <v>#VALUE!</v>
      </c>
      <c r="Q42" s="386" t="e">
        <f>P42 / U63*100</f>
        <v>#VALUE!</v>
      </c>
      <c r="R42" s="152">
        <f>IF(EXACT(D42,UPPER(D42)),1,0.01)/T42</f>
        <v>0.01</v>
      </c>
      <c r="S42" s="152">
        <v>0</v>
      </c>
      <c r="T42" s="152">
        <v>1</v>
      </c>
      <c r="U42" s="152"/>
      <c r="V42" s="171" t="str">
        <f>_xll.BDH(C42,$V$3,$D$1,$D$1)</f>
        <v>#N/A Requesting Data...</v>
      </c>
      <c r="W42" s="171" t="e">
        <f>IF(OR(OR(F42="#N/A N/A",F42="#N/A Real Time"),OR(V42="#N/A N/A",V42="#N/A Real Time")),0,  F42 - V42)</f>
        <v>#VALUE!</v>
      </c>
      <c r="X42" s="172" t="e">
        <f>IF(OR(V42=0,V42="#N/A N/A"),0,W42 / V42*100)</f>
        <v>#VALUE!</v>
      </c>
      <c r="Y42" s="176">
        <v>17769</v>
      </c>
      <c r="Z42" s="177">
        <f>IF(D42 = D63,1,_xll.BDP(K42,$Z$3)*L42)</f>
        <v>0.86165000000000003</v>
      </c>
      <c r="AA42" s="391" t="e">
        <f>W42*Y42*R42/Z42 / AB63</f>
        <v>#VALUE!</v>
      </c>
      <c r="AB42" s="167"/>
    </row>
    <row r="43" spans="1:28" x14ac:dyDescent="0.2">
      <c r="A43" s="110"/>
      <c r="B43" s="110">
        <v>28421</v>
      </c>
      <c r="C43" s="110" t="s">
        <v>1247</v>
      </c>
      <c r="D43" s="110" t="str">
        <f>_xll.BDP(C43,$D$3)</f>
        <v>GBp</v>
      </c>
      <c r="E43" s="110" t="s">
        <v>1246</v>
      </c>
      <c r="F43" s="111">
        <f>_xll.BDP(C43,$F$3)</f>
        <v>81</v>
      </c>
      <c r="G43" s="111" t="str">
        <f>_xll.BDP(C43,$G$3)</f>
        <v>#N/A Requesting Data...</v>
      </c>
      <c r="H43" s="112" t="e">
        <f>IF(OR(OR(G43="#N/A N/A",G43="#N/A Real Time"),OR(F43="#N/A N/A",F43="#N/A Real Time")),0,  G43 - F43)</f>
        <v>#VALUE!</v>
      </c>
      <c r="I43" s="113" t="e">
        <f>IF(OR(F43=0,F43="#N/A N/A"),0,H43 / F43*100)</f>
        <v>#VALUE!</v>
      </c>
      <c r="J43" s="114">
        <v>864726</v>
      </c>
      <c r="K43" s="110" t="str">
        <f>CONCATENATE(D63,D43, " Curncy")</f>
        <v>EURGBp Curncy</v>
      </c>
      <c r="L43" s="110">
        <f>IF(D43 = D63,1,_xll.BDP(K43,$L$3))</f>
        <v>1</v>
      </c>
      <c r="M43" s="372" t="e">
        <f>IF(D43 = D63,1,_xll.BDP(K43,$M$3)*L43)</f>
        <v>#VALUE!</v>
      </c>
      <c r="N43" s="116" t="e">
        <f>H43*J43*R43/M43</f>
        <v>#VALUE!</v>
      </c>
      <c r="O43" s="379" t="e">
        <f>N43 / U63</f>
        <v>#VALUE!</v>
      </c>
      <c r="P43" s="286" t="e">
        <f>IF(OR(OR(J43=0,G43 = "#N/A N/A"),G43="#N/A Real Time"),0,G43*J43*R43/M43)</f>
        <v>#VALUE!</v>
      </c>
      <c r="Q43" s="384" t="e">
        <f>P43 / U63*100</f>
        <v>#VALUE!</v>
      </c>
      <c r="R43" s="110">
        <f>IF(EXACT(D43,UPPER(D43)),1,0.01)/T43</f>
        <v>0.01</v>
      </c>
      <c r="S43" s="110">
        <v>0</v>
      </c>
      <c r="T43" s="110">
        <v>1</v>
      </c>
      <c r="U43" s="110"/>
      <c r="V43" s="119">
        <f>_xll.BDH(C43,$V$3,$D$1,$D$1)</f>
        <v>81</v>
      </c>
      <c r="W43" s="119">
        <f>IF(OR(OR(F43="#N/A N/A",F43="#N/A Real Time"),OR(V43="#N/A N/A",V43="#N/A Real Time")),0,  F43 - V43)</f>
        <v>0</v>
      </c>
      <c r="X43" s="129">
        <f>IF(OR(V43=0,V43="#N/A N/A"),0,W43 / V43*100)</f>
        <v>0</v>
      </c>
      <c r="Y43" s="121">
        <v>864726</v>
      </c>
      <c r="Z43" s="122">
        <f>IF(D43 = D63,1,_xll.BDP(K43,$Z$3)*L43)</f>
        <v>0.86165000000000003</v>
      </c>
      <c r="AA43" s="389">
        <f>W43*Y43*R43/Z43 / AB63</f>
        <v>0</v>
      </c>
      <c r="AB43" s="123"/>
    </row>
    <row r="44" spans="1:28" x14ac:dyDescent="0.2">
      <c r="A44" s="110"/>
      <c r="B44" s="110">
        <v>778</v>
      </c>
      <c r="C44" s="110" t="s">
        <v>76</v>
      </c>
      <c r="D44" s="110" t="str">
        <f>_xll.BDP(C44,$D$3)</f>
        <v>GBp</v>
      </c>
      <c r="E44" s="110" t="s">
        <v>371</v>
      </c>
      <c r="F44" s="111">
        <f>_xll.BDP(C44,$F$3)</f>
        <v>393.8</v>
      </c>
      <c r="G44" s="111" t="str">
        <f>_xll.BDP(C44,$G$3)</f>
        <v>#N/A Requesting Data...</v>
      </c>
      <c r="H44" s="112" t="e">
        <f>IF(OR(OR(G44="#N/A N/A",G44="#N/A Real Time"),OR(F44="#N/A N/A",F44="#N/A Real Time")),0,  G44 - F44)</f>
        <v>#VALUE!</v>
      </c>
      <c r="I44" s="113" t="e">
        <f>IF(OR(F44=0,F44="#N/A N/A"),0,H44 / F44*100)</f>
        <v>#VALUE!</v>
      </c>
      <c r="J44" s="114">
        <v>74411</v>
      </c>
      <c r="K44" s="110" t="str">
        <f>CONCATENATE(D63,D44, " Curncy")</f>
        <v>EURGBp Curncy</v>
      </c>
      <c r="L44" s="110">
        <f>IF(D44 = D63,1,_xll.BDP(K44,$L$3))</f>
        <v>1</v>
      </c>
      <c r="M44" s="372" t="e">
        <f>IF(D44 = D63,1,_xll.BDP(K44,$M$3)*L44)</f>
        <v>#VALUE!</v>
      </c>
      <c r="N44" s="116" t="e">
        <f>H44*J44*R44/M44</f>
        <v>#VALUE!</v>
      </c>
      <c r="O44" s="379" t="e">
        <f>N44 / U63</f>
        <v>#VALUE!</v>
      </c>
      <c r="P44" s="286" t="e">
        <f>IF(OR(OR(J44=0,G44 = "#N/A N/A"),G44="#N/A Real Time"),0,G44*J44*R44/M44)</f>
        <v>#VALUE!</v>
      </c>
      <c r="Q44" s="384" t="e">
        <f>P44 / U63*100</f>
        <v>#VALUE!</v>
      </c>
      <c r="R44" s="110">
        <f>IF(EXACT(D44,UPPER(D44)),1,0.01)/T44</f>
        <v>0.01</v>
      </c>
      <c r="S44" s="110">
        <v>0</v>
      </c>
      <c r="T44" s="110">
        <v>1</v>
      </c>
      <c r="U44" s="110"/>
      <c r="V44" s="119">
        <f>_xll.BDH(C44,$V$3,$D$1,$D$1)</f>
        <v>403.2</v>
      </c>
      <c r="W44" s="119">
        <f>IF(OR(OR(F44="#N/A N/A",F44="#N/A Real Time"),OR(V44="#N/A N/A",V44="#N/A Real Time")),0,  F44 - V44)</f>
        <v>-9.3999999999999773</v>
      </c>
      <c r="X44" s="129">
        <f>IF(OR(V44=0,V44="#N/A N/A"),0,W44 / V44*100)</f>
        <v>-2.3313492063492007</v>
      </c>
      <c r="Y44" s="121">
        <v>74411</v>
      </c>
      <c r="Z44" s="122">
        <f>IF(D44 = D63,1,_xll.BDP(K44,$Z$3)*L44)</f>
        <v>0.86165000000000003</v>
      </c>
      <c r="AA44" s="389">
        <f>W44*Y44*R44/Z44 / AB63</f>
        <v>-3.2428665170556589E-4</v>
      </c>
      <c r="AB44" s="123"/>
    </row>
    <row r="45" spans="1:28" x14ac:dyDescent="0.2">
      <c r="A45" s="152"/>
      <c r="B45" s="152">
        <v>3260</v>
      </c>
      <c r="C45" s="152" t="s">
        <v>75</v>
      </c>
      <c r="D45" s="152" t="str">
        <f>_xll.BDP(C45,$D$3)</f>
        <v>GBp</v>
      </c>
      <c r="E45" s="152" t="s">
        <v>372</v>
      </c>
      <c r="F45" s="173">
        <f>_xll.BDP(C45,$F$3)</f>
        <v>243.3</v>
      </c>
      <c r="G45" s="173" t="str">
        <f>_xll.BDP(C45,$G$3)</f>
        <v>#N/A Requesting Data...</v>
      </c>
      <c r="H45" s="169" t="e">
        <f t="shared" si="0"/>
        <v>#VALUE!</v>
      </c>
      <c r="I45" s="170" t="e">
        <f t="shared" si="1"/>
        <v>#VALUE!</v>
      </c>
      <c r="J45" s="174">
        <v>741329</v>
      </c>
      <c r="K45" s="152" t="str">
        <f>CONCATENATE(D63,D45, " Curncy")</f>
        <v>EURGBp Curncy</v>
      </c>
      <c r="L45" s="152">
        <f>IF(D45 = D63,1,_xll.BDP(K45,$L$3))</f>
        <v>1</v>
      </c>
      <c r="M45" s="375" t="e">
        <f>IF(D45 = D63,1,_xll.BDP(K45,$M$3)*L45)</f>
        <v>#VALUE!</v>
      </c>
      <c r="N45" s="174" t="e">
        <f t="shared" si="2"/>
        <v>#VALUE!</v>
      </c>
      <c r="O45" s="381" t="e">
        <f>N45 / U63</f>
        <v>#VALUE!</v>
      </c>
      <c r="P45" s="175" t="e">
        <f t="shared" si="3"/>
        <v>#VALUE!</v>
      </c>
      <c r="Q45" s="386" t="e">
        <f>P45 / U63*100</f>
        <v>#VALUE!</v>
      </c>
      <c r="R45" s="152">
        <f t="shared" si="4"/>
        <v>0.01</v>
      </c>
      <c r="S45" s="152">
        <v>0</v>
      </c>
      <c r="T45" s="152">
        <v>1</v>
      </c>
      <c r="U45" s="152"/>
      <c r="V45" s="171">
        <f>_xll.BDH(C45,$V$3,$D$1,$D$1)</f>
        <v>249.8</v>
      </c>
      <c r="W45" s="171">
        <f t="shared" si="5"/>
        <v>-6.5</v>
      </c>
      <c r="X45" s="172">
        <f t="shared" si="6"/>
        <v>-2.6020816653322658</v>
      </c>
      <c r="Y45" s="176">
        <v>741329</v>
      </c>
      <c r="Z45" s="177">
        <f>IF(D45 = D63,1,_xll.BDP(K45,$Z$3)*L45)</f>
        <v>0.86165000000000003</v>
      </c>
      <c r="AA45" s="391">
        <f>W45*Y45*R45/Z45 / AB63</f>
        <v>-2.2340270340728829E-3</v>
      </c>
      <c r="AB45" s="167"/>
    </row>
    <row r="46" spans="1:28" s="107" customFormat="1" ht="12" customHeight="1" x14ac:dyDescent="0.2">
      <c r="A46" s="152"/>
      <c r="B46" s="152">
        <v>6360</v>
      </c>
      <c r="C46" s="152" t="s">
        <v>986</v>
      </c>
      <c r="D46" s="152" t="str">
        <f>_xll.BDP(C46,$D$3)</f>
        <v>GBp</v>
      </c>
      <c r="E46" s="152" t="s">
        <v>1077</v>
      </c>
      <c r="F46" s="173">
        <f>_xll.BDP(C46,$F$3)</f>
        <v>138.19999999999999</v>
      </c>
      <c r="G46" s="173" t="str">
        <f>_xll.BDP(C46,$G$3)</f>
        <v>#N/A Requesting Data...</v>
      </c>
      <c r="H46" s="169" t="e">
        <f t="shared" si="0"/>
        <v>#VALUE!</v>
      </c>
      <c r="I46" s="170" t="e">
        <f t="shared" si="1"/>
        <v>#VALUE!</v>
      </c>
      <c r="J46" s="174">
        <v>113136</v>
      </c>
      <c r="K46" s="152" t="str">
        <f>CONCATENATE(D63,D46, " Curncy")</f>
        <v>EURGBp Curncy</v>
      </c>
      <c r="L46" s="152">
        <f>IF(D46 = D63,1,_xll.BDP(K46,$L$3))</f>
        <v>1</v>
      </c>
      <c r="M46" s="375" t="e">
        <f>IF(D46 = D63,1,_xll.BDP(K46,$M$3)*L46)</f>
        <v>#VALUE!</v>
      </c>
      <c r="N46" s="174" t="e">
        <f t="shared" si="2"/>
        <v>#VALUE!</v>
      </c>
      <c r="O46" s="381" t="e">
        <f>N46 / U63</f>
        <v>#VALUE!</v>
      </c>
      <c r="P46" s="175" t="e">
        <f t="shared" si="3"/>
        <v>#VALUE!</v>
      </c>
      <c r="Q46" s="386" t="e">
        <f>P46 / U63*100</f>
        <v>#VALUE!</v>
      </c>
      <c r="R46" s="152">
        <f t="shared" si="4"/>
        <v>0.01</v>
      </c>
      <c r="S46" s="152">
        <v>0</v>
      </c>
      <c r="T46" s="152">
        <v>1</v>
      </c>
      <c r="U46" s="152"/>
      <c r="V46" s="171">
        <f>_xll.BDH(C46,$V$3,$D$1,$D$1)</f>
        <v>135.5</v>
      </c>
      <c r="W46" s="171">
        <f t="shared" si="5"/>
        <v>2.6999999999999886</v>
      </c>
      <c r="X46" s="172">
        <f t="shared" si="6"/>
        <v>1.9926199261992537</v>
      </c>
      <c r="Y46" s="176">
        <v>113136</v>
      </c>
      <c r="Z46" s="177">
        <f>IF(D46 = D63,1,_xll.BDP(K46,$Z$3)*L46)</f>
        <v>0.86165000000000003</v>
      </c>
      <c r="AA46" s="391">
        <f>W46*Y46*R46/Z46 / AB63</f>
        <v>1.4162132785485885E-4</v>
      </c>
      <c r="AB46" s="167"/>
    </row>
    <row r="47" spans="1:28" x14ac:dyDescent="0.2">
      <c r="A47" s="110"/>
      <c r="B47" s="110">
        <v>33056</v>
      </c>
      <c r="C47" s="110" t="s">
        <v>1660</v>
      </c>
      <c r="D47" s="110" t="str">
        <f>_xll.BDP(C47,$D$3)</f>
        <v>GBp</v>
      </c>
      <c r="E47" s="110" t="s">
        <v>1661</v>
      </c>
      <c r="F47" s="111">
        <f>_xll.BDP(C47,$F$3)</f>
        <v>266</v>
      </c>
      <c r="G47" s="111" t="str">
        <f>_xll.BDP(C47,$G$3)</f>
        <v>#N/A Requesting Data...</v>
      </c>
      <c r="H47" s="112" t="e">
        <f>IF(OR(OR(G47="#N/A N/A",G47="#N/A Real Time"),OR(F47="#N/A N/A",F47="#N/A Real Time")),0,  G47 - F47)</f>
        <v>#VALUE!</v>
      </c>
      <c r="I47" s="113" t="e">
        <f>IF(OR(F47=0,F47="#N/A N/A"),0,H47 / F47*100)</f>
        <v>#VALUE!</v>
      </c>
      <c r="J47" s="114">
        <v>46280</v>
      </c>
      <c r="K47" s="110" t="str">
        <f>CONCATENATE(D63,D47, " Curncy")</f>
        <v>EURGBp Curncy</v>
      </c>
      <c r="L47" s="110">
        <f>IF(D47 = D63,1,_xll.BDP(K47,$L$3))</f>
        <v>1</v>
      </c>
      <c r="M47" s="372" t="e">
        <f>IF(D47 = D63,1,_xll.BDP(K47,$M$3)*L47)</f>
        <v>#VALUE!</v>
      </c>
      <c r="N47" s="116" t="e">
        <f>H47*J47*R47/M47</f>
        <v>#VALUE!</v>
      </c>
      <c r="O47" s="379" t="e">
        <f>N47 / U63</f>
        <v>#VALUE!</v>
      </c>
      <c r="P47" s="286" t="e">
        <f>IF(OR(OR(J47=0,G47 = "#N/A N/A"),G47="#N/A Real Time"),0,G47*J47*R47/M47)</f>
        <v>#VALUE!</v>
      </c>
      <c r="Q47" s="384" t="e">
        <f>P47 / U63*100</f>
        <v>#VALUE!</v>
      </c>
      <c r="R47" s="110">
        <f>IF(EXACT(D47,UPPER(D47)),1,0.01)/T47</f>
        <v>0.01</v>
      </c>
      <c r="S47" s="110">
        <v>0</v>
      </c>
      <c r="T47" s="110">
        <v>1</v>
      </c>
      <c r="U47" s="110"/>
      <c r="V47" s="119">
        <f>_xll.BDH(C47,$V$3,$D$1,$D$1)</f>
        <v>276.5</v>
      </c>
      <c r="W47" s="119">
        <f>IF(OR(OR(F47="#N/A N/A",F47="#N/A Real Time"),OR(V47="#N/A N/A",V47="#N/A Real Time")),0,  F47 - V47)</f>
        <v>-10.5</v>
      </c>
      <c r="X47" s="129">
        <f>IF(OR(V47=0,V47="#N/A N/A"),0,W47 / V47*100)</f>
        <v>-3.79746835443038</v>
      </c>
      <c r="Y47" s="121">
        <v>46280</v>
      </c>
      <c r="Z47" s="122">
        <f>IF(D47 = D63,1,_xll.BDP(K47,$Z$3)*L47)</f>
        <v>0.86165000000000003</v>
      </c>
      <c r="AA47" s="389">
        <f>W47*Y47*R47/Z47 / AB63</f>
        <v>-2.2529249640481988E-4</v>
      </c>
      <c r="AB47" s="123"/>
    </row>
    <row r="48" spans="1:28" s="107" customFormat="1" ht="12" customHeight="1" x14ac:dyDescent="0.2">
      <c r="A48" s="152"/>
      <c r="B48" s="152">
        <v>6000</v>
      </c>
      <c r="C48" s="152" t="s">
        <v>73</v>
      </c>
      <c r="D48" s="152" t="str">
        <f>_xll.BDP(C48,$D$3)</f>
        <v>GBp</v>
      </c>
      <c r="E48" s="152" t="s">
        <v>373</v>
      </c>
      <c r="F48" s="173">
        <f>_xll.BDP(C48,$F$3)</f>
        <v>743.2</v>
      </c>
      <c r="G48" s="173" t="str">
        <f>_xll.BDP(C48,$G$3)</f>
        <v>#N/A Requesting Data...</v>
      </c>
      <c r="H48" s="169" t="e">
        <f>IF(OR(OR(G48="#N/A N/A",G48="#N/A Real Time"),OR(F48="#N/A N/A",F48="#N/A Real Time")),0,  G48 - F48)</f>
        <v>#VALUE!</v>
      </c>
      <c r="I48" s="170" t="e">
        <f>IF(OR(F48=0,F48="#N/A N/A"),0,H48 / F48*100)</f>
        <v>#VALUE!</v>
      </c>
      <c r="J48" s="174">
        <v>85871</v>
      </c>
      <c r="K48" s="152" t="str">
        <f>CONCATENATE(D63,D48, " Curncy")</f>
        <v>EURGBp Curncy</v>
      </c>
      <c r="L48" s="152">
        <f>IF(D48 = D63,1,_xll.BDP(K48,$L$3))</f>
        <v>1</v>
      </c>
      <c r="M48" s="375" t="e">
        <f>IF(D48 = D63,1,_xll.BDP(K48,$M$3)*L48)</f>
        <v>#VALUE!</v>
      </c>
      <c r="N48" s="174" t="e">
        <f>H48*J48*R48/M48</f>
        <v>#VALUE!</v>
      </c>
      <c r="O48" s="381" t="e">
        <f>N48 / U63</f>
        <v>#VALUE!</v>
      </c>
      <c r="P48" s="175" t="e">
        <f>IF(OR(OR(J48=0,G48 = "#N/A N/A"),G48="#N/A Real Time"),0,G48*J48*R48/M48)</f>
        <v>#VALUE!</v>
      </c>
      <c r="Q48" s="386" t="e">
        <f>P48 / U63*100</f>
        <v>#VALUE!</v>
      </c>
      <c r="R48" s="152">
        <f>IF(EXACT(D48,UPPER(D48)),1,0.01)/T48</f>
        <v>0.01</v>
      </c>
      <c r="S48" s="152">
        <v>0</v>
      </c>
      <c r="T48" s="152">
        <v>1</v>
      </c>
      <c r="U48" s="152"/>
      <c r="V48" s="171">
        <f>_xll.BDH(C48,$V$3,$D$1,$D$1)</f>
        <v>749.8</v>
      </c>
      <c r="W48" s="171">
        <f>IF(OR(OR(F48="#N/A N/A",F48="#N/A Real Time"),OR(V48="#N/A N/A",V48="#N/A Real Time")),0,  F48 - V48)</f>
        <v>-6.5999999999999091</v>
      </c>
      <c r="X48" s="172">
        <f>IF(OR(V48=0,V48="#N/A N/A"),0,W48 / V48*100)</f>
        <v>-0.88023472926112434</v>
      </c>
      <c r="Y48" s="176">
        <v>85871</v>
      </c>
      <c r="Z48" s="177">
        <f>IF(D48 = D63,1,_xll.BDP(K48,$Z$3)*L48)</f>
        <v>0.86165000000000003</v>
      </c>
      <c r="AA48" s="391">
        <f>W48*Y48*R48/Z48 / AB63</f>
        <v>-2.6275714476670971E-4</v>
      </c>
      <c r="AB48" s="167"/>
    </row>
    <row r="49" spans="1:28" s="107" customFormat="1" ht="12" customHeight="1" x14ac:dyDescent="0.2">
      <c r="A49" s="152"/>
      <c r="B49" s="152">
        <v>3404</v>
      </c>
      <c r="C49" s="152" t="s">
        <v>72</v>
      </c>
      <c r="D49" s="152" t="str">
        <f>_xll.BDP(C49,$D$3)</f>
        <v>GBp</v>
      </c>
      <c r="E49" s="152" t="s">
        <v>275</v>
      </c>
      <c r="F49" s="173">
        <f>_xll.BDP(C49,$F$3)</f>
        <v>21.7</v>
      </c>
      <c r="G49" s="173" t="str">
        <f>_xll.BDP(C49,$G$3)</f>
        <v>#N/A Requesting Data...</v>
      </c>
      <c r="H49" s="169" t="e">
        <f t="shared" si="0"/>
        <v>#VALUE!</v>
      </c>
      <c r="I49" s="170" t="e">
        <f t="shared" si="1"/>
        <v>#VALUE!</v>
      </c>
      <c r="J49" s="174">
        <v>7818600</v>
      </c>
      <c r="K49" s="152" t="str">
        <f>CONCATENATE(D63,D49, " Curncy")</f>
        <v>EURGBp Curncy</v>
      </c>
      <c r="L49" s="152">
        <f>IF(D49 = D63,1,_xll.BDP(K49,$L$3))</f>
        <v>1</v>
      </c>
      <c r="M49" s="375" t="e">
        <f>IF(D49 = D63,1,_xll.BDP(K49,$M$3)*L49)</f>
        <v>#VALUE!</v>
      </c>
      <c r="N49" s="174" t="e">
        <f t="shared" si="2"/>
        <v>#VALUE!</v>
      </c>
      <c r="O49" s="381" t="e">
        <f>N49 / U63</f>
        <v>#VALUE!</v>
      </c>
      <c r="P49" s="175" t="e">
        <f t="shared" si="3"/>
        <v>#VALUE!</v>
      </c>
      <c r="Q49" s="386" t="e">
        <f>P49 / U63*100</f>
        <v>#VALUE!</v>
      </c>
      <c r="R49" s="152">
        <f t="shared" si="4"/>
        <v>0.01</v>
      </c>
      <c r="S49" s="152">
        <v>0</v>
      </c>
      <c r="T49" s="152">
        <v>1</v>
      </c>
      <c r="U49" s="152"/>
      <c r="V49" s="171" t="str">
        <f>_xll.BDH(C49,$V$3,$D$1,$D$1)</f>
        <v>#N/A Requesting Data...</v>
      </c>
      <c r="W49" s="171" t="e">
        <f t="shared" si="5"/>
        <v>#VALUE!</v>
      </c>
      <c r="X49" s="172" t="e">
        <f t="shared" si="6"/>
        <v>#VALUE!</v>
      </c>
      <c r="Y49" s="176">
        <v>7818600</v>
      </c>
      <c r="Z49" s="177">
        <f>IF(D49 = D63,1,_xll.BDP(K49,$Z$3)*L49)</f>
        <v>0.86165000000000003</v>
      </c>
      <c r="AA49" s="391" t="e">
        <f>W49*Y49*R49/Z49 / AB63</f>
        <v>#VALUE!</v>
      </c>
      <c r="AB49" s="167"/>
    </row>
    <row r="50" spans="1:28" s="107" customFormat="1" ht="12" customHeight="1" x14ac:dyDescent="0.2">
      <c r="A50" s="152"/>
      <c r="B50" s="152">
        <v>19183</v>
      </c>
      <c r="C50" s="152" t="s">
        <v>1191</v>
      </c>
      <c r="D50" s="152" t="str">
        <f>_xll.BDP(C50,$D$3)</f>
        <v>GBp</v>
      </c>
      <c r="E50" s="152" t="s">
        <v>1192</v>
      </c>
      <c r="F50" s="173">
        <f>_xll.BDP(C50,$F$3)</f>
        <v>1596</v>
      </c>
      <c r="G50" s="173" t="str">
        <f>_xll.BDP(C50,$G$3)</f>
        <v>#N/A Requesting Data...</v>
      </c>
      <c r="H50" s="169" t="e">
        <f t="shared" si="0"/>
        <v>#VALUE!</v>
      </c>
      <c r="I50" s="170" t="e">
        <f t="shared" si="1"/>
        <v>#VALUE!</v>
      </c>
      <c r="J50" s="174">
        <v>50538</v>
      </c>
      <c r="K50" s="152" t="str">
        <f>CONCATENATE(D63,D50, " Curncy")</f>
        <v>EURGBp Curncy</v>
      </c>
      <c r="L50" s="152">
        <f>IF(D50 = D63,1,_xll.BDP(K50,$L$3))</f>
        <v>1</v>
      </c>
      <c r="M50" s="375" t="e">
        <f>IF(D50 = D63,1,_xll.BDP(K50,$M$3)*L50)</f>
        <v>#VALUE!</v>
      </c>
      <c r="N50" s="174" t="e">
        <f t="shared" si="2"/>
        <v>#VALUE!</v>
      </c>
      <c r="O50" s="381" t="e">
        <f>N50 / U63</f>
        <v>#VALUE!</v>
      </c>
      <c r="P50" s="175" t="e">
        <f t="shared" si="3"/>
        <v>#VALUE!</v>
      </c>
      <c r="Q50" s="386" t="e">
        <f>P50 / U63*100</f>
        <v>#VALUE!</v>
      </c>
      <c r="R50" s="152">
        <f t="shared" si="4"/>
        <v>0.01</v>
      </c>
      <c r="S50" s="152">
        <v>0</v>
      </c>
      <c r="T50" s="152">
        <v>1</v>
      </c>
      <c r="U50" s="152"/>
      <c r="V50" s="171">
        <f>_xll.BDH(C50,$V$3,$D$1,$D$1)</f>
        <v>1673</v>
      </c>
      <c r="W50" s="171">
        <f t="shared" si="5"/>
        <v>-77</v>
      </c>
      <c r="X50" s="172">
        <f t="shared" si="6"/>
        <v>-4.6025104602510458</v>
      </c>
      <c r="Y50" s="176">
        <v>50538</v>
      </c>
      <c r="Z50" s="177">
        <f>IF(D50 = D63,1,_xll.BDP(K50,$Z$3)*L50)</f>
        <v>0.86165000000000003</v>
      </c>
      <c r="AA50" s="391">
        <f>W50*Y50*R50/Z50 / AB63</f>
        <v>-1.8041508789451838E-3</v>
      </c>
      <c r="AB50" s="167"/>
    </row>
    <row r="51" spans="1:28" x14ac:dyDescent="0.2">
      <c r="A51" s="110"/>
      <c r="B51" s="110">
        <v>10205</v>
      </c>
      <c r="C51" s="110" t="s">
        <v>998</v>
      </c>
      <c r="D51" s="110" t="str">
        <f>_xll.BDP(C51,$D$3)</f>
        <v>GBp</v>
      </c>
      <c r="E51" s="110" t="s">
        <v>1581</v>
      </c>
      <c r="F51" s="111">
        <f>_xll.BDP(C51,$F$3)</f>
        <v>199.4</v>
      </c>
      <c r="G51" s="111" t="str">
        <f>_xll.BDP(C51,$G$3)</f>
        <v>#N/A Requesting Data...</v>
      </c>
      <c r="H51" s="112" t="e">
        <f>IF(OR(OR(G51="#N/A N/A",G51="#N/A Real Time"),OR(F51="#N/A N/A",F51="#N/A Real Time")),0,  G51 - F51)</f>
        <v>#VALUE!</v>
      </c>
      <c r="I51" s="113" t="e">
        <f>IF(OR(F51=0,F51="#N/A N/A"),0,H51 / F51*100)</f>
        <v>#VALUE!</v>
      </c>
      <c r="J51" s="114">
        <v>42426</v>
      </c>
      <c r="K51" s="110" t="str">
        <f>CONCATENATE(D63,D51, " Curncy")</f>
        <v>EURGBp Curncy</v>
      </c>
      <c r="L51" s="110">
        <f>IF(D51 = D63,1,_xll.BDP(K51,$L$3))</f>
        <v>1</v>
      </c>
      <c r="M51" s="372" t="e">
        <f>IF(D51 = D63,1,_xll.BDP(K51,$M$3)*L51)</f>
        <v>#VALUE!</v>
      </c>
      <c r="N51" s="116" t="e">
        <f>H51*J51*R51/M51</f>
        <v>#VALUE!</v>
      </c>
      <c r="O51" s="379" t="e">
        <f>N51 / U63</f>
        <v>#VALUE!</v>
      </c>
      <c r="P51" s="286" t="e">
        <f>IF(OR(OR(J51=0,G51 = "#N/A N/A"),G51="#N/A Real Time"),0,G51*J51*R51/M51)</f>
        <v>#VALUE!</v>
      </c>
      <c r="Q51" s="384" t="e">
        <f>P51 / U63*100</f>
        <v>#VALUE!</v>
      </c>
      <c r="R51" s="110">
        <f>IF(EXACT(D51,UPPER(D51)),1,0.01)/T51</f>
        <v>0.01</v>
      </c>
      <c r="S51" s="110">
        <v>0</v>
      </c>
      <c r="T51" s="110">
        <v>1</v>
      </c>
      <c r="U51" s="110"/>
      <c r="V51" s="119">
        <f>_xll.BDH(C51,$V$3,$D$1,$D$1)</f>
        <v>199.6</v>
      </c>
      <c r="W51" s="119">
        <f>IF(OR(OR(F51="#N/A N/A",F51="#N/A Real Time"),OR(V51="#N/A N/A",V51="#N/A Real Time")),0,  F51 - V51)</f>
        <v>-0.19999999999998863</v>
      </c>
      <c r="X51" s="129">
        <f>IF(OR(V51=0,V51="#N/A N/A"),0,W51 / V51*100)</f>
        <v>-0.10020040080159752</v>
      </c>
      <c r="Y51" s="121">
        <v>42426</v>
      </c>
      <c r="Z51" s="122">
        <f>IF(D51 = D63,1,_xll.BDP(K51,$Z$3)*L51)</f>
        <v>0.86165000000000003</v>
      </c>
      <c r="AA51" s="389">
        <f>W51*Y51*R51/Z51 / AB63</f>
        <v>-3.9339257737458709E-6</v>
      </c>
      <c r="AB51" s="123"/>
    </row>
    <row r="52" spans="1:28" x14ac:dyDescent="0.2">
      <c r="A52" s="110"/>
      <c r="B52" s="110">
        <v>33101</v>
      </c>
      <c r="C52" s="110" t="s">
        <v>1668</v>
      </c>
      <c r="D52" s="110" t="str">
        <f>_xll.BDP(C52,$D$3)</f>
        <v>GBp</v>
      </c>
      <c r="E52" s="110" t="s">
        <v>1669</v>
      </c>
      <c r="F52" s="111">
        <f>_xll.BDP(C52,$F$3)</f>
        <v>124</v>
      </c>
      <c r="G52" s="111" t="str">
        <f>_xll.BDP(C52,$G$3)</f>
        <v>#N/A Requesting Data...</v>
      </c>
      <c r="H52" s="112" t="e">
        <f>IF(OR(OR(G52="#N/A N/A",G52="#N/A Real Time"),OR(F52="#N/A N/A",F52="#N/A Real Time")),0,  G52 - F52)</f>
        <v>#VALUE!</v>
      </c>
      <c r="I52" s="113" t="e">
        <f>IF(OR(F52=0,F52="#N/A N/A"),0,H52 / F52*100)</f>
        <v>#VALUE!</v>
      </c>
      <c r="J52" s="114">
        <v>38485</v>
      </c>
      <c r="K52" s="110" t="str">
        <f>CONCATENATE(D63,D52, " Curncy")</f>
        <v>EURGBp Curncy</v>
      </c>
      <c r="L52" s="110">
        <f>IF(D52 = D63,1,_xll.BDP(K52,$L$3))</f>
        <v>1</v>
      </c>
      <c r="M52" s="372" t="e">
        <f>IF(D52 = D63,1,_xll.BDP(K52,$M$3)*L52)</f>
        <v>#VALUE!</v>
      </c>
      <c r="N52" s="116" t="e">
        <f>H52*J52*R52/M52</f>
        <v>#VALUE!</v>
      </c>
      <c r="O52" s="379" t="e">
        <f>N52 / U63</f>
        <v>#VALUE!</v>
      </c>
      <c r="P52" s="286" t="e">
        <f>IF(OR(OR(J52=0,G52 = "#N/A N/A"),G52="#N/A Real Time"),0,G52*J52*R52/M52)</f>
        <v>#VALUE!</v>
      </c>
      <c r="Q52" s="384" t="e">
        <f>P52 / U63*100</f>
        <v>#VALUE!</v>
      </c>
      <c r="R52" s="110">
        <f>IF(EXACT(D52,UPPER(D52)),1,0.01)/T52</f>
        <v>0.01</v>
      </c>
      <c r="S52" s="110">
        <v>0</v>
      </c>
      <c r="T52" s="110">
        <v>1</v>
      </c>
      <c r="U52" s="110"/>
      <c r="V52" s="119" t="str">
        <f>_xll.BDH(C52,$V$3,$D$1,$D$1)</f>
        <v>#N/A Requesting Data...</v>
      </c>
      <c r="W52" s="119" t="e">
        <f>IF(OR(OR(F52="#N/A N/A",F52="#N/A Real Time"),OR(V52="#N/A N/A",V52="#N/A Real Time")),0,  F52 - V52)</f>
        <v>#VALUE!</v>
      </c>
      <c r="X52" s="129" t="e">
        <f>IF(OR(V52=0,V52="#N/A N/A"),0,W52 / V52*100)</f>
        <v>#VALUE!</v>
      </c>
      <c r="Y52" s="121">
        <v>38485</v>
      </c>
      <c r="Z52" s="122">
        <f>IF(D52 = D63,1,_xll.BDP(K52,$Z$3)*L52)</f>
        <v>0.86165000000000003</v>
      </c>
      <c r="AA52" s="389" t="e">
        <f>W52*Y52*R52/Z52 / AB63</f>
        <v>#VALUE!</v>
      </c>
      <c r="AB52" s="123"/>
    </row>
    <row r="53" spans="1:28" s="107" customFormat="1" ht="12" customHeight="1" x14ac:dyDescent="0.2">
      <c r="A53" s="152"/>
      <c r="B53" s="152">
        <v>21107</v>
      </c>
      <c r="C53" s="152" t="s">
        <v>1664</v>
      </c>
      <c r="D53" s="152" t="str">
        <f>_xll.BDP(C53,$D$3)</f>
        <v>USD</v>
      </c>
      <c r="E53" s="152" t="s">
        <v>1665</v>
      </c>
      <c r="F53" s="153" t="str">
        <f>_xll.BDP(C53,$F$3)</f>
        <v>#N/A N/A</v>
      </c>
      <c r="G53" s="153" t="str">
        <f>_xll.BDP(C53,$G$3)</f>
        <v>#N/A Requesting Data...</v>
      </c>
      <c r="H53" s="154">
        <f>IF(OR(OR(G53="#N/A N/A",G53="#N/A Real Time"),OR(F53="#N/A N/A",F53="#N/A Real Time")),0,  G53 - F53)</f>
        <v>0</v>
      </c>
      <c r="I53" s="155">
        <f>IF(OR(F53=0,F53="#N/A N/A"),0,H53 / F53*100)</f>
        <v>0</v>
      </c>
      <c r="J53" s="156">
        <v>46951</v>
      </c>
      <c r="K53" s="152" t="str">
        <f>CONCATENATE(D63,D53, " Curncy")</f>
        <v>EURUSD Curncy</v>
      </c>
      <c r="L53" s="152">
        <f>IF(D53 = D63,1,_xll.BDP(K53,$L$3))</f>
        <v>1</v>
      </c>
      <c r="M53" s="394" t="e">
        <f>IF(D53 = D63,1,_xll.BDP(K53,$M$3)*L53)</f>
        <v>#VALUE!</v>
      </c>
      <c r="N53" s="157" t="e">
        <f>H53*J53*R53/M53</f>
        <v>#VALUE!</v>
      </c>
      <c r="O53" s="396" t="e">
        <f>N53 / U63</f>
        <v>#VALUE!</v>
      </c>
      <c r="P53" s="159" t="e">
        <f>IF(OR(OR(J53=0,G53 = "#N/A N/A"),G53="#N/A Real Time"),0,G53*J53*R53/M53)</f>
        <v>#VALUE!</v>
      </c>
      <c r="Q53" s="398" t="e">
        <f>P53 / U63*100</f>
        <v>#VALUE!</v>
      </c>
      <c r="R53" s="152">
        <f>IF(EXACT(D53,UPPER(D53)),1,0.01)/T53</f>
        <v>1</v>
      </c>
      <c r="S53" s="152">
        <v>0</v>
      </c>
      <c r="T53" s="152">
        <v>1</v>
      </c>
      <c r="U53" s="152"/>
      <c r="V53" s="162" t="str">
        <f>_xll.BDH(C53,$V$3,$D$1,$D$1)</f>
        <v>#N/A Requesting Data...</v>
      </c>
      <c r="W53" s="162">
        <f>IF(OR(OR(F53="#N/A N/A",F53="#N/A Real Time"),OR(V53="#N/A N/A",V53="#N/A Real Time")),0,  F53 - V53)</f>
        <v>0</v>
      </c>
      <c r="X53" s="163" t="e">
        <f>IF(OR(V53=0,V53="#N/A N/A"),0,W53 / V53*100)</f>
        <v>#VALUE!</v>
      </c>
      <c r="Y53" s="164">
        <v>46951</v>
      </c>
      <c r="Z53" s="165">
        <f>IF(D53 = D63,1,_xll.BDP(K53,$Z$3)*L53)</f>
        <v>1.0414000000000001</v>
      </c>
      <c r="AA53" s="400">
        <f>W53*Y53*R53/Z53 / AB63</f>
        <v>0</v>
      </c>
      <c r="AB53" s="167"/>
    </row>
    <row r="54" spans="1:28" s="107" customFormat="1" ht="12" customHeight="1" x14ac:dyDescent="0.2">
      <c r="A54" s="152"/>
      <c r="B54" s="152">
        <v>10257</v>
      </c>
      <c r="C54" s="152" t="s">
        <v>1011</v>
      </c>
      <c r="D54" s="152" t="str">
        <f>_xll.BDP(C54,$D$3)</f>
        <v>GBp</v>
      </c>
      <c r="E54" s="152" t="s">
        <v>1100</v>
      </c>
      <c r="F54" s="173">
        <f>_xll.BDP(C54,$F$3)</f>
        <v>172.5</v>
      </c>
      <c r="G54" s="173" t="str">
        <f>_xll.BDP(C54,$G$3)</f>
        <v>#N/A Requesting Data...</v>
      </c>
      <c r="H54" s="169" t="e">
        <f t="shared" si="0"/>
        <v>#VALUE!</v>
      </c>
      <c r="I54" s="170" t="e">
        <f t="shared" si="1"/>
        <v>#VALUE!</v>
      </c>
      <c r="J54" s="174">
        <v>220851</v>
      </c>
      <c r="K54" s="152" t="str">
        <f>CONCATENATE(D63,D54, " Curncy")</f>
        <v>EURGBp Curncy</v>
      </c>
      <c r="L54" s="152">
        <f>IF(D54 = D63,1,_xll.BDP(K54,$L$3))</f>
        <v>1</v>
      </c>
      <c r="M54" s="375" t="e">
        <f>IF(D54 = D63,1,_xll.BDP(K54,$M$3)*L54)</f>
        <v>#VALUE!</v>
      </c>
      <c r="N54" s="174" t="e">
        <f t="shared" si="2"/>
        <v>#VALUE!</v>
      </c>
      <c r="O54" s="381" t="e">
        <f>N54 / U63</f>
        <v>#VALUE!</v>
      </c>
      <c r="P54" s="175" t="e">
        <f t="shared" si="3"/>
        <v>#VALUE!</v>
      </c>
      <c r="Q54" s="386" t="e">
        <f>P54 / U63*100</f>
        <v>#VALUE!</v>
      </c>
      <c r="R54" s="152">
        <f t="shared" si="4"/>
        <v>0.01</v>
      </c>
      <c r="S54" s="152">
        <v>0</v>
      </c>
      <c r="T54" s="152">
        <v>1</v>
      </c>
      <c r="U54" s="152"/>
      <c r="V54" s="171">
        <f>_xll.BDH(C54,$V$3,$D$1,$D$1)</f>
        <v>174.2</v>
      </c>
      <c r="W54" s="171">
        <f t="shared" si="5"/>
        <v>-1.6999999999999886</v>
      </c>
      <c r="X54" s="172">
        <f t="shared" si="6"/>
        <v>-0.97588978185992459</v>
      </c>
      <c r="Y54" s="176">
        <v>220851</v>
      </c>
      <c r="Z54" s="177">
        <f>IF(D54 = D63,1,_xll.BDP(K54,$Z$3)*L54)</f>
        <v>0.86165000000000003</v>
      </c>
      <c r="AA54" s="391">
        <f>W54*Y54*R54/Z54 / AB63</f>
        <v>-1.740653667324174E-4</v>
      </c>
      <c r="AB54" s="167"/>
    </row>
    <row r="55" spans="1:28" x14ac:dyDescent="0.2">
      <c r="A55" s="152"/>
      <c r="B55" s="152">
        <v>26475</v>
      </c>
      <c r="C55" s="152"/>
      <c r="D55" s="152" t="s">
        <v>1170</v>
      </c>
      <c r="E55" s="152" t="s">
        <v>273</v>
      </c>
      <c r="F55" s="173">
        <v>1.8</v>
      </c>
      <c r="G55" s="173">
        <v>1.8</v>
      </c>
      <c r="H55" s="169">
        <f t="shared" si="0"/>
        <v>0</v>
      </c>
      <c r="I55" s="170">
        <f t="shared" si="1"/>
        <v>0</v>
      </c>
      <c r="J55" s="174">
        <v>1049169</v>
      </c>
      <c r="K55" s="152" t="str">
        <f>CONCATENATE(D63,D55, " Curncy")</f>
        <v>EURGBp Curncy</v>
      </c>
      <c r="L55" s="152">
        <f>IF(D55 = D63,1,_xll.BDP(K55,$L$3))</f>
        <v>1</v>
      </c>
      <c r="M55" s="375" t="e">
        <f>IF(D55 = D63,1,_xll.BDP(K55,$M$3)*L55)</f>
        <v>#VALUE!</v>
      </c>
      <c r="N55" s="174" t="e">
        <f t="shared" si="2"/>
        <v>#VALUE!</v>
      </c>
      <c r="O55" s="381" t="e">
        <f>N55 / U63</f>
        <v>#VALUE!</v>
      </c>
      <c r="P55" s="175" t="e">
        <f t="shared" si="3"/>
        <v>#VALUE!</v>
      </c>
      <c r="Q55" s="386" t="e">
        <f>P55 / U63*100</f>
        <v>#VALUE!</v>
      </c>
      <c r="R55" s="152">
        <f t="shared" si="4"/>
        <v>0.01</v>
      </c>
      <c r="S55" s="152">
        <v>1</v>
      </c>
      <c r="T55" s="152">
        <v>1</v>
      </c>
      <c r="U55" s="152"/>
      <c r="V55" s="171">
        <v>1.8</v>
      </c>
      <c r="W55" s="171">
        <f t="shared" si="5"/>
        <v>0</v>
      </c>
      <c r="X55" s="172">
        <f t="shared" si="6"/>
        <v>0</v>
      </c>
      <c r="Y55" s="176">
        <v>1049169</v>
      </c>
      <c r="Z55" s="177">
        <f>IF(D55 = D63,1,_xll.BDP(K55,$Z$3)*L55)</f>
        <v>0.86165000000000003</v>
      </c>
      <c r="AA55" s="391">
        <f>W55*Y55*R55/Z55 / AB63</f>
        <v>0</v>
      </c>
      <c r="AB55" s="167"/>
    </row>
    <row r="56" spans="1:28" x14ac:dyDescent="0.2">
      <c r="A56" s="152"/>
      <c r="B56" s="152">
        <v>19477</v>
      </c>
      <c r="C56" s="152" t="s">
        <v>63</v>
      </c>
      <c r="D56" s="152" t="str">
        <f>_xll.BDP(C56,$D$3)</f>
        <v>GBp</v>
      </c>
      <c r="E56" s="152" t="s">
        <v>272</v>
      </c>
      <c r="F56" s="173" t="str">
        <f>_xll.BDP(C56,$F$3)</f>
        <v>#N/A N/A</v>
      </c>
      <c r="G56" s="173" t="str">
        <f>_xll.BDP(C56,$G$3)</f>
        <v>#N/A Requesting Data...</v>
      </c>
      <c r="H56" s="169">
        <f t="shared" si="0"/>
        <v>0</v>
      </c>
      <c r="I56" s="170">
        <f t="shared" si="1"/>
        <v>0</v>
      </c>
      <c r="J56" s="174">
        <v>854309</v>
      </c>
      <c r="K56" s="152" t="str">
        <f>CONCATENATE(D63,D56, " Curncy")</f>
        <v>EURGBp Curncy</v>
      </c>
      <c r="L56" s="152">
        <f>IF(D56 = D63,1,_xll.BDP(K56,$L$3))</f>
        <v>1</v>
      </c>
      <c r="M56" s="375" t="e">
        <f>IF(D56 = D63,1,_xll.BDP(K56,$M$3)*L56)</f>
        <v>#VALUE!</v>
      </c>
      <c r="N56" s="174" t="e">
        <f t="shared" si="2"/>
        <v>#VALUE!</v>
      </c>
      <c r="O56" s="381" t="e">
        <f>N56 / U63</f>
        <v>#VALUE!</v>
      </c>
      <c r="P56" s="175" t="e">
        <f t="shared" si="3"/>
        <v>#VALUE!</v>
      </c>
      <c r="Q56" s="386" t="e">
        <f>P56 / U63*100</f>
        <v>#VALUE!</v>
      </c>
      <c r="R56" s="152">
        <f t="shared" si="4"/>
        <v>0.01</v>
      </c>
      <c r="S56" s="152">
        <v>0</v>
      </c>
      <c r="T56" s="152">
        <v>1</v>
      </c>
      <c r="U56" s="152"/>
      <c r="V56" s="171" t="str">
        <f>_xll.BDH(C56,$V$3,$D$1,$D$1)</f>
        <v>#N/A Requesting Data...</v>
      </c>
      <c r="W56" s="171">
        <f t="shared" si="5"/>
        <v>0</v>
      </c>
      <c r="X56" s="172" t="e">
        <f t="shared" si="6"/>
        <v>#VALUE!</v>
      </c>
      <c r="Y56" s="176">
        <v>854309</v>
      </c>
      <c r="Z56" s="177">
        <f>IF(D56 = D63,1,_xll.BDP(K56,$Z$3)*L56)</f>
        <v>0.86165000000000003</v>
      </c>
      <c r="AA56" s="391">
        <f>W56*Y56*R56/Z56 / AB63</f>
        <v>0</v>
      </c>
      <c r="AB56" s="167"/>
    </row>
    <row r="57" spans="1:28" s="107" customFormat="1" ht="12" customHeight="1" x14ac:dyDescent="0.2">
      <c r="A57" s="110"/>
      <c r="B57" s="110">
        <v>33578</v>
      </c>
      <c r="C57" s="110" t="s">
        <v>1738</v>
      </c>
      <c r="D57" s="110" t="str">
        <f>_xll.BDP(C57,$D$3)</f>
        <v>GBp</v>
      </c>
      <c r="E57" s="110" t="s">
        <v>1739</v>
      </c>
      <c r="F57" s="111">
        <f>_xll.BDP(C57,$F$3)</f>
        <v>327.8</v>
      </c>
      <c r="G57" s="111" t="str">
        <f>_xll.BDP(C57,$G$3)</f>
        <v>#N/A Requesting Data...</v>
      </c>
      <c r="H57" s="112" t="e">
        <f>IF(OR(OR(G57="#N/A N/A",G57="#N/A Real Time"),OR(F57="#N/A N/A",F57="#N/A Real Time")),0,  G57 - F57)</f>
        <v>#VALUE!</v>
      </c>
      <c r="I57" s="113" t="e">
        <f>IF(OR(F57=0,F57="#N/A N/A"),0,H57 / F57*100)</f>
        <v>#VALUE!</v>
      </c>
      <c r="J57" s="114">
        <v>33359</v>
      </c>
      <c r="K57" s="110" t="str">
        <f>CONCATENATE(D63,D57, " Curncy")</f>
        <v>EURGBp Curncy</v>
      </c>
      <c r="L57" s="110">
        <f>IF(D57 = D63,1,_xll.BDP(K57,$L$3))</f>
        <v>1</v>
      </c>
      <c r="M57" s="372" t="e">
        <f>IF(D57 = D63,1,_xll.BDP(K57,$M$3)*L57)</f>
        <v>#VALUE!</v>
      </c>
      <c r="N57" s="116" t="e">
        <f>H57*J57*R57/M57</f>
        <v>#VALUE!</v>
      </c>
      <c r="O57" s="379" t="e">
        <f>N57 / U63</f>
        <v>#VALUE!</v>
      </c>
      <c r="P57" s="286" t="e">
        <f>IF(OR(OR(J57=0,G57 = "#N/A N/A"),G57="#N/A Real Time"),0,G57*J57*R57/M57)</f>
        <v>#VALUE!</v>
      </c>
      <c r="Q57" s="384" t="e">
        <f>P57 / U63*100</f>
        <v>#VALUE!</v>
      </c>
      <c r="R57" s="110">
        <f>IF(EXACT(D57,UPPER(D57)),1,0.01)/T57</f>
        <v>0.01</v>
      </c>
      <c r="S57" s="110">
        <v>0</v>
      </c>
      <c r="T57" s="110">
        <v>1</v>
      </c>
      <c r="U57" s="110"/>
      <c r="V57" s="119">
        <f>_xll.BDH(C57,$V$3,$D$1,$D$1)</f>
        <v>325</v>
      </c>
      <c r="W57" s="119">
        <f>IF(OR(OR(F57="#N/A N/A",F57="#N/A Real Time"),OR(V57="#N/A N/A",V57="#N/A Real Time")),0,  F57 - V57)</f>
        <v>2.8000000000000114</v>
      </c>
      <c r="X57" s="129">
        <f>IF(OR(V57=0,V57="#N/A N/A"),0,W57 / V57*100)</f>
        <v>0.86153846153846492</v>
      </c>
      <c r="Y57" s="121">
        <v>33359</v>
      </c>
      <c r="Z57" s="122">
        <f>IF(D57 = D63,1,_xll.BDP(K57,$Z$3)*L57)</f>
        <v>0.86165000000000003</v>
      </c>
      <c r="AA57" s="389">
        <f>W57*Y57*R57/Z57 / AB63</f>
        <v>4.3304709810247286E-5</v>
      </c>
      <c r="AB57" s="123"/>
    </row>
    <row r="58" spans="1:28" x14ac:dyDescent="0.2">
      <c r="A58" s="287" t="s">
        <v>1558</v>
      </c>
      <c r="B58" s="287"/>
      <c r="C58" s="287"/>
      <c r="D58" s="287"/>
      <c r="E58" s="287" t="s">
        <v>19</v>
      </c>
      <c r="F58" s="288"/>
      <c r="G58" s="288"/>
      <c r="H58" s="289"/>
      <c r="I58" s="290"/>
      <c r="J58" s="291"/>
      <c r="K58" s="287"/>
      <c r="L58" s="287"/>
      <c r="M58" s="374"/>
      <c r="N58" s="292" t="e">
        <f xml:space="preserve"> SUM(N31:N57)</f>
        <v>#VALUE!</v>
      </c>
      <c r="O58" s="380" t="e">
        <f xml:space="preserve"> SUM(O31:O57)</f>
        <v>#VALUE!</v>
      </c>
      <c r="P58" s="293" t="e">
        <f xml:space="preserve"> SUM(P31:P57)</f>
        <v>#VALUE!</v>
      </c>
      <c r="Q58" s="385" t="e">
        <f xml:space="preserve"> SUM(Q31:Q57)</f>
        <v>#VALUE!</v>
      </c>
      <c r="R58" s="287"/>
      <c r="S58" s="287"/>
      <c r="T58" s="287"/>
      <c r="U58" s="287"/>
      <c r="V58" s="294"/>
      <c r="W58" s="294"/>
      <c r="X58" s="295"/>
      <c r="Y58" s="296"/>
      <c r="Z58" s="297"/>
      <c r="AA58" s="390" t="e">
        <f xml:space="preserve"> SUM(AA31:AA57)</f>
        <v>#VALUE!</v>
      </c>
      <c r="AB58" s="298"/>
    </row>
    <row r="59" spans="1:28" x14ac:dyDescent="0.2">
      <c r="A59" s="152"/>
      <c r="B59" s="152"/>
      <c r="C59" s="152"/>
      <c r="D59" s="152"/>
      <c r="E59" s="152"/>
      <c r="F59" s="173"/>
      <c r="G59" s="173"/>
      <c r="H59" s="169"/>
      <c r="I59" s="170"/>
      <c r="J59" s="174"/>
      <c r="K59" s="152"/>
      <c r="L59" s="152"/>
      <c r="M59" s="375"/>
      <c r="N59" s="174"/>
      <c r="O59" s="381"/>
      <c r="P59" s="175"/>
      <c r="Q59" s="386"/>
      <c r="R59" s="152"/>
      <c r="S59" s="152"/>
      <c r="T59" s="152"/>
      <c r="U59" s="152"/>
      <c r="V59" s="171"/>
      <c r="W59" s="171"/>
      <c r="X59" s="172"/>
      <c r="Y59" s="176"/>
      <c r="Z59" s="177"/>
      <c r="AA59" s="391"/>
      <c r="AB59" s="167"/>
    </row>
    <row r="60" spans="1:28" s="107" customFormat="1" ht="12" customHeight="1" x14ac:dyDescent="0.2">
      <c r="A60" s="152"/>
      <c r="B60" s="152">
        <v>24161</v>
      </c>
      <c r="C60" s="152" t="s">
        <v>1176</v>
      </c>
      <c r="D60" s="152" t="str">
        <f>_xll.BDP(C60,$D$3)</f>
        <v>USD</v>
      </c>
      <c r="E60" s="152" t="s">
        <v>1177</v>
      </c>
      <c r="F60" s="173">
        <f>_xll.BDP(C60,$F$3)</f>
        <v>8.2899999999999991</v>
      </c>
      <c r="G60" s="173" t="str">
        <f>_xll.BDP(C60,$G$3)</f>
        <v>#N/A Requesting Data...</v>
      </c>
      <c r="H60" s="169" t="e">
        <f>IF(OR(OR(G60="#N/A N/A",G60="#N/A Real Time"),OR(F60="#N/A N/A",F60="#N/A Real Time")),0,  G60 - F60)</f>
        <v>#VALUE!</v>
      </c>
      <c r="I60" s="170" t="e">
        <f>IF(OR(F60=0,F60="#N/A N/A"),0,H60 / F60*100)</f>
        <v>#VALUE!</v>
      </c>
      <c r="J60" s="174">
        <v>139775</v>
      </c>
      <c r="K60" s="152" t="str">
        <f>CONCATENATE(D63,D60, " Curncy")</f>
        <v>EURUSD Curncy</v>
      </c>
      <c r="L60" s="152">
        <f>IF(D60 = D63,1,_xll.BDP(K60,$L$3))</f>
        <v>1</v>
      </c>
      <c r="M60" s="375" t="e">
        <f>IF(D60 = D63,1,_xll.BDP(K60,$M$3)*L60)</f>
        <v>#VALUE!</v>
      </c>
      <c r="N60" s="174" t="e">
        <f>H60*J60*R60/M60</f>
        <v>#VALUE!</v>
      </c>
      <c r="O60" s="381" t="e">
        <f>N60 / U63</f>
        <v>#VALUE!</v>
      </c>
      <c r="P60" s="175" t="e">
        <f>IF(OR(OR(J60=0,G60 = "#N/A N/A"),G60="#N/A Real Time"),0,G60*J60*R60/M60)</f>
        <v>#VALUE!</v>
      </c>
      <c r="Q60" s="386" t="e">
        <f>P60 / U63*100</f>
        <v>#VALUE!</v>
      </c>
      <c r="R60" s="152">
        <f>IF(EXACT(D60,UPPER(D60)),1,0.01)/T60</f>
        <v>1</v>
      </c>
      <c r="S60" s="152">
        <v>0</v>
      </c>
      <c r="T60" s="152">
        <v>1</v>
      </c>
      <c r="U60" s="152"/>
      <c r="V60" s="171" t="str">
        <f>_xll.BDH(C60,$V$3,$D$1,$D$1)</f>
        <v>#N/A Requesting Data...</v>
      </c>
      <c r="W60" s="171" t="e">
        <f>IF(OR(OR(F60="#N/A N/A",F60="#N/A Real Time"),OR(V60="#N/A N/A",V60="#N/A Real Time")),0,  F60 - V60)</f>
        <v>#VALUE!</v>
      </c>
      <c r="X60" s="172" t="e">
        <f>IF(OR(V60=0,V60="#N/A N/A"),0,W60 / V60*100)</f>
        <v>#VALUE!</v>
      </c>
      <c r="Y60" s="176">
        <v>139775</v>
      </c>
      <c r="Z60" s="177">
        <f>IF(D60 = D63,1,_xll.BDP(K60,$Z$3)*L60)</f>
        <v>1.0414000000000001</v>
      </c>
      <c r="AA60" s="391" t="e">
        <f>W60*Y60*R60/Z60 / AB63</f>
        <v>#VALUE!</v>
      </c>
      <c r="AB60" s="167"/>
    </row>
    <row r="61" spans="1:28" s="107" customFormat="1" ht="12" customHeight="1" x14ac:dyDescent="0.2">
      <c r="A61" s="186" t="s">
        <v>1559</v>
      </c>
      <c r="B61" s="186"/>
      <c r="C61" s="186"/>
      <c r="D61" s="186"/>
      <c r="E61" s="186" t="s">
        <v>26</v>
      </c>
      <c r="F61" s="230"/>
      <c r="G61" s="230"/>
      <c r="H61" s="231"/>
      <c r="I61" s="232"/>
      <c r="J61" s="233"/>
      <c r="K61" s="186"/>
      <c r="L61" s="186"/>
      <c r="M61" s="376"/>
      <c r="N61" s="233" t="e">
        <f xml:space="preserve"> SUM(N59:N60)</f>
        <v>#VALUE!</v>
      </c>
      <c r="O61" s="382" t="e">
        <f xml:space="preserve"> SUM(O59:O60)</f>
        <v>#VALUE!</v>
      </c>
      <c r="P61" s="234" t="e">
        <f xml:space="preserve"> SUM(P59:P60)</f>
        <v>#VALUE!</v>
      </c>
      <c r="Q61" s="387" t="e">
        <f xml:space="preserve"> SUM(Q59:Q60)</f>
        <v>#VALUE!</v>
      </c>
      <c r="R61" s="186"/>
      <c r="S61" s="186"/>
      <c r="T61" s="186"/>
      <c r="U61" s="186"/>
      <c r="V61" s="235"/>
      <c r="W61" s="235"/>
      <c r="X61" s="236"/>
      <c r="Y61" s="237"/>
      <c r="Z61" s="238"/>
      <c r="AA61" s="392" t="e">
        <f xml:space="preserve"> SUM(AA59:AA60)</f>
        <v>#VALUE!</v>
      </c>
      <c r="AB61" s="211"/>
    </row>
    <row r="62" spans="1:28" x14ac:dyDescent="0.2">
      <c r="A62" s="152"/>
      <c r="B62" s="152"/>
      <c r="C62" s="152"/>
      <c r="D62" s="152"/>
      <c r="E62" s="152"/>
      <c r="F62" s="173"/>
      <c r="G62" s="173"/>
      <c r="H62" s="169"/>
      <c r="I62" s="170"/>
      <c r="J62" s="174"/>
      <c r="K62" s="152"/>
      <c r="L62" s="152"/>
      <c r="M62" s="375"/>
      <c r="N62" s="174"/>
      <c r="O62" s="381"/>
      <c r="P62" s="175"/>
      <c r="Q62" s="386"/>
      <c r="R62" s="152"/>
      <c r="S62" s="152"/>
      <c r="T62" s="152"/>
      <c r="U62" s="152"/>
      <c r="V62" s="171"/>
      <c r="W62" s="171"/>
      <c r="X62" s="172"/>
      <c r="Y62" s="176"/>
      <c r="Z62" s="177"/>
      <c r="AA62" s="391"/>
      <c r="AB62" s="167"/>
    </row>
    <row r="63" spans="1:28" s="107" customFormat="1" ht="12" customHeight="1" thickBot="1" x14ac:dyDescent="0.25">
      <c r="A63" s="266" t="s">
        <v>1560</v>
      </c>
      <c r="B63" s="266"/>
      <c r="C63" s="266"/>
      <c r="D63" s="266" t="s">
        <v>6</v>
      </c>
      <c r="E63" s="266" t="s">
        <v>1181</v>
      </c>
      <c r="F63" s="267"/>
      <c r="G63" s="267"/>
      <c r="H63" s="268"/>
      <c r="I63" s="269"/>
      <c r="J63" s="270"/>
      <c r="K63" s="266"/>
      <c r="L63" s="266"/>
      <c r="M63" s="377"/>
      <c r="N63" s="272" t="e">
        <f>N24+N58+N8+N15+N30+N18+N61+N27+N11</f>
        <v>#VALUE!</v>
      </c>
      <c r="O63" s="383" t="e">
        <f>O24+O58+O8+O15+O30+O18+O61+O27+O11</f>
        <v>#VALUE!</v>
      </c>
      <c r="P63" s="273" t="e">
        <f>P24+P58+P8+P15+P30+P18+P61+P27+P11</f>
        <v>#VALUE!</v>
      </c>
      <c r="Q63" s="388" t="e">
        <f>Q24+Q58+Q8+Q15+Q30+Q18+Q61+Q27+Q11</f>
        <v>#VALUE!</v>
      </c>
      <c r="R63" s="266"/>
      <c r="S63" s="266"/>
      <c r="T63" s="266"/>
      <c r="U63" s="266">
        <v>25095354.340661742</v>
      </c>
      <c r="V63" s="267"/>
      <c r="W63" s="267"/>
      <c r="X63" s="269"/>
      <c r="Y63" s="270"/>
      <c r="Z63" s="271"/>
      <c r="AA63" s="383" t="e">
        <f>AA24+AA58+AA8+AA15+AA30+AA18+AA61+AA27+AA11</f>
        <v>#VALUE!</v>
      </c>
      <c r="AB63" s="266">
        <v>25032546.389258731</v>
      </c>
    </row>
    <row r="64" spans="1:28" s="107" customFormat="1" ht="12" customHeight="1" thickTop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71" spans="1:28" s="107" customFormat="1" ht="12" customHeigh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</sheetData>
  <customSheetViews>
    <customSheetView guid="{431D21D0-B32E-418C-AFF6-7D93FC0CED87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EB667C6F-96FB-4562-B61F-31E28A34DE67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48A0ED3C-7998-4604-A8E4-6B878980E086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444EA61C-69FF-425D-9CFF-48F84524037B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145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09">
        <v>44743</v>
      </c>
      <c r="E1" s="355">
        <v>44746</v>
      </c>
      <c r="F1" s="107"/>
      <c r="G1" s="107"/>
    </row>
    <row r="2" spans="1:28" x14ac:dyDescent="0.2">
      <c r="N2" s="183" t="s">
        <v>14</v>
      </c>
      <c r="O2" s="184"/>
      <c r="P2" s="183" t="s">
        <v>16</v>
      </c>
      <c r="Q2" s="184"/>
      <c r="R2" s="107"/>
      <c r="S2" s="107"/>
      <c r="T2" s="107"/>
      <c r="U2" s="107"/>
      <c r="V2" s="107"/>
      <c r="W2" s="107"/>
      <c r="X2" s="183" t="s">
        <v>214</v>
      </c>
      <c r="Y2" s="185"/>
      <c r="Z2" s="185"/>
      <c r="AA2" s="184"/>
    </row>
    <row r="3" spans="1:28" hidden="1" x14ac:dyDescent="0.2">
      <c r="D3" s="110" t="s">
        <v>9</v>
      </c>
      <c r="E3" s="110" t="s">
        <v>4</v>
      </c>
      <c r="F3" s="111" t="s">
        <v>216</v>
      </c>
      <c r="G3" s="111" t="s">
        <v>22</v>
      </c>
      <c r="L3" s="110" t="s">
        <v>23</v>
      </c>
      <c r="M3" s="372" t="s">
        <v>22</v>
      </c>
      <c r="O3" s="378"/>
      <c r="Q3" s="378"/>
      <c r="V3" s="119" t="s">
        <v>217</v>
      </c>
      <c r="Z3" s="122" t="s">
        <v>216</v>
      </c>
      <c r="AA3" s="378"/>
    </row>
    <row r="4" spans="1:28" x14ac:dyDescent="0.2">
      <c r="A4" s="359" t="s">
        <v>1155</v>
      </c>
      <c r="B4" s="359" t="s">
        <v>330</v>
      </c>
      <c r="C4" s="359" t="s">
        <v>1</v>
      </c>
      <c r="D4" s="359" t="s">
        <v>8</v>
      </c>
      <c r="E4" s="359" t="s">
        <v>2</v>
      </c>
      <c r="F4" s="185" t="s">
        <v>5</v>
      </c>
      <c r="G4" s="185" t="s">
        <v>7</v>
      </c>
      <c r="H4" s="185" t="s">
        <v>12</v>
      </c>
      <c r="I4" s="185" t="s">
        <v>13</v>
      </c>
      <c r="J4" s="185" t="s">
        <v>0</v>
      </c>
      <c r="K4" s="185" t="s">
        <v>10</v>
      </c>
      <c r="L4" s="185" t="s">
        <v>25</v>
      </c>
      <c r="M4" s="373" t="s">
        <v>11</v>
      </c>
      <c r="N4" s="185" t="s">
        <v>328</v>
      </c>
      <c r="O4" s="373" t="s">
        <v>1154</v>
      </c>
      <c r="P4" s="185" t="s">
        <v>16</v>
      </c>
      <c r="Q4" s="373" t="s">
        <v>1154</v>
      </c>
      <c r="R4" s="185" t="s">
        <v>15</v>
      </c>
      <c r="S4" s="185" t="s">
        <v>1158</v>
      </c>
      <c r="T4" s="185" t="s">
        <v>24</v>
      </c>
      <c r="U4" s="185" t="s">
        <v>219</v>
      </c>
      <c r="V4" s="185" t="s">
        <v>5</v>
      </c>
      <c r="W4" s="185" t="s">
        <v>12</v>
      </c>
      <c r="X4" s="185" t="s">
        <v>13</v>
      </c>
      <c r="Y4" s="185" t="s">
        <v>0</v>
      </c>
      <c r="Z4" s="185" t="s">
        <v>11</v>
      </c>
      <c r="AA4" s="373" t="s">
        <v>1154</v>
      </c>
      <c r="AB4" s="185" t="s">
        <v>219</v>
      </c>
    </row>
    <row r="5" spans="1:28" s="107" customFormat="1" ht="12" customHeight="1" x14ac:dyDescent="0.2">
      <c r="A5" s="110"/>
      <c r="B5" s="110"/>
      <c r="C5" s="110"/>
      <c r="D5" s="110"/>
      <c r="E5" s="110"/>
      <c r="F5" s="111"/>
      <c r="G5" s="111"/>
      <c r="H5" s="112"/>
      <c r="I5" s="113"/>
      <c r="J5" s="114"/>
      <c r="K5" s="110"/>
      <c r="L5" s="110"/>
      <c r="M5" s="372"/>
      <c r="N5" s="116"/>
      <c r="O5" s="379"/>
      <c r="P5" s="286"/>
      <c r="Q5" s="384"/>
      <c r="R5" s="110"/>
      <c r="S5" s="110"/>
      <c r="T5" s="110"/>
      <c r="U5" s="110"/>
      <c r="V5" s="119"/>
      <c r="W5" s="119"/>
      <c r="X5" s="129"/>
      <c r="Y5" s="121"/>
      <c r="Z5" s="122"/>
      <c r="AA5" s="389"/>
      <c r="AB5" s="123"/>
    </row>
    <row r="6" spans="1:28" s="107" customFormat="1" ht="12" customHeight="1" x14ac:dyDescent="0.2">
      <c r="A6" s="110"/>
      <c r="B6" s="110">
        <v>33679</v>
      </c>
      <c r="C6" s="110" t="s">
        <v>1751</v>
      </c>
      <c r="D6" s="110" t="str">
        <f>_xll.BDP(C6,$D$3)</f>
        <v>AUD</v>
      </c>
      <c r="E6" s="110" t="s">
        <v>1752</v>
      </c>
      <c r="F6" s="111">
        <f>_xll.BDP(C6,$F$3)</f>
        <v>1.85</v>
      </c>
      <c r="G6" s="111" t="str">
        <f>_xll.BDP(C6,$G$3)</f>
        <v>#N/A Requesting Data...</v>
      </c>
      <c r="H6" s="112" t="e">
        <f>IF(OR(OR(G6="#N/A N/A",G6="#N/A Real Time"),OR(F6="#N/A N/A",F6="#N/A Real Time")),0,  G6 - F6)</f>
        <v>#VALUE!</v>
      </c>
      <c r="I6" s="113" t="e">
        <f>IF(OR(F6=0,F6="#N/A N/A"),0,H6 / F6*100)</f>
        <v>#VALUE!</v>
      </c>
      <c r="J6" s="114">
        <v>1228574</v>
      </c>
      <c r="K6" s="110" t="str">
        <f>CONCATENATE(D79,D6, " Curncy")</f>
        <v>USDAUD Curncy</v>
      </c>
      <c r="L6" s="110" t="str">
        <f>IF(D6 = D79,1,_xll.BDP(K6,$L$3))</f>
        <v>#N/A Requesting Data...</v>
      </c>
      <c r="M6" s="372" t="e">
        <f>IF(D6 = D79,1,_xll.BDP(K6,$M$3)*L6)</f>
        <v>#VALUE!</v>
      </c>
      <c r="N6" s="116" t="e">
        <f>H6*J6*R6/M6</f>
        <v>#VALUE!</v>
      </c>
      <c r="O6" s="379" t="e">
        <f>N6 / U79</f>
        <v>#VALUE!</v>
      </c>
      <c r="P6" s="286" t="e">
        <f>IF(OR(OR(J6=0,G6 = "#N/A N/A"),G6="#N/A Real Time"),0,G6*J6*R6/M6)</f>
        <v>#VALUE!</v>
      </c>
      <c r="Q6" s="384" t="e">
        <f>P6 / U79*100</f>
        <v>#VALUE!</v>
      </c>
      <c r="R6" s="110">
        <f>IF(EXACT(D6,UPPER(D6)),1,0.01)/T6</f>
        <v>1</v>
      </c>
      <c r="S6" s="110">
        <v>0</v>
      </c>
      <c r="T6" s="110">
        <v>1</v>
      </c>
      <c r="U6" s="110"/>
      <c r="V6" s="119" t="str">
        <f>_xll.BDH(C6,$V$3,$D$1,$D$1)</f>
        <v>#N/A Requesting Data...</v>
      </c>
      <c r="W6" s="119" t="e">
        <f>IF(OR(OR(F6="#N/A N/A",F6="#N/A Real Time"),OR(V6="#N/A N/A",V6="#N/A Real Time")),0,  F6 - V6)</f>
        <v>#VALUE!</v>
      </c>
      <c r="X6" s="129" t="e">
        <f>IF(OR(V6=0,V6="#N/A N/A"),0,W6 / V6*100)</f>
        <v>#VALUE!</v>
      </c>
      <c r="Y6" s="121">
        <v>1228574</v>
      </c>
      <c r="Z6" s="122" t="e">
        <f>IF(D6 = D79,1,_xll.BDP(K6,$Z$3)*L6)</f>
        <v>#VALUE!</v>
      </c>
      <c r="AA6" s="389" t="e">
        <f>W6*Y6*R6/Z6 / AB79</f>
        <v>#VALUE!</v>
      </c>
      <c r="AB6" s="123"/>
    </row>
    <row r="7" spans="1:28" s="107" customFormat="1" ht="12" customHeight="1" x14ac:dyDescent="0.2">
      <c r="A7" s="287" t="s">
        <v>1754</v>
      </c>
      <c r="B7" s="287"/>
      <c r="C7" s="287"/>
      <c r="D7" s="287"/>
      <c r="E7" s="287" t="s">
        <v>178</v>
      </c>
      <c r="F7" s="288"/>
      <c r="G7" s="288"/>
      <c r="H7" s="289"/>
      <c r="I7" s="290"/>
      <c r="J7" s="291"/>
      <c r="K7" s="287"/>
      <c r="L7" s="287"/>
      <c r="M7" s="374"/>
      <c r="N7" s="292" t="e">
        <f xml:space="preserve"> SUM(N5:N6)</f>
        <v>#VALUE!</v>
      </c>
      <c r="O7" s="380" t="e">
        <f xml:space="preserve"> SUM(O5:O6)</f>
        <v>#VALUE!</v>
      </c>
      <c r="P7" s="293" t="e">
        <f xml:space="preserve"> SUM(P5:P6)</f>
        <v>#VALUE!</v>
      </c>
      <c r="Q7" s="385" t="e">
        <f xml:space="preserve"> SUM(Q5:Q6)</f>
        <v>#VALUE!</v>
      </c>
      <c r="R7" s="287"/>
      <c r="S7" s="287"/>
      <c r="T7" s="287"/>
      <c r="U7" s="287"/>
      <c r="V7" s="294"/>
      <c r="W7" s="294"/>
      <c r="X7" s="295"/>
      <c r="Y7" s="296"/>
      <c r="Z7" s="297"/>
      <c r="AA7" s="390" t="e">
        <f xml:space="preserve"> SUM(AA5:AA6)</f>
        <v>#VALUE!</v>
      </c>
      <c r="AB7" s="298"/>
    </row>
    <row r="8" spans="1:28" s="107" customFormat="1" ht="12" customHeight="1" x14ac:dyDescent="0.2">
      <c r="A8" s="152"/>
      <c r="B8" s="152"/>
      <c r="C8" s="152"/>
      <c r="D8" s="152"/>
      <c r="E8" s="152"/>
      <c r="F8" s="173"/>
      <c r="G8" s="173"/>
      <c r="H8" s="169"/>
      <c r="I8" s="170"/>
      <c r="J8" s="174"/>
      <c r="K8" s="152"/>
      <c r="L8" s="152"/>
      <c r="M8" s="375"/>
      <c r="N8" s="174"/>
      <c r="O8" s="381"/>
      <c r="P8" s="175"/>
      <c r="Q8" s="386"/>
      <c r="R8" s="152"/>
      <c r="S8" s="152"/>
      <c r="T8" s="152"/>
      <c r="U8" s="152"/>
      <c r="V8" s="171"/>
      <c r="W8" s="171"/>
      <c r="X8" s="172"/>
      <c r="Y8" s="176"/>
      <c r="Z8" s="177"/>
      <c r="AA8" s="391"/>
      <c r="AB8" s="167"/>
    </row>
    <row r="9" spans="1:28" s="107" customFormat="1" ht="12" customHeight="1" x14ac:dyDescent="0.2">
      <c r="A9" s="152"/>
      <c r="B9" s="152">
        <v>26234</v>
      </c>
      <c r="C9" s="152" t="s">
        <v>1283</v>
      </c>
      <c r="D9" s="152" t="str">
        <f>_xll.BDP(C9,$D$3)</f>
        <v>CAD</v>
      </c>
      <c r="E9" s="152" t="s">
        <v>1284</v>
      </c>
      <c r="F9" s="173">
        <f>_xll.BDP(C9,$F$3)</f>
        <v>22.76</v>
      </c>
      <c r="G9" s="173" t="str">
        <f>_xll.BDP(C9,$G$3)</f>
        <v>#N/A Requesting Data...</v>
      </c>
      <c r="H9" s="169" t="e">
        <f>IF(OR(OR(G9="#N/A N/A",G9="#N/A Real Time"),OR(F9="#N/A N/A",F9="#N/A Real Time")),0,  G9 - F9)</f>
        <v>#VALUE!</v>
      </c>
      <c r="I9" s="170" t="e">
        <f>IF(OR(F9=0,F9="#N/A N/A"),0,H9 / F9*100)</f>
        <v>#VALUE!</v>
      </c>
      <c r="J9" s="174">
        <v>155484</v>
      </c>
      <c r="K9" s="152" t="str">
        <f>CONCATENATE(D79,D9, " Curncy")</f>
        <v>USDCAD Curncy</v>
      </c>
      <c r="L9" s="152" t="str">
        <f>IF(D9 = D79,1,_xll.BDP(K9,$L$3))</f>
        <v>#N/A Requesting Data...</v>
      </c>
      <c r="M9" s="375" t="e">
        <f>IF(D9 = D79,1,_xll.BDP(K9,$M$3)*L9)</f>
        <v>#VALUE!</v>
      </c>
      <c r="N9" s="174" t="e">
        <f>H9*J9*R9/M9</f>
        <v>#VALUE!</v>
      </c>
      <c r="O9" s="381" t="e">
        <f>N9 / U79</f>
        <v>#VALUE!</v>
      </c>
      <c r="P9" s="175" t="e">
        <f>IF(OR(OR(J9=0,G9 = "#N/A N/A"),G9="#N/A Real Time"),0,G9*J9*R9/M9)</f>
        <v>#VALUE!</v>
      </c>
      <c r="Q9" s="386" t="e">
        <f>P9 / U79*100</f>
        <v>#VALUE!</v>
      </c>
      <c r="R9" s="152">
        <f>IF(EXACT(D9,UPPER(D9)),1,0.01)/T9</f>
        <v>1</v>
      </c>
      <c r="S9" s="152">
        <v>0</v>
      </c>
      <c r="T9" s="152">
        <v>1</v>
      </c>
      <c r="U9" s="152"/>
      <c r="V9" s="171" t="str">
        <f>_xll.BDH(C9,$V$3,$D$1,$D$1)</f>
        <v>#N/A N/A</v>
      </c>
      <c r="W9" s="171">
        <f>IF(OR(OR(F9="#N/A N/A",F9="#N/A Real Time"),OR(V9="#N/A N/A",V9="#N/A Real Time")),0,  F9 - V9)</f>
        <v>0</v>
      </c>
      <c r="X9" s="172">
        <f>IF(OR(V9=0,V9="#N/A N/A"),0,W9 / V9*100)</f>
        <v>0</v>
      </c>
      <c r="Y9" s="176">
        <v>155484</v>
      </c>
      <c r="Z9" s="177" t="e">
        <f>IF(D9 = D79,1,_xll.BDP(K9,$Z$3)*L9)</f>
        <v>#VALUE!</v>
      </c>
      <c r="AA9" s="391" t="e">
        <f>W9*Y9*R9/Z9 / AB79</f>
        <v>#VALUE!</v>
      </c>
      <c r="AB9" s="167"/>
    </row>
    <row r="10" spans="1:28" s="107" customFormat="1" ht="12" customHeight="1" x14ac:dyDescent="0.2">
      <c r="A10" s="110"/>
      <c r="B10" s="110">
        <v>33497</v>
      </c>
      <c r="C10" s="110" t="s">
        <v>1704</v>
      </c>
      <c r="D10" s="110" t="str">
        <f>_xll.BDP(C10,$D$3)</f>
        <v>CAD</v>
      </c>
      <c r="E10" s="110" t="s">
        <v>1705</v>
      </c>
      <c r="F10" s="111">
        <f>_xll.BDP(C10,$F$3)</f>
        <v>26.63</v>
      </c>
      <c r="G10" s="111" t="str">
        <f>_xll.BDP(C10,$G$3)</f>
        <v>#N/A Requesting Data...</v>
      </c>
      <c r="H10" s="112" t="e">
        <f>IF(OR(OR(G10="#N/A N/A",G10="#N/A Real Time"),OR(F10="#N/A N/A",F10="#N/A Real Time")),0,  G10 - F10)</f>
        <v>#VALUE!</v>
      </c>
      <c r="I10" s="113" t="e">
        <f>IF(OR(F10=0,F10="#N/A N/A"),0,H10 / F10*100)</f>
        <v>#VALUE!</v>
      </c>
      <c r="J10" s="114">
        <v>59960</v>
      </c>
      <c r="K10" s="110" t="str">
        <f>CONCATENATE(D79,D10, " Curncy")</f>
        <v>USDCAD Curncy</v>
      </c>
      <c r="L10" s="110" t="str">
        <f>IF(D10 = D79,1,_xll.BDP(K10,$L$3))</f>
        <v>#N/A Requesting Data...</v>
      </c>
      <c r="M10" s="372" t="e">
        <f>IF(D10 = D79,1,_xll.BDP(K10,$M$3)*L10)</f>
        <v>#VALUE!</v>
      </c>
      <c r="N10" s="116" t="e">
        <f>H10*J10*R10/M10</f>
        <v>#VALUE!</v>
      </c>
      <c r="O10" s="379" t="e">
        <f>N10 / U79</f>
        <v>#VALUE!</v>
      </c>
      <c r="P10" s="286" t="e">
        <f>IF(OR(OR(J10=0,G10 = "#N/A N/A"),G10="#N/A Real Time"),0,G10*J10*R10/M10)</f>
        <v>#VALUE!</v>
      </c>
      <c r="Q10" s="384" t="e">
        <f>P10 / U79*100</f>
        <v>#VALUE!</v>
      </c>
      <c r="R10" s="110">
        <f>IF(EXACT(D10,UPPER(D10)),1,0.01)/T10</f>
        <v>1</v>
      </c>
      <c r="S10" s="110">
        <v>0</v>
      </c>
      <c r="T10" s="110">
        <v>1</v>
      </c>
      <c r="U10" s="110"/>
      <c r="V10" s="119" t="str">
        <f>_xll.BDH(C10,$V$3,$D$1,$D$1)</f>
        <v>#N/A N/A</v>
      </c>
      <c r="W10" s="119">
        <f>IF(OR(OR(F10="#N/A N/A",F10="#N/A Real Time"),OR(V10="#N/A N/A",V10="#N/A Real Time")),0,  F10 - V10)</f>
        <v>0</v>
      </c>
      <c r="X10" s="129">
        <f>IF(OR(V10=0,V10="#N/A N/A"),0,W10 / V10*100)</f>
        <v>0</v>
      </c>
      <c r="Y10" s="121">
        <v>59960</v>
      </c>
      <c r="Z10" s="122" t="e">
        <f>IF(D10 = D79,1,_xll.BDP(K10,$Z$3)*L10)</f>
        <v>#VALUE!</v>
      </c>
      <c r="AA10" s="389" t="e">
        <f>W10*Y10*R10/Z10 / AB79</f>
        <v>#VALUE!</v>
      </c>
      <c r="AB10" s="123"/>
    </row>
    <row r="11" spans="1:28" s="107" customFormat="1" ht="12" customHeight="1" x14ac:dyDescent="0.2">
      <c r="A11" s="152"/>
      <c r="B11" s="152">
        <v>26020</v>
      </c>
      <c r="C11" s="152" t="s">
        <v>1672</v>
      </c>
      <c r="D11" s="152" t="str">
        <f>_xll.BDP(C11,$D$3)</f>
        <v>CAD</v>
      </c>
      <c r="E11" s="152" t="s">
        <v>1673</v>
      </c>
      <c r="F11" s="173">
        <f>_xll.BDP(C11,$F$3)</f>
        <v>12.04</v>
      </c>
      <c r="G11" s="173" t="str">
        <f>_xll.BDP(C11,$G$3)</f>
        <v>#N/A Requesting Data...</v>
      </c>
      <c r="H11" s="169" t="e">
        <f>IF(OR(OR(G11="#N/A N/A",G11="#N/A Real Time"),OR(F11="#N/A N/A",F11="#N/A Real Time")),0,  G11 - F11)</f>
        <v>#VALUE!</v>
      </c>
      <c r="I11" s="170" t="e">
        <f>IF(OR(F11=0,F11="#N/A N/A"),0,H11 / F11*100)</f>
        <v>#VALUE!</v>
      </c>
      <c r="J11" s="174">
        <v>79332</v>
      </c>
      <c r="K11" s="152" t="str">
        <f>CONCATENATE(D79,D11, " Curncy")</f>
        <v>USDCAD Curncy</v>
      </c>
      <c r="L11" s="152" t="str">
        <f>IF(D11 = D79,1,_xll.BDP(K11,$L$3))</f>
        <v>#N/A Requesting Data...</v>
      </c>
      <c r="M11" s="375" t="e">
        <f>IF(D11 = D79,1,_xll.BDP(K11,$M$3)*L11)</f>
        <v>#VALUE!</v>
      </c>
      <c r="N11" s="174" t="e">
        <f>H11*J11*R11/M11</f>
        <v>#VALUE!</v>
      </c>
      <c r="O11" s="381" t="e">
        <f>N11 / U79</f>
        <v>#VALUE!</v>
      </c>
      <c r="P11" s="175" t="e">
        <f>IF(OR(OR(J11=0,G11 = "#N/A N/A"),G11="#N/A Real Time"),0,G11*J11*R11/M11)</f>
        <v>#VALUE!</v>
      </c>
      <c r="Q11" s="386" t="e">
        <f>P11 / U79*100</f>
        <v>#VALUE!</v>
      </c>
      <c r="R11" s="152">
        <f>IF(EXACT(D11,UPPER(D11)),1,0.01)/T11</f>
        <v>1</v>
      </c>
      <c r="S11" s="152">
        <v>0</v>
      </c>
      <c r="T11" s="152">
        <v>1</v>
      </c>
      <c r="U11" s="152"/>
      <c r="V11" s="171" t="str">
        <f>_xll.BDH(C11,$V$3,$D$1,$D$1)</f>
        <v>#N/A N/A</v>
      </c>
      <c r="W11" s="171">
        <f>IF(OR(OR(F11="#N/A N/A",F11="#N/A Real Time"),OR(V11="#N/A N/A",V11="#N/A Real Time")),0,  F11 - V11)</f>
        <v>0</v>
      </c>
      <c r="X11" s="172">
        <f>IF(OR(V11=0,V11="#N/A N/A"),0,W11 / V11*100)</f>
        <v>0</v>
      </c>
      <c r="Y11" s="176">
        <v>79332</v>
      </c>
      <c r="Z11" s="177" t="e">
        <f>IF(D11 = D79,1,_xll.BDP(K11,$Z$3)*L11)</f>
        <v>#VALUE!</v>
      </c>
      <c r="AA11" s="391" t="e">
        <f>W11*Y11*R11/Z11 / AB79</f>
        <v>#VALUE!</v>
      </c>
      <c r="AB11" s="167"/>
    </row>
    <row r="12" spans="1:28" s="107" customFormat="1" ht="12" customHeight="1" x14ac:dyDescent="0.2">
      <c r="A12" s="287" t="s">
        <v>1562</v>
      </c>
      <c r="B12" s="287"/>
      <c r="C12" s="287"/>
      <c r="D12" s="287"/>
      <c r="E12" s="287" t="s">
        <v>172</v>
      </c>
      <c r="F12" s="288"/>
      <c r="G12" s="288"/>
      <c r="H12" s="289"/>
      <c r="I12" s="290"/>
      <c r="J12" s="291"/>
      <c r="K12" s="287"/>
      <c r="L12" s="287"/>
      <c r="M12" s="374"/>
      <c r="N12" s="292" t="e">
        <f xml:space="preserve"> SUM(N8:N11)</f>
        <v>#VALUE!</v>
      </c>
      <c r="O12" s="380" t="e">
        <f xml:space="preserve"> SUM(O8:O11)</f>
        <v>#VALUE!</v>
      </c>
      <c r="P12" s="293" t="e">
        <f xml:space="preserve"> SUM(P8:P11)</f>
        <v>#VALUE!</v>
      </c>
      <c r="Q12" s="385" t="e">
        <f xml:space="preserve"> SUM(Q8:Q11)</f>
        <v>#VALUE!</v>
      </c>
      <c r="R12" s="287"/>
      <c r="S12" s="287"/>
      <c r="T12" s="287"/>
      <c r="U12" s="287"/>
      <c r="V12" s="294"/>
      <c r="W12" s="294"/>
      <c r="X12" s="295"/>
      <c r="Y12" s="296"/>
      <c r="Z12" s="297"/>
      <c r="AA12" s="390" t="e">
        <f xml:space="preserve"> SUM(AA8:AA11)</f>
        <v>#VALUE!</v>
      </c>
      <c r="AB12" s="298"/>
    </row>
    <row r="13" spans="1:28" s="107" customFormat="1" ht="12" customHeight="1" x14ac:dyDescent="0.2">
      <c r="A13" s="110"/>
      <c r="B13" s="110"/>
      <c r="C13" s="110"/>
      <c r="D13" s="110"/>
      <c r="E13" s="110"/>
      <c r="F13" s="111"/>
      <c r="G13" s="111"/>
      <c r="H13" s="112"/>
      <c r="I13" s="113"/>
      <c r="J13" s="114"/>
      <c r="K13" s="110"/>
      <c r="L13" s="110"/>
      <c r="M13" s="372"/>
      <c r="N13" s="116"/>
      <c r="O13" s="379"/>
      <c r="P13" s="286"/>
      <c r="Q13" s="384"/>
      <c r="R13" s="110"/>
      <c r="S13" s="110"/>
      <c r="T13" s="110"/>
      <c r="U13" s="110"/>
      <c r="V13" s="119"/>
      <c r="W13" s="119"/>
      <c r="X13" s="129"/>
      <c r="Y13" s="121"/>
      <c r="Z13" s="122"/>
      <c r="AA13" s="389"/>
      <c r="AB13" s="123"/>
    </row>
    <row r="14" spans="1:28" s="107" customFormat="1" ht="12" customHeight="1" x14ac:dyDescent="0.2">
      <c r="A14" s="110"/>
      <c r="B14" s="110">
        <v>6335</v>
      </c>
      <c r="C14" s="110" t="s">
        <v>1789</v>
      </c>
      <c r="D14" s="110" t="str">
        <f>_xll.BDP(C14,$D$3)</f>
        <v>EUR</v>
      </c>
      <c r="E14" s="110" t="s">
        <v>1790</v>
      </c>
      <c r="F14" s="111">
        <f>_xll.BDP(C14,$F$3)</f>
        <v>17.149999999999999</v>
      </c>
      <c r="G14" s="111" t="str">
        <f>_xll.BDP(C14,$G$3)</f>
        <v>#N/A Requesting Data...</v>
      </c>
      <c r="H14" s="112" t="e">
        <f>IF(OR(OR(G14="#N/A N/A",G14="#N/A Real Time"),OR(F14="#N/A N/A",F14="#N/A Real Time")),0,  G14 - F14)</f>
        <v>#VALUE!</v>
      </c>
      <c r="I14" s="113" t="e">
        <f>IF(OR(F14=0,F14="#N/A N/A"),0,H14 / F14*100)</f>
        <v>#VALUE!</v>
      </c>
      <c r="J14" s="114">
        <v>49897</v>
      </c>
      <c r="K14" s="110" t="str">
        <f>CONCATENATE(D79,D14, " Curncy")</f>
        <v>USDEUR Curncy</v>
      </c>
      <c r="L14" s="110" t="str">
        <f>IF(D14 = D79,1,_xll.BDP(K14,$L$3))</f>
        <v>#N/A Requesting Data...</v>
      </c>
      <c r="M14" s="372" t="e">
        <f>IF(D14 = D79,1,_xll.BDP(K14,$M$3)*L14)</f>
        <v>#VALUE!</v>
      </c>
      <c r="N14" s="116" t="e">
        <f>H14*J14*R14/M14</f>
        <v>#VALUE!</v>
      </c>
      <c r="O14" s="379" t="e">
        <f>N14 / U79</f>
        <v>#VALUE!</v>
      </c>
      <c r="P14" s="286" t="e">
        <f>IF(OR(OR(J14=0,G14 = "#N/A N/A"),G14="#N/A Real Time"),0,G14*J14*R14/M14)</f>
        <v>#VALUE!</v>
      </c>
      <c r="Q14" s="384" t="e">
        <f>P14 / U79*100</f>
        <v>#VALUE!</v>
      </c>
      <c r="R14" s="110">
        <f>IF(EXACT(D14,UPPER(D14)),1,0.01)/T14</f>
        <v>1</v>
      </c>
      <c r="S14" s="110">
        <v>0</v>
      </c>
      <c r="T14" s="110">
        <v>1</v>
      </c>
      <c r="U14" s="110"/>
      <c r="V14" s="119">
        <f>_xll.BDH(C14,$V$3,$D$1,$D$1)</f>
        <v>16.829999999999998</v>
      </c>
      <c r="W14" s="119">
        <f>IF(OR(OR(F14="#N/A N/A",F14="#N/A Real Time"),OR(V14="#N/A N/A",V14="#N/A Real Time")),0,  F14 - V14)</f>
        <v>0.32000000000000028</v>
      </c>
      <c r="X14" s="129">
        <f>IF(OR(V14=0,V14="#N/A N/A"),0,W14 / V14*100)</f>
        <v>1.9013666072489621</v>
      </c>
      <c r="Y14" s="121">
        <v>49897</v>
      </c>
      <c r="Z14" s="122" t="e">
        <f>IF(D14 = D79,1,_xll.BDP(K14,$Z$3)*L14)</f>
        <v>#VALUE!</v>
      </c>
      <c r="AA14" s="389" t="e">
        <f>W14*Y14*R14/Z14 / AB79</f>
        <v>#VALUE!</v>
      </c>
      <c r="AB14" s="123"/>
    </row>
    <row r="15" spans="1:28" s="107" customFormat="1" ht="12" customHeight="1" x14ac:dyDescent="0.2">
      <c r="A15" s="287" t="s">
        <v>1793</v>
      </c>
      <c r="B15" s="287"/>
      <c r="C15" s="287"/>
      <c r="D15" s="287"/>
      <c r="E15" s="287" t="s">
        <v>154</v>
      </c>
      <c r="F15" s="288"/>
      <c r="G15" s="288"/>
      <c r="H15" s="289"/>
      <c r="I15" s="290"/>
      <c r="J15" s="291"/>
      <c r="K15" s="287"/>
      <c r="L15" s="287"/>
      <c r="M15" s="374"/>
      <c r="N15" s="292" t="e">
        <f xml:space="preserve"> SUM(N13:N14)</f>
        <v>#VALUE!</v>
      </c>
      <c r="O15" s="380" t="e">
        <f xml:space="preserve"> SUM(O13:O14)</f>
        <v>#VALUE!</v>
      </c>
      <c r="P15" s="293" t="e">
        <f xml:space="preserve"> SUM(P13:P14)</f>
        <v>#VALUE!</v>
      </c>
      <c r="Q15" s="385" t="e">
        <f xml:space="preserve"> SUM(Q13:Q14)</f>
        <v>#VALUE!</v>
      </c>
      <c r="R15" s="287"/>
      <c r="S15" s="287"/>
      <c r="T15" s="287"/>
      <c r="U15" s="287"/>
      <c r="V15" s="294"/>
      <c r="W15" s="294"/>
      <c r="X15" s="295"/>
      <c r="Y15" s="296"/>
      <c r="Z15" s="297"/>
      <c r="AA15" s="390" t="e">
        <f xml:space="preserve"> SUM(AA13:AA14)</f>
        <v>#VALUE!</v>
      </c>
      <c r="AB15" s="298"/>
    </row>
    <row r="16" spans="1:28" s="107" customFormat="1" ht="12" customHeight="1" x14ac:dyDescent="0.2">
      <c r="A16" s="152"/>
      <c r="B16" s="152"/>
      <c r="C16" s="152"/>
      <c r="D16" s="152"/>
      <c r="E16" s="152"/>
      <c r="F16" s="173"/>
      <c r="G16" s="173"/>
      <c r="H16" s="169"/>
      <c r="I16" s="170"/>
      <c r="J16" s="174"/>
      <c r="K16" s="152"/>
      <c r="L16" s="152"/>
      <c r="M16" s="375"/>
      <c r="N16" s="174"/>
      <c r="O16" s="381"/>
      <c r="P16" s="175"/>
      <c r="Q16" s="386"/>
      <c r="R16" s="152"/>
      <c r="S16" s="152"/>
      <c r="T16" s="152"/>
      <c r="U16" s="152"/>
      <c r="V16" s="171"/>
      <c r="W16" s="171"/>
      <c r="X16" s="172"/>
      <c r="Y16" s="176"/>
      <c r="Z16" s="177"/>
      <c r="AA16" s="391"/>
      <c r="AB16" s="167"/>
    </row>
    <row r="17" spans="1:28" s="107" customFormat="1" ht="12" customHeight="1" x14ac:dyDescent="0.2">
      <c r="A17" s="152"/>
      <c r="B17" s="152">
        <v>19435</v>
      </c>
      <c r="C17" s="152" t="s">
        <v>611</v>
      </c>
      <c r="D17" s="152" t="str">
        <f>_xll.BDP(C17,$D$3)</f>
        <v>EUR</v>
      </c>
      <c r="E17" s="152" t="s">
        <v>636</v>
      </c>
      <c r="F17" s="173">
        <f>_xll.BDP(C17,$F$3)</f>
        <v>11.01</v>
      </c>
      <c r="G17" s="173" t="str">
        <f>_xll.BDP(C17,$G$3)</f>
        <v>#N/A Requesting Data...</v>
      </c>
      <c r="H17" s="169" t="e">
        <f>IF(OR(OR(G17="#N/A N/A",G17="#N/A Real Time"),OR(F17="#N/A N/A",F17="#N/A Real Time")),0,  G17 - F17)</f>
        <v>#VALUE!</v>
      </c>
      <c r="I17" s="170" t="e">
        <f>IF(OR(F17=0,F17="#N/A N/A"),0,H17 / F17*100)</f>
        <v>#VALUE!</v>
      </c>
      <c r="J17" s="174">
        <v>51537</v>
      </c>
      <c r="K17" s="152" t="str">
        <f>CONCATENATE(D79,D17, " Curncy")</f>
        <v>USDEUR Curncy</v>
      </c>
      <c r="L17" s="152" t="str">
        <f>IF(D17 = D79,1,_xll.BDP(K17,$L$3))</f>
        <v>#N/A Requesting Data...</v>
      </c>
      <c r="M17" s="375" t="e">
        <f>IF(D17 = D79,1,_xll.BDP(K17,$M$3)*L17)</f>
        <v>#VALUE!</v>
      </c>
      <c r="N17" s="174" t="e">
        <f>H17*J17*R17/M17</f>
        <v>#VALUE!</v>
      </c>
      <c r="O17" s="381" t="e">
        <f>N17 / U79</f>
        <v>#VALUE!</v>
      </c>
      <c r="P17" s="175" t="e">
        <f>IF(OR(OR(J17=0,G17 = "#N/A N/A"),G17="#N/A Real Time"),0,G17*J17*R17/M17)</f>
        <v>#VALUE!</v>
      </c>
      <c r="Q17" s="386" t="e">
        <f>P17 / U79*100</f>
        <v>#VALUE!</v>
      </c>
      <c r="R17" s="152">
        <f>IF(EXACT(D17,UPPER(D17)),1,0.01)/T17</f>
        <v>1</v>
      </c>
      <c r="S17" s="152">
        <v>0</v>
      </c>
      <c r="T17" s="152">
        <v>1</v>
      </c>
      <c r="U17" s="152"/>
      <c r="V17" s="171" t="str">
        <f>_xll.BDH(C17,$V$3,$D$1,$D$1)</f>
        <v>#N/A Requesting Data...</v>
      </c>
      <c r="W17" s="171" t="e">
        <f>IF(OR(OR(F17="#N/A N/A",F17="#N/A Real Time"),OR(V17="#N/A N/A",V17="#N/A Real Time")),0,  F17 - V17)</f>
        <v>#VALUE!</v>
      </c>
      <c r="X17" s="172" t="e">
        <f>IF(OR(V17=0,V17="#N/A N/A"),0,W17 / V17*100)</f>
        <v>#VALUE!</v>
      </c>
      <c r="Y17" s="176">
        <v>51537</v>
      </c>
      <c r="Z17" s="177" t="e">
        <f>IF(D17 = D79,1,_xll.BDP(K17,$Z$3)*L17)</f>
        <v>#VALUE!</v>
      </c>
      <c r="AA17" s="391" t="e">
        <f>W17*Y17*R17/Z17 / AB79</f>
        <v>#VALUE!</v>
      </c>
      <c r="AB17" s="167"/>
    </row>
    <row r="18" spans="1:28" s="107" customFormat="1" ht="12" customHeight="1" x14ac:dyDescent="0.2">
      <c r="A18" s="152"/>
      <c r="B18" s="152">
        <v>6885</v>
      </c>
      <c r="C18" s="152" t="s">
        <v>1232</v>
      </c>
      <c r="D18" s="152" t="str">
        <f>_xll.BDP(C18,$D$3)</f>
        <v>EUR</v>
      </c>
      <c r="E18" s="152" t="s">
        <v>1233</v>
      </c>
      <c r="F18" s="173">
        <f>_xll.BDP(C18,$F$3)</f>
        <v>1.3645</v>
      </c>
      <c r="G18" s="173" t="str">
        <f>_xll.BDP(C18,$G$3)</f>
        <v>#N/A Requesting Data...</v>
      </c>
      <c r="H18" s="169" t="e">
        <f>IF(OR(OR(G18="#N/A N/A",G18="#N/A Real Time"),OR(F18="#N/A N/A",F18="#N/A Real Time")),0,  G18 - F18)</f>
        <v>#VALUE!</v>
      </c>
      <c r="I18" s="170" t="e">
        <f>IF(OR(F18=0,F18="#N/A N/A"),0,H18 / F18*100)</f>
        <v>#VALUE!</v>
      </c>
      <c r="J18" s="174">
        <v>1373858</v>
      </c>
      <c r="K18" s="152" t="str">
        <f>CONCATENATE(D79,D18, " Curncy")</f>
        <v>USDEUR Curncy</v>
      </c>
      <c r="L18" s="152" t="str">
        <f>IF(D18 = D79,1,_xll.BDP(K18,$L$3))</f>
        <v>#N/A Requesting Data...</v>
      </c>
      <c r="M18" s="375" t="e">
        <f>IF(D18 = D79,1,_xll.BDP(K18,$M$3)*L18)</f>
        <v>#VALUE!</v>
      </c>
      <c r="N18" s="174" t="e">
        <f>H18*J18*R18/M18</f>
        <v>#VALUE!</v>
      </c>
      <c r="O18" s="381" t="e">
        <f>N18 / U79</f>
        <v>#VALUE!</v>
      </c>
      <c r="P18" s="175" t="e">
        <f>IF(OR(OR(J18=0,G18 = "#N/A N/A"),G18="#N/A Real Time"),0,G18*J18*R18/M18)</f>
        <v>#VALUE!</v>
      </c>
      <c r="Q18" s="386" t="e">
        <f>P18 / U79*100</f>
        <v>#VALUE!</v>
      </c>
      <c r="R18" s="152">
        <f>IF(EXACT(D18,UPPER(D18)),1,0.01)/T18</f>
        <v>1</v>
      </c>
      <c r="S18" s="152">
        <v>0</v>
      </c>
      <c r="T18" s="152">
        <v>1</v>
      </c>
      <c r="U18" s="152"/>
      <c r="V18" s="171">
        <f>_xll.BDH(C18,$V$3,$D$1,$D$1)</f>
        <v>1.387</v>
      </c>
      <c r="W18" s="171">
        <f>IF(OR(OR(F18="#N/A N/A",F18="#N/A Real Time"),OR(V18="#N/A N/A",V18="#N/A Real Time")),0,  F18 - V18)</f>
        <v>-2.2499999999999964E-2</v>
      </c>
      <c r="X18" s="172">
        <f>IF(OR(V18=0,V18="#N/A N/A"),0,W18 / V18*100)</f>
        <v>-1.6222062004325859</v>
      </c>
      <c r="Y18" s="176">
        <v>1373858</v>
      </c>
      <c r="Z18" s="177" t="e">
        <f>IF(D18 = D79,1,_xll.BDP(K18,$Z$3)*L18)</f>
        <v>#VALUE!</v>
      </c>
      <c r="AA18" s="391" t="e">
        <f>W18*Y18*R18/Z18 / AB79</f>
        <v>#VALUE!</v>
      </c>
      <c r="AB18" s="167"/>
    </row>
    <row r="19" spans="1:28" s="107" customFormat="1" ht="12" customHeight="1" x14ac:dyDescent="0.2">
      <c r="A19" s="186" t="s">
        <v>1564</v>
      </c>
      <c r="B19" s="186"/>
      <c r="C19" s="186"/>
      <c r="D19" s="186"/>
      <c r="E19" s="186" t="s">
        <v>132</v>
      </c>
      <c r="F19" s="230"/>
      <c r="G19" s="230"/>
      <c r="H19" s="231"/>
      <c r="I19" s="232"/>
      <c r="J19" s="233"/>
      <c r="K19" s="186"/>
      <c r="L19" s="186"/>
      <c r="M19" s="376"/>
      <c r="N19" s="233" t="e">
        <f xml:space="preserve"> SUM(N16:N18)</f>
        <v>#VALUE!</v>
      </c>
      <c r="O19" s="382" t="e">
        <f xml:space="preserve"> SUM(O16:O18)</f>
        <v>#VALUE!</v>
      </c>
      <c r="P19" s="234" t="e">
        <f xml:space="preserve"> SUM(P16:P18)</f>
        <v>#VALUE!</v>
      </c>
      <c r="Q19" s="387" t="e">
        <f xml:space="preserve"> SUM(Q16:Q18)</f>
        <v>#VALUE!</v>
      </c>
      <c r="R19" s="186"/>
      <c r="S19" s="186"/>
      <c r="T19" s="186"/>
      <c r="U19" s="186"/>
      <c r="V19" s="235"/>
      <c r="W19" s="235"/>
      <c r="X19" s="236"/>
      <c r="Y19" s="237"/>
      <c r="Z19" s="238"/>
      <c r="AA19" s="392" t="e">
        <f xml:space="preserve"> SUM(AA16:AA18)</f>
        <v>#VALUE!</v>
      </c>
      <c r="AB19" s="211"/>
    </row>
    <row r="20" spans="1:28" s="107" customFormat="1" ht="12" customHeight="1" x14ac:dyDescent="0.2">
      <c r="A20" s="152"/>
      <c r="B20" s="152"/>
      <c r="C20" s="152"/>
      <c r="D20" s="152"/>
      <c r="E20" s="152"/>
      <c r="F20" s="173"/>
      <c r="G20" s="173"/>
      <c r="H20" s="169"/>
      <c r="I20" s="170"/>
      <c r="J20" s="174"/>
      <c r="K20" s="152"/>
      <c r="L20" s="152"/>
      <c r="M20" s="375"/>
      <c r="N20" s="174"/>
      <c r="O20" s="381"/>
      <c r="P20" s="175"/>
      <c r="Q20" s="386"/>
      <c r="R20" s="152"/>
      <c r="S20" s="152"/>
      <c r="T20" s="152"/>
      <c r="U20" s="152"/>
      <c r="V20" s="171"/>
      <c r="W20" s="171"/>
      <c r="X20" s="172"/>
      <c r="Y20" s="176"/>
      <c r="Z20" s="177"/>
      <c r="AA20" s="391"/>
      <c r="AB20" s="167"/>
    </row>
    <row r="21" spans="1:28" s="107" customFormat="1" ht="12" customHeight="1" x14ac:dyDescent="0.2">
      <c r="A21" s="152"/>
      <c r="B21" s="152">
        <v>27628</v>
      </c>
      <c r="C21" s="152" t="s">
        <v>675</v>
      </c>
      <c r="D21" s="152" t="str">
        <f>_xll.BDP(C21,$D$3)</f>
        <v>JPY</v>
      </c>
      <c r="E21" s="152" t="s">
        <v>720</v>
      </c>
      <c r="F21" s="173">
        <f>_xll.BDP(C21,$F$3)</f>
        <v>241</v>
      </c>
      <c r="G21" s="173" t="str">
        <f>_xll.BDP(C21,$G$3)</f>
        <v>#N/A Requesting Data...</v>
      </c>
      <c r="H21" s="169" t="e">
        <f>IF(OR(OR(G21="#N/A N/A",G21="#N/A Real Time"),OR(F21="#N/A N/A",F21="#N/A Real Time")),0,  G21 - F21)</f>
        <v>#VALUE!</v>
      </c>
      <c r="I21" s="170" t="e">
        <f>IF(OR(F21=0,F21="#N/A N/A"),0,H21 / F21*100)</f>
        <v>#VALUE!</v>
      </c>
      <c r="J21" s="174">
        <v>2648584</v>
      </c>
      <c r="K21" s="152" t="str">
        <f>CONCATENATE(D79,D21, " Curncy")</f>
        <v>USDJPY Curncy</v>
      </c>
      <c r="L21" s="152" t="str">
        <f>IF(D21 = D79,1,_xll.BDP(K21,$L$3))</f>
        <v>#N/A Requesting Data...</v>
      </c>
      <c r="M21" s="375" t="e">
        <f>IF(D21 = D79,1,_xll.BDP(K21,$M$3)*L21)</f>
        <v>#VALUE!</v>
      </c>
      <c r="N21" s="174" t="e">
        <f>H21*J21*R21/M21</f>
        <v>#VALUE!</v>
      </c>
      <c r="O21" s="381" t="e">
        <f>N21 / U79</f>
        <v>#VALUE!</v>
      </c>
      <c r="P21" s="175" t="e">
        <f>IF(OR(OR(J21=0,G21 = "#N/A N/A"),G21="#N/A Real Time"),0,G21*J21*R21/M21)</f>
        <v>#VALUE!</v>
      </c>
      <c r="Q21" s="386" t="e">
        <f>P21 / U79*100</f>
        <v>#VALUE!</v>
      </c>
      <c r="R21" s="152">
        <f>IF(EXACT(D21,UPPER(D21)),1,0.01)/T21</f>
        <v>1</v>
      </c>
      <c r="S21" s="152">
        <v>0</v>
      </c>
      <c r="T21" s="152">
        <v>1</v>
      </c>
      <c r="U21" s="152"/>
      <c r="V21" s="171">
        <f>_xll.BDH(C21,$V$3,$D$1,$D$1)</f>
        <v>286</v>
      </c>
      <c r="W21" s="171">
        <f>IF(OR(OR(F21="#N/A N/A",F21="#N/A Real Time"),OR(V21="#N/A N/A",V21="#N/A Real Time")),0,  F21 - V21)</f>
        <v>-45</v>
      </c>
      <c r="X21" s="172">
        <f>IF(OR(V21=0,V21="#N/A N/A"),0,W21 / V21*100)</f>
        <v>-15.734265734265735</v>
      </c>
      <c r="Y21" s="176">
        <v>2644345</v>
      </c>
      <c r="Z21" s="177" t="e">
        <f>IF(D21 = D79,1,_xll.BDP(K21,$Z$3)*L21)</f>
        <v>#VALUE!</v>
      </c>
      <c r="AA21" s="391" t="e">
        <f>W21*Y21*R21/Z21 / AB79</f>
        <v>#VALUE!</v>
      </c>
      <c r="AB21" s="167"/>
    </row>
    <row r="22" spans="1:28" s="107" customFormat="1" ht="12" customHeight="1" x14ac:dyDescent="0.2">
      <c r="A22" s="287" t="s">
        <v>1565</v>
      </c>
      <c r="B22" s="287"/>
      <c r="C22" s="287"/>
      <c r="D22" s="287"/>
      <c r="E22" s="287" t="s">
        <v>21</v>
      </c>
      <c r="F22" s="288"/>
      <c r="G22" s="288"/>
      <c r="H22" s="289"/>
      <c r="I22" s="290"/>
      <c r="J22" s="291"/>
      <c r="K22" s="287"/>
      <c r="L22" s="287"/>
      <c r="M22" s="374"/>
      <c r="N22" s="292" t="e">
        <f xml:space="preserve"> SUM(N20:N21)</f>
        <v>#VALUE!</v>
      </c>
      <c r="O22" s="380" t="e">
        <f xml:space="preserve"> SUM(O20:O21)</f>
        <v>#VALUE!</v>
      </c>
      <c r="P22" s="293" t="e">
        <f xml:space="preserve"> SUM(P20:P21)</f>
        <v>#VALUE!</v>
      </c>
      <c r="Q22" s="385" t="e">
        <f xml:space="preserve"> SUM(Q20:Q21)</f>
        <v>#VALUE!</v>
      </c>
      <c r="R22" s="287"/>
      <c r="S22" s="287"/>
      <c r="T22" s="287"/>
      <c r="U22" s="287"/>
      <c r="V22" s="294"/>
      <c r="W22" s="294"/>
      <c r="X22" s="295"/>
      <c r="Y22" s="296"/>
      <c r="Z22" s="297"/>
      <c r="AA22" s="390" t="e">
        <f xml:space="preserve"> SUM(AA20:AA21)</f>
        <v>#VALUE!</v>
      </c>
      <c r="AB22" s="298"/>
    </row>
    <row r="23" spans="1:28" s="107" customFormat="1" ht="12" customHeight="1" x14ac:dyDescent="0.2">
      <c r="A23" s="152"/>
      <c r="B23" s="152"/>
      <c r="C23" s="152"/>
      <c r="D23" s="152"/>
      <c r="E23" s="152"/>
      <c r="F23" s="173"/>
      <c r="G23" s="173"/>
      <c r="H23" s="169"/>
      <c r="I23" s="170"/>
      <c r="J23" s="174"/>
      <c r="K23" s="152"/>
      <c r="L23" s="152"/>
      <c r="M23" s="375"/>
      <c r="N23" s="174"/>
      <c r="O23" s="381"/>
      <c r="P23" s="175"/>
      <c r="Q23" s="386"/>
      <c r="R23" s="152"/>
      <c r="S23" s="152"/>
      <c r="T23" s="152"/>
      <c r="U23" s="152"/>
      <c r="V23" s="171"/>
      <c r="W23" s="171"/>
      <c r="X23" s="172"/>
      <c r="Y23" s="176"/>
      <c r="Z23" s="177"/>
      <c r="AA23" s="391"/>
      <c r="AB23" s="167"/>
    </row>
    <row r="24" spans="1:28" s="107" customFormat="1" ht="12" customHeight="1" x14ac:dyDescent="0.2">
      <c r="A24" s="152"/>
      <c r="B24" s="152">
        <v>24498</v>
      </c>
      <c r="C24" s="152" t="s">
        <v>1621</v>
      </c>
      <c r="D24" s="152" t="str">
        <f>_xll.BDP(C24,$D$3)</f>
        <v>NOK</v>
      </c>
      <c r="E24" s="152" t="s">
        <v>249</v>
      </c>
      <c r="F24" s="173">
        <f>_xll.BDP(C24,$F$3)</f>
        <v>335.2</v>
      </c>
      <c r="G24" s="173" t="str">
        <f>_xll.BDP(C24,$G$3)</f>
        <v>#N/A Requesting Data...</v>
      </c>
      <c r="H24" s="169" t="e">
        <f>IF(OR(OR(G24="#N/A N/A",G24="#N/A Real Time"),OR(F24="#N/A N/A",F24="#N/A Real Time")),0,  G24 - F24)</f>
        <v>#VALUE!</v>
      </c>
      <c r="I24" s="170" t="e">
        <f>IF(OR(F24=0,F24="#N/A N/A"),0,H24 / F24*100)</f>
        <v>#VALUE!</v>
      </c>
      <c r="J24" s="174">
        <v>138679</v>
      </c>
      <c r="K24" s="152" t="str">
        <f>CONCATENATE(D79,D24, " Curncy")</f>
        <v>USDNOK Curncy</v>
      </c>
      <c r="L24" s="152">
        <f>IF(D24 = D79,1,_xll.BDP(K24,$L$3))</f>
        <v>1</v>
      </c>
      <c r="M24" s="375" t="e">
        <f>IF(D24 = D79,1,_xll.BDP(K24,$M$3)*L24)</f>
        <v>#VALUE!</v>
      </c>
      <c r="N24" s="174" t="e">
        <f>H24*J24*R24/M24</f>
        <v>#VALUE!</v>
      </c>
      <c r="O24" s="381" t="e">
        <f>N24 / U79</f>
        <v>#VALUE!</v>
      </c>
      <c r="P24" s="175" t="e">
        <f>IF(OR(OR(J24=0,G24 = "#N/A N/A"),G24="#N/A Real Time"),0,G24*J24*R24/M24)</f>
        <v>#VALUE!</v>
      </c>
      <c r="Q24" s="386" t="e">
        <f>P24 / U79*100</f>
        <v>#VALUE!</v>
      </c>
      <c r="R24" s="152">
        <f>IF(EXACT(D24,UPPER(D24)),1,0.01)/T24</f>
        <v>1</v>
      </c>
      <c r="S24" s="152">
        <v>0</v>
      </c>
      <c r="T24" s="152">
        <v>1</v>
      </c>
      <c r="U24" s="152"/>
      <c r="V24" s="171">
        <f>_xll.BDH(C24,$V$3,$D$1,$D$1)</f>
        <v>342.1</v>
      </c>
      <c r="W24" s="171">
        <f>IF(OR(OR(F24="#N/A N/A",F24="#N/A Real Time"),OR(V24="#N/A N/A",V24="#N/A Real Time")),0,  F24 - V24)</f>
        <v>-6.9000000000000341</v>
      </c>
      <c r="X24" s="172">
        <f>IF(OR(V24=0,V24="#N/A N/A"),0,W24 / V24*100)</f>
        <v>-2.0169541069862711</v>
      </c>
      <c r="Y24" s="176">
        <v>138679</v>
      </c>
      <c r="Z24" s="177">
        <f>IF(D24 = D79,1,_xll.BDP(K24,$Z$3)*L24)</f>
        <v>9.9961000000000002</v>
      </c>
      <c r="AA24" s="391">
        <f>W24*Y24*R24/Z24 / AB79</f>
        <v>-6.9950159112755158E-4</v>
      </c>
      <c r="AB24" s="167"/>
    </row>
    <row r="25" spans="1:28" s="107" customFormat="1" ht="12" customHeight="1" x14ac:dyDescent="0.2">
      <c r="A25" s="152"/>
      <c r="B25" s="152">
        <v>106</v>
      </c>
      <c r="C25" s="152" t="s">
        <v>623</v>
      </c>
      <c r="D25" s="152" t="str">
        <f>_xll.BDP(C25,$D$3)</f>
        <v>NOK</v>
      </c>
      <c r="E25" s="152" t="s">
        <v>647</v>
      </c>
      <c r="F25" s="173">
        <f>_xll.BDP(C25,$F$3)</f>
        <v>54</v>
      </c>
      <c r="G25" s="173" t="str">
        <f>_xll.BDP(C25,$G$3)</f>
        <v>#N/A Requesting Data...</v>
      </c>
      <c r="H25" s="169" t="e">
        <f>IF(OR(OR(G25="#N/A N/A",G25="#N/A Real Time"),OR(F25="#N/A N/A",F25="#N/A Real Time")),0,  G25 - F25)</f>
        <v>#VALUE!</v>
      </c>
      <c r="I25" s="170" t="e">
        <f>IF(OR(F25=0,F25="#N/A N/A"),0,H25 / F25*100)</f>
        <v>#VALUE!</v>
      </c>
      <c r="J25" s="174">
        <v>140190</v>
      </c>
      <c r="K25" s="152" t="str">
        <f>CONCATENATE(D79,D25, " Curncy")</f>
        <v>USDNOK Curncy</v>
      </c>
      <c r="L25" s="152">
        <f>IF(D25 = D79,1,_xll.BDP(K25,$L$3))</f>
        <v>1</v>
      </c>
      <c r="M25" s="375" t="e">
        <f>IF(D25 = D79,1,_xll.BDP(K25,$M$3)*L25)</f>
        <v>#VALUE!</v>
      </c>
      <c r="N25" s="174" t="e">
        <f>H25*J25*R25/M25</f>
        <v>#VALUE!</v>
      </c>
      <c r="O25" s="381" t="e">
        <f>N25 / U79</f>
        <v>#VALUE!</v>
      </c>
      <c r="P25" s="175" t="e">
        <f>IF(OR(OR(J25=0,G25 = "#N/A N/A"),G25="#N/A Real Time"),0,G25*J25*R25/M25)</f>
        <v>#VALUE!</v>
      </c>
      <c r="Q25" s="386" t="e">
        <f>P25 / U79*100</f>
        <v>#VALUE!</v>
      </c>
      <c r="R25" s="152">
        <f>IF(EXACT(D25,UPPER(D25)),1,0.01)/T25</f>
        <v>1</v>
      </c>
      <c r="S25" s="152">
        <v>0</v>
      </c>
      <c r="T25" s="152">
        <v>1</v>
      </c>
      <c r="U25" s="152"/>
      <c r="V25" s="171" t="str">
        <f>_xll.BDH(C25,$V$3,$D$1,$D$1)</f>
        <v>#N/A Requesting Data...</v>
      </c>
      <c r="W25" s="171" t="e">
        <f>IF(OR(OR(F25="#N/A N/A",F25="#N/A Real Time"),OR(V25="#N/A N/A",V25="#N/A Real Time")),0,  F25 - V25)</f>
        <v>#VALUE!</v>
      </c>
      <c r="X25" s="172" t="e">
        <f>IF(OR(V25=0,V25="#N/A N/A"),0,W25 / V25*100)</f>
        <v>#VALUE!</v>
      </c>
      <c r="Y25" s="176">
        <v>140190</v>
      </c>
      <c r="Z25" s="177">
        <f>IF(D25 = D79,1,_xll.BDP(K25,$Z$3)*L25)</f>
        <v>9.9961000000000002</v>
      </c>
      <c r="AA25" s="391" t="e">
        <f>W25*Y25*R25/Z25 / AB79</f>
        <v>#VALUE!</v>
      </c>
      <c r="AB25" s="167"/>
    </row>
    <row r="26" spans="1:28" s="107" customFormat="1" ht="12" customHeight="1" x14ac:dyDescent="0.2">
      <c r="A26" s="152"/>
      <c r="B26" s="152">
        <v>26989</v>
      </c>
      <c r="C26" s="152" t="s">
        <v>115</v>
      </c>
      <c r="D26" s="152" t="str">
        <f>_xll.BDP(C26,$D$3)</f>
        <v>NOK</v>
      </c>
      <c r="E26" s="152" t="s">
        <v>230</v>
      </c>
      <c r="F26" s="173">
        <f>_xll.BDP(C26,$F$3)</f>
        <v>32</v>
      </c>
      <c r="G26" s="173" t="str">
        <f>_xll.BDP(C26,$G$3)</f>
        <v>#N/A Requesting Data...</v>
      </c>
      <c r="H26" s="169" t="e">
        <f>IF(OR(OR(G26="#N/A N/A",G26="#N/A Real Time"),OR(F26="#N/A N/A",F26="#N/A Real Time")),0,  G26 - F26)</f>
        <v>#VALUE!</v>
      </c>
      <c r="I26" s="170" t="e">
        <f>IF(OR(F26=0,F26="#N/A N/A"),0,H26 / F26*100)</f>
        <v>#VALUE!</v>
      </c>
      <c r="J26" s="174">
        <v>544</v>
      </c>
      <c r="K26" s="152" t="str">
        <f>CONCATENATE(D79,D26, " Curncy")</f>
        <v>USDNOK Curncy</v>
      </c>
      <c r="L26" s="152">
        <f>IF(D26 = D79,1,_xll.BDP(K26,$L$3))</f>
        <v>1</v>
      </c>
      <c r="M26" s="375" t="e">
        <f>IF(D26 = D79,1,_xll.BDP(K26,$M$3)*L26)</f>
        <v>#VALUE!</v>
      </c>
      <c r="N26" s="174" t="e">
        <f>H26*J26*R26/M26</f>
        <v>#VALUE!</v>
      </c>
      <c r="O26" s="381" t="e">
        <f>N26 / U79</f>
        <v>#VALUE!</v>
      </c>
      <c r="P26" s="175" t="e">
        <f>IF(OR(OR(J26=0,G26 = "#N/A N/A"),G26="#N/A Real Time"),0,G26*J26*R26/M26)</f>
        <v>#VALUE!</v>
      </c>
      <c r="Q26" s="386" t="e">
        <f>P26 / U79*100</f>
        <v>#VALUE!</v>
      </c>
      <c r="R26" s="152">
        <f>IF(EXACT(D26,UPPER(D26)),1,0.01)/T26</f>
        <v>1</v>
      </c>
      <c r="S26" s="152">
        <v>0</v>
      </c>
      <c r="T26" s="152">
        <v>1</v>
      </c>
      <c r="U26" s="152"/>
      <c r="V26" s="171">
        <f>_xll.BDH(C26,$V$3,$D$1,$D$1)</f>
        <v>32.299999999999997</v>
      </c>
      <c r="W26" s="171">
        <f>IF(OR(OR(F26="#N/A N/A",F26="#N/A Real Time"),OR(V26="#N/A N/A",V26="#N/A Real Time")),0,  F26 - V26)</f>
        <v>-0.29999999999999716</v>
      </c>
      <c r="X26" s="172">
        <f>IF(OR(V26=0,V26="#N/A N/A"),0,W26 / V26*100)</f>
        <v>-0.92879256965943402</v>
      </c>
      <c r="Y26" s="176">
        <v>544</v>
      </c>
      <c r="Z26" s="177">
        <f>IF(D26 = D79,1,_xll.BDP(K26,$Z$3)*L26)</f>
        <v>9.9961000000000002</v>
      </c>
      <c r="AA26" s="391">
        <f>W26*Y26*R26/Z26 / AB79</f>
        <v>-1.1930236939838938E-7</v>
      </c>
      <c r="AB26" s="167"/>
    </row>
    <row r="27" spans="1:28" s="107" customFormat="1" ht="12" customHeight="1" x14ac:dyDescent="0.2">
      <c r="A27" s="110"/>
      <c r="B27" s="110">
        <v>100</v>
      </c>
      <c r="C27" s="110" t="s">
        <v>627</v>
      </c>
      <c r="D27" s="110" t="str">
        <f>_xll.BDP(C27,$D$3)</f>
        <v>NOK</v>
      </c>
      <c r="E27" s="110" t="s">
        <v>652</v>
      </c>
      <c r="F27" s="111">
        <f>_xll.BDP(C27,$F$3)</f>
        <v>416.3</v>
      </c>
      <c r="G27" s="111" t="str">
        <f>_xll.BDP(C27,$G$3)</f>
        <v>#N/A Requesting Data...</v>
      </c>
      <c r="H27" s="112" t="e">
        <f>IF(OR(OR(G27="#N/A N/A",G27="#N/A Real Time"),OR(F27="#N/A N/A",F27="#N/A Real Time")),0,  G27 - F27)</f>
        <v>#VALUE!</v>
      </c>
      <c r="I27" s="113" t="e">
        <f>IF(OR(F27=0,F27="#N/A N/A"),0,H27 / F27*100)</f>
        <v>#VALUE!</v>
      </c>
      <c r="J27" s="114">
        <v>40393</v>
      </c>
      <c r="K27" s="110" t="str">
        <f>CONCATENATE(D79,D27, " Curncy")</f>
        <v>USDNOK Curncy</v>
      </c>
      <c r="L27" s="110">
        <f>IF(D27 = D79,1,_xll.BDP(K27,$L$3))</f>
        <v>1</v>
      </c>
      <c r="M27" s="372" t="e">
        <f>IF(D27 = D79,1,_xll.BDP(K27,$M$3)*L27)</f>
        <v>#VALUE!</v>
      </c>
      <c r="N27" s="116" t="e">
        <f>H27*J27*R27/M27</f>
        <v>#VALUE!</v>
      </c>
      <c r="O27" s="379" t="e">
        <f>N27 / U79</f>
        <v>#VALUE!</v>
      </c>
      <c r="P27" s="286" t="e">
        <f>IF(OR(OR(J27=0,G27 = "#N/A N/A"),G27="#N/A Real Time"),0,G27*J27*R27/M27)</f>
        <v>#VALUE!</v>
      </c>
      <c r="Q27" s="384" t="e">
        <f>P27 / U79*100</f>
        <v>#VALUE!</v>
      </c>
      <c r="R27" s="110">
        <f>IF(EXACT(D27,UPPER(D27)),1,0.01)/T27</f>
        <v>1</v>
      </c>
      <c r="S27" s="110">
        <v>0</v>
      </c>
      <c r="T27" s="110">
        <v>1</v>
      </c>
      <c r="U27" s="110"/>
      <c r="V27" s="119" t="str">
        <f>_xll.BDH(C27,$V$3,$D$1,$D$1)</f>
        <v>#N/A Requesting Data...</v>
      </c>
      <c r="W27" s="119" t="e">
        <f>IF(OR(OR(F27="#N/A N/A",F27="#N/A Real Time"),OR(V27="#N/A N/A",V27="#N/A Real Time")),0,  F27 - V27)</f>
        <v>#VALUE!</v>
      </c>
      <c r="X27" s="129" t="e">
        <f>IF(OR(V27=0,V27="#N/A N/A"),0,W27 / V27*100)</f>
        <v>#VALUE!</v>
      </c>
      <c r="Y27" s="121">
        <v>40393</v>
      </c>
      <c r="Z27" s="122">
        <f>IF(D27 = D79,1,_xll.BDP(K27,$Z$3)*L27)</f>
        <v>9.9961000000000002</v>
      </c>
      <c r="AA27" s="389" t="e">
        <f>W27*Y27*R27/Z27 / AB79</f>
        <v>#VALUE!</v>
      </c>
      <c r="AB27" s="123"/>
    </row>
    <row r="28" spans="1:28" s="107" customFormat="1" ht="12" customHeight="1" x14ac:dyDescent="0.2">
      <c r="A28" s="287" t="s">
        <v>1566</v>
      </c>
      <c r="B28" s="287"/>
      <c r="C28" s="287"/>
      <c r="D28" s="287"/>
      <c r="E28" s="287" t="s">
        <v>113</v>
      </c>
      <c r="F28" s="288"/>
      <c r="G28" s="288"/>
      <c r="H28" s="289"/>
      <c r="I28" s="290"/>
      <c r="J28" s="291"/>
      <c r="K28" s="287"/>
      <c r="L28" s="287"/>
      <c r="M28" s="374"/>
      <c r="N28" s="292" t="e">
        <f xml:space="preserve"> SUM(N23:N27)</f>
        <v>#VALUE!</v>
      </c>
      <c r="O28" s="380" t="e">
        <f xml:space="preserve"> SUM(O23:O27)</f>
        <v>#VALUE!</v>
      </c>
      <c r="P28" s="293" t="e">
        <f xml:space="preserve"> SUM(P23:P27)</f>
        <v>#VALUE!</v>
      </c>
      <c r="Q28" s="385" t="e">
        <f xml:space="preserve"> SUM(Q23:Q27)</f>
        <v>#VALUE!</v>
      </c>
      <c r="R28" s="287"/>
      <c r="S28" s="287"/>
      <c r="T28" s="287"/>
      <c r="U28" s="287"/>
      <c r="V28" s="294"/>
      <c r="W28" s="294"/>
      <c r="X28" s="295"/>
      <c r="Y28" s="296"/>
      <c r="Z28" s="297"/>
      <c r="AA28" s="390" t="e">
        <f xml:space="preserve"> SUM(AA23:AA27)</f>
        <v>#VALUE!</v>
      </c>
      <c r="AB28" s="298"/>
    </row>
    <row r="29" spans="1:28" s="107" customFormat="1" ht="12" customHeight="1" x14ac:dyDescent="0.2">
      <c r="A29" s="110"/>
      <c r="B29" s="110"/>
      <c r="C29" s="110"/>
      <c r="D29" s="110"/>
      <c r="E29" s="110"/>
      <c r="F29" s="111"/>
      <c r="G29" s="111"/>
      <c r="H29" s="112"/>
      <c r="I29" s="113"/>
      <c r="J29" s="114"/>
      <c r="K29" s="110"/>
      <c r="L29" s="110"/>
      <c r="M29" s="372"/>
      <c r="N29" s="116"/>
      <c r="O29" s="379"/>
      <c r="P29" s="286"/>
      <c r="Q29" s="384"/>
      <c r="R29" s="110"/>
      <c r="S29" s="110"/>
      <c r="T29" s="110"/>
      <c r="U29" s="110"/>
      <c r="V29" s="119"/>
      <c r="W29" s="119"/>
      <c r="X29" s="129"/>
      <c r="Y29" s="121"/>
      <c r="Z29" s="122"/>
      <c r="AA29" s="389"/>
      <c r="AB29" s="123"/>
    </row>
    <row r="30" spans="1:28" s="107" customFormat="1" ht="12" customHeight="1" x14ac:dyDescent="0.2">
      <c r="A30" s="110"/>
      <c r="B30" s="110">
        <v>25858</v>
      </c>
      <c r="C30" s="110" t="s">
        <v>1720</v>
      </c>
      <c r="D30" s="110" t="str">
        <f>_xll.BDP(C30,$D$3)</f>
        <v>SGD</v>
      </c>
      <c r="E30" s="110" t="s">
        <v>1721</v>
      </c>
      <c r="F30" s="111">
        <f>_xll.BDP(C30,$F$3)</f>
        <v>0.245</v>
      </c>
      <c r="G30" s="111" t="str">
        <f>_xll.BDP(C30,$G$3)</f>
        <v>#N/A Requesting Data...</v>
      </c>
      <c r="H30" s="112" t="e">
        <f>IF(OR(OR(G30="#N/A N/A",G30="#N/A Real Time"),OR(F30="#N/A N/A",F30="#N/A Real Time")),0,  G30 - F30)</f>
        <v>#VALUE!</v>
      </c>
      <c r="I30" s="113" t="e">
        <f>IF(OR(F30=0,F30="#N/A N/A"),0,H30 / F30*100)</f>
        <v>#VALUE!</v>
      </c>
      <c r="J30" s="114">
        <v>14753633</v>
      </c>
      <c r="K30" s="110" t="str">
        <f>CONCATENATE(D79,D30, " Curncy")</f>
        <v>USDSGD Curncy</v>
      </c>
      <c r="L30" s="110" t="str">
        <f>IF(D30 = D79,1,_xll.BDP(K30,$L$3))</f>
        <v>#N/A Requesting Data...</v>
      </c>
      <c r="M30" s="372" t="e">
        <f>IF(D30 = D79,1,_xll.BDP(K30,$M$3)*L30)</f>
        <v>#VALUE!</v>
      </c>
      <c r="N30" s="116" t="e">
        <f>H30*J30*R30/M30</f>
        <v>#VALUE!</v>
      </c>
      <c r="O30" s="379" t="e">
        <f>N30 / U79</f>
        <v>#VALUE!</v>
      </c>
      <c r="P30" s="286" t="e">
        <f>IF(OR(OR(J30=0,G30 = "#N/A N/A"),G30="#N/A Real Time"),0,G30*J30*R30/M30)</f>
        <v>#VALUE!</v>
      </c>
      <c r="Q30" s="384" t="e">
        <f>P30 / U79*100</f>
        <v>#VALUE!</v>
      </c>
      <c r="R30" s="110">
        <f>IF(EXACT(D30,UPPER(D30)),1,0.01)/T30</f>
        <v>1</v>
      </c>
      <c r="S30" s="110">
        <v>0</v>
      </c>
      <c r="T30" s="110">
        <v>1</v>
      </c>
      <c r="U30" s="110"/>
      <c r="V30" s="119">
        <f>_xll.BDH(C30,$V$3,$D$1,$D$1)</f>
        <v>0.25</v>
      </c>
      <c r="W30" s="119">
        <f>IF(OR(OR(F30="#N/A N/A",F30="#N/A Real Time"),OR(V30="#N/A N/A",V30="#N/A Real Time")),0,  F30 - V30)</f>
        <v>-5.0000000000000044E-3</v>
      </c>
      <c r="X30" s="129">
        <f>IF(OR(V30=0,V30="#N/A N/A"),0,W30 / V30*100)</f>
        <v>-2.0000000000000018</v>
      </c>
      <c r="Y30" s="121">
        <v>14753633</v>
      </c>
      <c r="Z30" s="122" t="e">
        <f>IF(D30 = D79,1,_xll.BDP(K30,$Z$3)*L30)</f>
        <v>#VALUE!</v>
      </c>
      <c r="AA30" s="389" t="e">
        <f>W30*Y30*R30/Z30 / AB79</f>
        <v>#VALUE!</v>
      </c>
      <c r="AB30" s="123"/>
    </row>
    <row r="31" spans="1:28" s="107" customFormat="1" ht="12" customHeight="1" x14ac:dyDescent="0.2">
      <c r="A31" s="287" t="s">
        <v>1762</v>
      </c>
      <c r="B31" s="287"/>
      <c r="C31" s="287"/>
      <c r="D31" s="287"/>
      <c r="E31" s="287" t="s">
        <v>716</v>
      </c>
      <c r="F31" s="288"/>
      <c r="G31" s="288"/>
      <c r="H31" s="289"/>
      <c r="I31" s="290"/>
      <c r="J31" s="291"/>
      <c r="K31" s="287"/>
      <c r="L31" s="287"/>
      <c r="M31" s="374"/>
      <c r="N31" s="292" t="e">
        <f xml:space="preserve"> SUM(N29:N30)</f>
        <v>#VALUE!</v>
      </c>
      <c r="O31" s="380" t="e">
        <f xml:space="preserve"> SUM(O29:O30)</f>
        <v>#VALUE!</v>
      </c>
      <c r="P31" s="293" t="e">
        <f xml:space="preserve"> SUM(P29:P30)</f>
        <v>#VALUE!</v>
      </c>
      <c r="Q31" s="385" t="e">
        <f xml:space="preserve"> SUM(Q29:Q30)</f>
        <v>#VALUE!</v>
      </c>
      <c r="R31" s="287"/>
      <c r="S31" s="287"/>
      <c r="T31" s="287"/>
      <c r="U31" s="287"/>
      <c r="V31" s="294"/>
      <c r="W31" s="294"/>
      <c r="X31" s="295"/>
      <c r="Y31" s="296"/>
      <c r="Z31" s="297"/>
      <c r="AA31" s="390" t="e">
        <f xml:space="preserve"> SUM(AA29:AA30)</f>
        <v>#VALUE!</v>
      </c>
      <c r="AB31" s="298"/>
    </row>
    <row r="32" spans="1:28" s="107" customFormat="1" ht="12" customHeight="1" x14ac:dyDescent="0.2">
      <c r="A32" s="152"/>
      <c r="B32" s="152"/>
      <c r="C32" s="152"/>
      <c r="D32" s="152"/>
      <c r="E32" s="152"/>
      <c r="F32" s="173"/>
      <c r="G32" s="173"/>
      <c r="H32" s="169"/>
      <c r="I32" s="170"/>
      <c r="J32" s="174"/>
      <c r="K32" s="152"/>
      <c r="L32" s="152"/>
      <c r="M32" s="375"/>
      <c r="N32" s="174"/>
      <c r="O32" s="381"/>
      <c r="P32" s="175"/>
      <c r="Q32" s="386"/>
      <c r="R32" s="152"/>
      <c r="S32" s="152"/>
      <c r="T32" s="152"/>
      <c r="U32" s="152"/>
      <c r="V32" s="171"/>
      <c r="W32" s="171"/>
      <c r="X32" s="172"/>
      <c r="Y32" s="176"/>
      <c r="Z32" s="177"/>
      <c r="AA32" s="391"/>
      <c r="AB32" s="167"/>
    </row>
    <row r="33" spans="1:28" s="107" customFormat="1" ht="12" customHeight="1" x14ac:dyDescent="0.2">
      <c r="A33" s="152"/>
      <c r="B33" s="152">
        <v>924</v>
      </c>
      <c r="C33" s="152" t="s">
        <v>352</v>
      </c>
      <c r="D33" s="152" t="str">
        <f>_xll.BDP(C33,$D$3)</f>
        <v>ZAr</v>
      </c>
      <c r="E33" s="152" t="s">
        <v>353</v>
      </c>
      <c r="F33" s="173">
        <f>_xll.BDP(C33,$F$3)</f>
        <v>24204</v>
      </c>
      <c r="G33" s="173" t="str">
        <f>_xll.BDP(C33,$G$3)</f>
        <v>#N/A Requesting Data...</v>
      </c>
      <c r="H33" s="169" t="e">
        <f>IF(OR(OR(G33="#N/A N/A",G33="#N/A Real Time"),OR(F33="#N/A N/A",F33="#N/A Real Time")),0,  G33 - F33)</f>
        <v>#VALUE!</v>
      </c>
      <c r="I33" s="170" t="e">
        <f>IF(OR(F33=0,F33="#N/A N/A"),0,H33 / F33*100)</f>
        <v>#VALUE!</v>
      </c>
      <c r="J33" s="174">
        <v>111822</v>
      </c>
      <c r="K33" s="152" t="str">
        <f>CONCATENATE(D79,D33, " Curncy")</f>
        <v>USDZAr Curncy</v>
      </c>
      <c r="L33" s="152" t="str">
        <f>IF(D33 = D79,1,_xll.BDP(K33,$L$3))</f>
        <v>#N/A Requesting Data...</v>
      </c>
      <c r="M33" s="375" t="e">
        <f>IF(D33 = D79,1,_xll.BDP(K33,$M$3)*L33)</f>
        <v>#VALUE!</v>
      </c>
      <c r="N33" s="174" t="e">
        <f>H33*J33*R33/M33</f>
        <v>#VALUE!</v>
      </c>
      <c r="O33" s="381" t="e">
        <f>N33 / U79</f>
        <v>#VALUE!</v>
      </c>
      <c r="P33" s="175" t="e">
        <f>IF(OR(OR(J33=0,G33 = "#N/A N/A"),G33="#N/A Real Time"),0,G33*J33*R33/M33)</f>
        <v>#VALUE!</v>
      </c>
      <c r="Q33" s="386" t="e">
        <f>P33 / U79*100</f>
        <v>#VALUE!</v>
      </c>
      <c r="R33" s="152">
        <f>IF(EXACT(D33,UPPER(D33)),1,0.01)/T33</f>
        <v>0.01</v>
      </c>
      <c r="S33" s="152">
        <v>0</v>
      </c>
      <c r="T33" s="152">
        <v>1</v>
      </c>
      <c r="U33" s="152"/>
      <c r="V33" s="171" t="str">
        <f>_xll.BDH(C33,$V$3,$D$1,$D$1)</f>
        <v>#N/A Requesting Data...</v>
      </c>
      <c r="W33" s="171" t="e">
        <f>IF(OR(OR(F33="#N/A N/A",F33="#N/A Real Time"),OR(V33="#N/A N/A",V33="#N/A Real Time")),0,  F33 - V33)</f>
        <v>#VALUE!</v>
      </c>
      <c r="X33" s="172" t="e">
        <f>IF(OR(V33=0,V33="#N/A N/A"),0,W33 / V33*100)</f>
        <v>#VALUE!</v>
      </c>
      <c r="Y33" s="176">
        <v>111822</v>
      </c>
      <c r="Z33" s="177" t="e">
        <f>IF(D33 = D79,1,_xll.BDP(K33,$Z$3)*L33)</f>
        <v>#VALUE!</v>
      </c>
      <c r="AA33" s="391" t="e">
        <f>W33*Y33*R33/Z33 / AB79</f>
        <v>#VALUE!</v>
      </c>
      <c r="AB33" s="167"/>
    </row>
    <row r="34" spans="1:28" s="107" customFormat="1" ht="12" customHeight="1" x14ac:dyDescent="0.2">
      <c r="A34" s="152"/>
      <c r="B34" s="152">
        <v>19942</v>
      </c>
      <c r="C34" s="152" t="s">
        <v>1418</v>
      </c>
      <c r="D34" s="152" t="str">
        <f>_xll.BDP(C34,$D$3)</f>
        <v>ZAr</v>
      </c>
      <c r="E34" s="152" t="s">
        <v>1419</v>
      </c>
      <c r="F34" s="173">
        <f>_xll.BDP(C34,$F$3)</f>
        <v>4006</v>
      </c>
      <c r="G34" s="173" t="str">
        <f>_xll.BDP(C34,$G$3)</f>
        <v>#N/A Requesting Data...</v>
      </c>
      <c r="H34" s="169" t="e">
        <f>IF(OR(OR(G34="#N/A N/A",G34="#N/A Real Time"),OR(F34="#N/A N/A",F34="#N/A Real Time")),0,  G34 - F34)</f>
        <v>#VALUE!</v>
      </c>
      <c r="I34" s="170" t="e">
        <f>IF(OR(F34=0,F34="#N/A N/A"),0,H34 / F34*100)</f>
        <v>#VALUE!</v>
      </c>
      <c r="J34" s="174">
        <v>269094</v>
      </c>
      <c r="K34" s="152" t="str">
        <f>CONCATENATE(D79,D34, " Curncy")</f>
        <v>USDZAr Curncy</v>
      </c>
      <c r="L34" s="152" t="str">
        <f>IF(D34 = D79,1,_xll.BDP(K34,$L$3))</f>
        <v>#N/A Requesting Data...</v>
      </c>
      <c r="M34" s="375" t="e">
        <f>IF(D34 = D79,1,_xll.BDP(K34,$M$3)*L34)</f>
        <v>#VALUE!</v>
      </c>
      <c r="N34" s="174" t="e">
        <f>H34*J34*R34/M34</f>
        <v>#VALUE!</v>
      </c>
      <c r="O34" s="381" t="e">
        <f>N34 / U79</f>
        <v>#VALUE!</v>
      </c>
      <c r="P34" s="175" t="e">
        <f>IF(OR(OR(J34=0,G34 = "#N/A N/A"),G34="#N/A Real Time"),0,G34*J34*R34/M34)</f>
        <v>#VALUE!</v>
      </c>
      <c r="Q34" s="386" t="e">
        <f>P34 / U79*100</f>
        <v>#VALUE!</v>
      </c>
      <c r="R34" s="152">
        <f>IF(EXACT(D34,UPPER(D34)),1,0.01)/T34</f>
        <v>0.01</v>
      </c>
      <c r="S34" s="152">
        <v>0</v>
      </c>
      <c r="T34" s="152">
        <v>1</v>
      </c>
      <c r="U34" s="152"/>
      <c r="V34" s="171">
        <f>_xll.BDH(C34,$V$3,$D$1,$D$1)</f>
        <v>4067</v>
      </c>
      <c r="W34" s="171">
        <f>IF(OR(OR(F34="#N/A N/A",F34="#N/A Real Time"),OR(V34="#N/A N/A",V34="#N/A Real Time")),0,  F34 - V34)</f>
        <v>-61</v>
      </c>
      <c r="X34" s="172">
        <f>IF(OR(V34=0,V34="#N/A N/A"),0,W34 / V34*100)</f>
        <v>-1.499877059257438</v>
      </c>
      <c r="Y34" s="176">
        <v>269094</v>
      </c>
      <c r="Z34" s="177" t="e">
        <f>IF(D34 = D79,1,_xll.BDP(K34,$Z$3)*L34)</f>
        <v>#VALUE!</v>
      </c>
      <c r="AA34" s="391" t="e">
        <f>W34*Y34*R34/Z34 / AB79</f>
        <v>#VALUE!</v>
      </c>
      <c r="AB34" s="167"/>
    </row>
    <row r="35" spans="1:28" s="107" customFormat="1" ht="12" customHeight="1" x14ac:dyDescent="0.2">
      <c r="A35" s="186" t="s">
        <v>1567</v>
      </c>
      <c r="B35" s="186"/>
      <c r="C35" s="186"/>
      <c r="D35" s="186"/>
      <c r="E35" s="186" t="s">
        <v>111</v>
      </c>
      <c r="F35" s="230"/>
      <c r="G35" s="230"/>
      <c r="H35" s="231"/>
      <c r="I35" s="232"/>
      <c r="J35" s="233"/>
      <c r="K35" s="186"/>
      <c r="L35" s="186"/>
      <c r="M35" s="376"/>
      <c r="N35" s="233" t="e">
        <f xml:space="preserve"> SUM(N32:N34)</f>
        <v>#VALUE!</v>
      </c>
      <c r="O35" s="382" t="e">
        <f xml:space="preserve"> SUM(O32:O34)</f>
        <v>#VALUE!</v>
      </c>
      <c r="P35" s="234" t="e">
        <f xml:space="preserve"> SUM(P32:P34)</f>
        <v>#VALUE!</v>
      </c>
      <c r="Q35" s="387" t="e">
        <f xml:space="preserve"> SUM(Q32:Q34)</f>
        <v>#VALUE!</v>
      </c>
      <c r="R35" s="186"/>
      <c r="S35" s="186"/>
      <c r="T35" s="186"/>
      <c r="U35" s="186"/>
      <c r="V35" s="235"/>
      <c r="W35" s="235"/>
      <c r="X35" s="236"/>
      <c r="Y35" s="237"/>
      <c r="Z35" s="238"/>
      <c r="AA35" s="392" t="e">
        <f xml:space="preserve"> SUM(AA32:AA34)</f>
        <v>#VALUE!</v>
      </c>
      <c r="AB35" s="211"/>
    </row>
    <row r="36" spans="1:28" s="107" customFormat="1" ht="12" customHeight="1" x14ac:dyDescent="0.2">
      <c r="A36" s="110"/>
      <c r="B36" s="110"/>
      <c r="C36" s="110"/>
      <c r="D36" s="110"/>
      <c r="E36" s="110"/>
      <c r="F36" s="111"/>
      <c r="G36" s="111"/>
      <c r="H36" s="112"/>
      <c r="I36" s="113"/>
      <c r="J36" s="114"/>
      <c r="K36" s="110"/>
      <c r="L36" s="110"/>
      <c r="M36" s="372"/>
      <c r="N36" s="116"/>
      <c r="O36" s="379"/>
      <c r="P36" s="286"/>
      <c r="Q36" s="384"/>
      <c r="R36" s="110"/>
      <c r="S36" s="110"/>
      <c r="T36" s="110"/>
      <c r="U36" s="110"/>
      <c r="V36" s="119"/>
      <c r="W36" s="119"/>
      <c r="X36" s="129"/>
      <c r="Y36" s="121"/>
      <c r="Z36" s="122"/>
      <c r="AA36" s="389"/>
      <c r="AB36" s="123"/>
    </row>
    <row r="37" spans="1:28" s="107" customFormat="1" ht="12" customHeight="1" x14ac:dyDescent="0.2">
      <c r="A37" s="110"/>
      <c r="B37" s="110">
        <v>2099</v>
      </c>
      <c r="C37" s="110" t="s">
        <v>1723</v>
      </c>
      <c r="D37" s="110" t="str">
        <f>_xll.BDP(C37,$D$3)</f>
        <v>EUR</v>
      </c>
      <c r="E37" s="110" t="s">
        <v>1724</v>
      </c>
      <c r="F37" s="111">
        <f>_xll.BDP(C37,$F$3)</f>
        <v>16.14</v>
      </c>
      <c r="G37" s="111" t="str">
        <f>_xll.BDP(C37,$G$3)</f>
        <v>#N/A Requesting Data...</v>
      </c>
      <c r="H37" s="112" t="e">
        <f>IF(OR(OR(G37="#N/A N/A",G37="#N/A Real Time"),OR(F37="#N/A N/A",F37="#N/A Real Time")),0,  G37 - F37)</f>
        <v>#VALUE!</v>
      </c>
      <c r="I37" s="113" t="e">
        <f>IF(OR(F37=0,F37="#N/A N/A"),0,H37 / F37*100)</f>
        <v>#VALUE!</v>
      </c>
      <c r="J37" s="114">
        <v>82810</v>
      </c>
      <c r="K37" s="110" t="str">
        <f>CONCATENATE(D79,D37, " Curncy")</f>
        <v>USDEUR Curncy</v>
      </c>
      <c r="L37" s="110" t="str">
        <f>IF(D37 = D79,1,_xll.BDP(K37,$L$3))</f>
        <v>#N/A Requesting Data...</v>
      </c>
      <c r="M37" s="372" t="e">
        <f>IF(D37 = D79,1,_xll.BDP(K37,$M$3)*L37)</f>
        <v>#VALUE!</v>
      </c>
      <c r="N37" s="116" t="e">
        <f>H37*J37*R37/M37</f>
        <v>#VALUE!</v>
      </c>
      <c r="O37" s="379" t="e">
        <f>N37 / U79</f>
        <v>#VALUE!</v>
      </c>
      <c r="P37" s="286" t="e">
        <f>IF(OR(OR(J37=0,G37 = "#N/A N/A"),G37="#N/A Real Time"),0,G37*J37*R37/M37)</f>
        <v>#VALUE!</v>
      </c>
      <c r="Q37" s="384" t="e">
        <f>P37 / U79*100</f>
        <v>#VALUE!</v>
      </c>
      <c r="R37" s="110">
        <f>IF(EXACT(D37,UPPER(D37)),1,0.01)/T37</f>
        <v>1</v>
      </c>
      <c r="S37" s="110">
        <v>0</v>
      </c>
      <c r="T37" s="110">
        <v>1</v>
      </c>
      <c r="U37" s="110"/>
      <c r="V37" s="119" t="str">
        <f>_xll.BDH(C37,$V$3,$D$1,$D$1)</f>
        <v>#N/A Requesting Data...</v>
      </c>
      <c r="W37" s="119" t="e">
        <f>IF(OR(OR(F37="#N/A N/A",F37="#N/A Real Time"),OR(V37="#N/A N/A",V37="#N/A Real Time")),0,  F37 - V37)</f>
        <v>#VALUE!</v>
      </c>
      <c r="X37" s="129" t="e">
        <f>IF(OR(V37=0,V37="#N/A N/A"),0,W37 / V37*100)</f>
        <v>#VALUE!</v>
      </c>
      <c r="Y37" s="121">
        <v>82810</v>
      </c>
      <c r="Z37" s="122" t="e">
        <f>IF(D37 = D79,1,_xll.BDP(K37,$Z$3)*L37)</f>
        <v>#VALUE!</v>
      </c>
      <c r="AA37" s="389" t="e">
        <f>W37*Y37*R37/Z37 / AB79</f>
        <v>#VALUE!</v>
      </c>
      <c r="AB37" s="123"/>
    </row>
    <row r="38" spans="1:28" s="107" customFormat="1" ht="12" customHeight="1" x14ac:dyDescent="0.2">
      <c r="A38" s="287" t="s">
        <v>1728</v>
      </c>
      <c r="B38" s="287"/>
      <c r="C38" s="287"/>
      <c r="D38" s="287"/>
      <c r="E38" s="287" t="s">
        <v>531</v>
      </c>
      <c r="F38" s="288"/>
      <c r="G38" s="288"/>
      <c r="H38" s="289"/>
      <c r="I38" s="290"/>
      <c r="J38" s="291"/>
      <c r="K38" s="287"/>
      <c r="L38" s="287"/>
      <c r="M38" s="374"/>
      <c r="N38" s="292" t="e">
        <f xml:space="preserve"> SUM(N36:N37)</f>
        <v>#VALUE!</v>
      </c>
      <c r="O38" s="380" t="e">
        <f xml:space="preserve"> SUM(O36:O37)</f>
        <v>#VALUE!</v>
      </c>
      <c r="P38" s="293" t="e">
        <f xml:space="preserve"> SUM(P36:P37)</f>
        <v>#VALUE!</v>
      </c>
      <c r="Q38" s="385" t="e">
        <f xml:space="preserve"> SUM(Q36:Q37)</f>
        <v>#VALUE!</v>
      </c>
      <c r="R38" s="287"/>
      <c r="S38" s="287"/>
      <c r="T38" s="287"/>
      <c r="U38" s="287"/>
      <c r="V38" s="294"/>
      <c r="W38" s="294"/>
      <c r="X38" s="295"/>
      <c r="Y38" s="296"/>
      <c r="Z38" s="297"/>
      <c r="AA38" s="390" t="e">
        <f xml:space="preserve"> SUM(AA36:AA37)</f>
        <v>#VALUE!</v>
      </c>
      <c r="AB38" s="298"/>
    </row>
    <row r="39" spans="1:28" s="107" customFormat="1" ht="12" customHeight="1" x14ac:dyDescent="0.2">
      <c r="A39" s="152"/>
      <c r="B39" s="152"/>
      <c r="C39" s="152"/>
      <c r="D39" s="152"/>
      <c r="E39" s="152"/>
      <c r="F39" s="173"/>
      <c r="G39" s="173"/>
      <c r="H39" s="169"/>
      <c r="I39" s="170"/>
      <c r="J39" s="174"/>
      <c r="K39" s="152"/>
      <c r="L39" s="152"/>
      <c r="M39" s="375"/>
      <c r="N39" s="174"/>
      <c r="O39" s="381"/>
      <c r="P39" s="175"/>
      <c r="Q39" s="386"/>
      <c r="R39" s="152"/>
      <c r="S39" s="152"/>
      <c r="T39" s="152"/>
      <c r="U39" s="152"/>
      <c r="V39" s="171"/>
      <c r="W39" s="171"/>
      <c r="X39" s="172"/>
      <c r="Y39" s="176"/>
      <c r="Z39" s="177"/>
      <c r="AA39" s="391"/>
      <c r="AB39" s="167"/>
    </row>
    <row r="40" spans="1:28" s="107" customFormat="1" ht="12" customHeight="1" x14ac:dyDescent="0.2">
      <c r="A40" s="152"/>
      <c r="B40" s="152">
        <v>113</v>
      </c>
      <c r="C40" s="152" t="s">
        <v>106</v>
      </c>
      <c r="D40" s="152" t="str">
        <f>_xll.BDP(C40,$D$3)</f>
        <v>SEK</v>
      </c>
      <c r="E40" s="152" t="s">
        <v>279</v>
      </c>
      <c r="F40" s="173">
        <f>_xll.BDP(C40,$F$3)</f>
        <v>76.459999999999994</v>
      </c>
      <c r="G40" s="173" t="str">
        <f>_xll.BDP(C40,$G$3)</f>
        <v>#N/A Requesting Data...</v>
      </c>
      <c r="H40" s="169" t="e">
        <f>IF(OR(OR(G40="#N/A N/A",G40="#N/A Real Time"),OR(F40="#N/A N/A",F40="#N/A Real Time")),0,  G40 - F40)</f>
        <v>#VALUE!</v>
      </c>
      <c r="I40" s="170" t="e">
        <f>IF(OR(F40=0,F40="#N/A N/A"),0,H40 / F40*100)</f>
        <v>#VALUE!</v>
      </c>
      <c r="J40" s="174">
        <v>295101</v>
      </c>
      <c r="K40" s="152" t="str">
        <f>CONCATENATE(D79,D40, " Curncy")</f>
        <v>USDSEK Curncy</v>
      </c>
      <c r="L40" s="152" t="str">
        <f>IF(D40 = D79,1,_xll.BDP(K40,$L$3))</f>
        <v>#N/A Requesting Data...</v>
      </c>
      <c r="M40" s="375" t="e">
        <f>IF(D40 = D79,1,_xll.BDP(K40,$M$3)*L40)</f>
        <v>#VALUE!</v>
      </c>
      <c r="N40" s="174" t="e">
        <f>H40*J40*R40/M40</f>
        <v>#VALUE!</v>
      </c>
      <c r="O40" s="381" t="e">
        <f>N40 / U79</f>
        <v>#VALUE!</v>
      </c>
      <c r="P40" s="175" t="e">
        <f>IF(OR(OR(J40=0,G40 = "#N/A N/A"),G40="#N/A Real Time"),0,G40*J40*R40/M40)</f>
        <v>#VALUE!</v>
      </c>
      <c r="Q40" s="386" t="e">
        <f>P40 / U79*100</f>
        <v>#VALUE!</v>
      </c>
      <c r="R40" s="152">
        <f>IF(EXACT(D40,UPPER(D40)),1,0.01)/T40</f>
        <v>1</v>
      </c>
      <c r="S40" s="152">
        <v>0</v>
      </c>
      <c r="T40" s="152">
        <v>1</v>
      </c>
      <c r="U40" s="152"/>
      <c r="V40" s="171" t="str">
        <f>_xll.BDH(C40,$V$3,$D$1,$D$1)</f>
        <v>#N/A Requesting Data...</v>
      </c>
      <c r="W40" s="171" t="e">
        <f>IF(OR(OR(F40="#N/A N/A",F40="#N/A Real Time"),OR(V40="#N/A N/A",V40="#N/A Real Time")),0,  F40 - V40)</f>
        <v>#VALUE!</v>
      </c>
      <c r="X40" s="172" t="e">
        <f>IF(OR(V40=0,V40="#N/A N/A"),0,W40 / V40*100)</f>
        <v>#VALUE!</v>
      </c>
      <c r="Y40" s="176">
        <v>295101</v>
      </c>
      <c r="Z40" s="177" t="e">
        <f>IF(D40 = D79,1,_xll.BDP(K40,$Z$3)*L40)</f>
        <v>#VALUE!</v>
      </c>
      <c r="AA40" s="391" t="e">
        <f>W40*Y40*R40/Z40 / AB79</f>
        <v>#VALUE!</v>
      </c>
      <c r="AB40" s="167"/>
    </row>
    <row r="41" spans="1:28" s="107" customFormat="1" ht="12" customHeight="1" x14ac:dyDescent="0.2">
      <c r="A41" s="186" t="s">
        <v>1568</v>
      </c>
      <c r="B41" s="186"/>
      <c r="C41" s="186"/>
      <c r="D41" s="186"/>
      <c r="E41" s="186" t="s">
        <v>105</v>
      </c>
      <c r="F41" s="230"/>
      <c r="G41" s="230"/>
      <c r="H41" s="231"/>
      <c r="I41" s="232"/>
      <c r="J41" s="233"/>
      <c r="K41" s="186"/>
      <c r="L41" s="186"/>
      <c r="M41" s="376"/>
      <c r="N41" s="233" t="e">
        <f xml:space="preserve"> SUM(N39:N40)</f>
        <v>#VALUE!</v>
      </c>
      <c r="O41" s="382" t="e">
        <f xml:space="preserve"> SUM(O39:O40)</f>
        <v>#VALUE!</v>
      </c>
      <c r="P41" s="234" t="e">
        <f xml:space="preserve"> SUM(P39:P40)</f>
        <v>#VALUE!</v>
      </c>
      <c r="Q41" s="387" t="e">
        <f xml:space="preserve"> SUM(Q39:Q40)</f>
        <v>#VALUE!</v>
      </c>
      <c r="R41" s="186"/>
      <c r="S41" s="186"/>
      <c r="T41" s="186"/>
      <c r="U41" s="186"/>
      <c r="V41" s="235"/>
      <c r="W41" s="235"/>
      <c r="X41" s="236"/>
      <c r="Y41" s="237"/>
      <c r="Z41" s="238"/>
      <c r="AA41" s="392" t="e">
        <f xml:space="preserve"> SUM(AA39:AA40)</f>
        <v>#VALUE!</v>
      </c>
      <c r="AB41" s="211"/>
    </row>
    <row r="42" spans="1:28" s="107" customFormat="1" ht="12" customHeight="1" x14ac:dyDescent="0.2">
      <c r="A42" s="152"/>
      <c r="B42" s="152"/>
      <c r="C42" s="152"/>
      <c r="D42" s="152"/>
      <c r="E42" s="152"/>
      <c r="F42" s="173"/>
      <c r="G42" s="173"/>
      <c r="H42" s="169"/>
      <c r="I42" s="170"/>
      <c r="J42" s="174"/>
      <c r="K42" s="152"/>
      <c r="L42" s="152"/>
      <c r="M42" s="375"/>
      <c r="N42" s="174"/>
      <c r="O42" s="381"/>
      <c r="P42" s="175"/>
      <c r="Q42" s="386"/>
      <c r="R42" s="152"/>
      <c r="S42" s="152"/>
      <c r="T42" s="152"/>
      <c r="U42" s="152"/>
      <c r="V42" s="171"/>
      <c r="W42" s="171"/>
      <c r="X42" s="172"/>
      <c r="Y42" s="176"/>
      <c r="Z42" s="177"/>
      <c r="AA42" s="391"/>
      <c r="AB42" s="167"/>
    </row>
    <row r="43" spans="1:28" s="107" customFormat="1" ht="12" customHeight="1" x14ac:dyDescent="0.2">
      <c r="A43" s="152"/>
      <c r="B43" s="152">
        <v>7274</v>
      </c>
      <c r="C43" s="152" t="s">
        <v>936</v>
      </c>
      <c r="D43" s="152" t="str">
        <f>_xll.BDP(C43,$D$3)</f>
        <v>GBp</v>
      </c>
      <c r="E43" s="152" t="s">
        <v>1028</v>
      </c>
      <c r="F43" s="173">
        <f>_xll.BDP(C43,$F$3)</f>
        <v>1589</v>
      </c>
      <c r="G43" s="173" t="str">
        <f>_xll.BDP(C43,$G$3)</f>
        <v>#N/A Requesting Data...</v>
      </c>
      <c r="H43" s="169" t="e">
        <f t="shared" ref="H43:H63" si="0">IF(OR(OR(G43="#N/A N/A",G43="#N/A Real Time"),OR(F43="#N/A N/A",F43="#N/A Real Time")),0,  G43 - F43)</f>
        <v>#VALUE!</v>
      </c>
      <c r="I43" s="170" t="e">
        <f t="shared" ref="I43:I63" si="1">IF(OR(F43=0,F43="#N/A N/A"),0,H43 / F43*100)</f>
        <v>#VALUE!</v>
      </c>
      <c r="J43" s="174">
        <v>88107</v>
      </c>
      <c r="K43" s="152" t="str">
        <f>CONCATENATE(D79,D43, " Curncy")</f>
        <v>USDGBp Curncy</v>
      </c>
      <c r="L43" s="152">
        <f>IF(D43 = D79,1,_xll.BDP(K43,$L$3))</f>
        <v>1</v>
      </c>
      <c r="M43" s="375" t="e">
        <f>IF(D43 = D79,1,_xll.BDP(K43,$M$3)*L43)</f>
        <v>#VALUE!</v>
      </c>
      <c r="N43" s="174" t="e">
        <f t="shared" ref="N43:N63" si="2">H43*J43*R43/M43</f>
        <v>#VALUE!</v>
      </c>
      <c r="O43" s="381" t="e">
        <f>N43 / U79</f>
        <v>#VALUE!</v>
      </c>
      <c r="P43" s="175" t="e">
        <f t="shared" ref="P43:P63" si="3">IF(OR(OR(J43=0,G43 = "#N/A N/A"),G43="#N/A Real Time"),0,G43*J43*R43/M43)</f>
        <v>#VALUE!</v>
      </c>
      <c r="Q43" s="386" t="e">
        <f>P43 / U79*100</f>
        <v>#VALUE!</v>
      </c>
      <c r="R43" s="152">
        <f t="shared" ref="R43:R63" si="4">IF(EXACT(D43,UPPER(D43)),1,0.01)/T43</f>
        <v>0.01</v>
      </c>
      <c r="S43" s="152">
        <v>0</v>
      </c>
      <c r="T43" s="152">
        <v>1</v>
      </c>
      <c r="U43" s="152"/>
      <c r="V43" s="171">
        <f>_xll.BDH(C43,$V$3,$D$1,$D$1)</f>
        <v>1578</v>
      </c>
      <c r="W43" s="171">
        <f t="shared" ref="W43:W63" si="5">IF(OR(OR(F43="#N/A N/A",F43="#N/A Real Time"),OR(V43="#N/A N/A",V43="#N/A Real Time")),0,  F43 - V43)</f>
        <v>11</v>
      </c>
      <c r="X43" s="172">
        <f t="shared" ref="X43:X63" si="6">IF(OR(V43=0,V43="#N/A N/A"),0,W43 / V43*100)</f>
        <v>0.69708491761723701</v>
      </c>
      <c r="Y43" s="176">
        <v>88107</v>
      </c>
      <c r="Z43" s="177">
        <f>IF(D43 = D79,1,_xll.BDP(K43,$Z$3)*L43)</f>
        <v>0.82650000000000001</v>
      </c>
      <c r="AA43" s="391">
        <f>W43*Y43*R43/Z43 / AB79</f>
        <v>8.5687949029514095E-5</v>
      </c>
      <c r="AB43" s="167"/>
    </row>
    <row r="44" spans="1:28" s="107" customFormat="1" ht="12" customHeight="1" x14ac:dyDescent="0.2">
      <c r="A44" s="110"/>
      <c r="B44" s="110">
        <v>6286</v>
      </c>
      <c r="C44" s="110" t="s">
        <v>94</v>
      </c>
      <c r="D44" s="110" t="str">
        <f>_xll.BDP(C44,$D$3)</f>
        <v>GBp</v>
      </c>
      <c r="E44" s="110" t="s">
        <v>359</v>
      </c>
      <c r="F44" s="111">
        <f>_xll.BDP(C44,$F$3)</f>
        <v>838.4</v>
      </c>
      <c r="G44" s="111" t="str">
        <f>_xll.BDP(C44,$G$3)</f>
        <v>#N/A Requesting Data...</v>
      </c>
      <c r="H44" s="112" t="e">
        <f>IF(OR(OR(G44="#N/A N/A",G44="#N/A Real Time"),OR(F44="#N/A N/A",F44="#N/A Real Time")),0,  G44 - F44)</f>
        <v>#VALUE!</v>
      </c>
      <c r="I44" s="113" t="e">
        <f>IF(OR(F44=0,F44="#N/A N/A"),0,H44 / F44*100)</f>
        <v>#VALUE!</v>
      </c>
      <c r="J44" s="114">
        <v>299517</v>
      </c>
      <c r="K44" s="110" t="str">
        <f>CONCATENATE(D79,D44, " Curncy")</f>
        <v>USDGBp Curncy</v>
      </c>
      <c r="L44" s="110">
        <f>IF(D44 = D79,1,_xll.BDP(K44,$L$3))</f>
        <v>1</v>
      </c>
      <c r="M44" s="372" t="e">
        <f>IF(D44 = D79,1,_xll.BDP(K44,$M$3)*L44)</f>
        <v>#VALUE!</v>
      </c>
      <c r="N44" s="116" t="e">
        <f>H44*J44*R44/M44</f>
        <v>#VALUE!</v>
      </c>
      <c r="O44" s="379" t="e">
        <f>N44 / U79</f>
        <v>#VALUE!</v>
      </c>
      <c r="P44" s="286" t="e">
        <f>IF(OR(OR(J44=0,G44 = "#N/A N/A"),G44="#N/A Real Time"),0,G44*J44*R44/M44)</f>
        <v>#VALUE!</v>
      </c>
      <c r="Q44" s="384" t="e">
        <f>P44 / U79*100</f>
        <v>#VALUE!</v>
      </c>
      <c r="R44" s="110">
        <f>IF(EXACT(D44,UPPER(D44)),1,0.01)/T44</f>
        <v>0.01</v>
      </c>
      <c r="S44" s="110">
        <v>0</v>
      </c>
      <c r="T44" s="110">
        <v>1</v>
      </c>
      <c r="U44" s="110"/>
      <c r="V44" s="119">
        <f>_xll.BDH(C44,$V$3,$D$1,$D$1)</f>
        <v>830.2</v>
      </c>
      <c r="W44" s="119">
        <f>IF(OR(OR(F44="#N/A N/A",F44="#N/A Real Time"),OR(V44="#N/A N/A",V44="#N/A Real Time")),0,  F44 - V44)</f>
        <v>8.1999999999999318</v>
      </c>
      <c r="X44" s="129">
        <f>IF(OR(V44=0,V44="#N/A N/A"),0,W44 / V44*100)</f>
        <v>0.98771380390266572</v>
      </c>
      <c r="Y44" s="121">
        <v>299517</v>
      </c>
      <c r="Z44" s="122">
        <f>IF(D44 = D79,1,_xll.BDP(K44,$Z$3)*L44)</f>
        <v>0.82650000000000001</v>
      </c>
      <c r="AA44" s="389">
        <f>W44*Y44*R44/Z44 / AB79</f>
        <v>2.1714607230843966E-4</v>
      </c>
      <c r="AB44" s="123"/>
    </row>
    <row r="45" spans="1:28" s="107" customFormat="1" ht="12" customHeight="1" x14ac:dyDescent="0.2">
      <c r="A45" s="152"/>
      <c r="B45" s="152">
        <v>2204</v>
      </c>
      <c r="C45" s="152" t="s">
        <v>93</v>
      </c>
      <c r="D45" s="152" t="str">
        <f>_xll.BDP(C45,$D$3)</f>
        <v>GBp</v>
      </c>
      <c r="E45" s="152" t="s">
        <v>360</v>
      </c>
      <c r="F45" s="173">
        <f>_xll.BDP(C45,$F$3)</f>
        <v>153.19999999999999</v>
      </c>
      <c r="G45" s="173" t="str">
        <f>_xll.BDP(C45,$G$3)</f>
        <v>#N/A Requesting Data...</v>
      </c>
      <c r="H45" s="169" t="e">
        <f t="shared" si="0"/>
        <v>#VALUE!</v>
      </c>
      <c r="I45" s="170" t="e">
        <f t="shared" si="1"/>
        <v>#VALUE!</v>
      </c>
      <c r="J45" s="174">
        <v>1105936</v>
      </c>
      <c r="K45" s="152" t="str">
        <f>CONCATENATE(D79,D45, " Curncy")</f>
        <v>USDGBp Curncy</v>
      </c>
      <c r="L45" s="152">
        <f>IF(D45 = D79,1,_xll.BDP(K45,$L$3))</f>
        <v>1</v>
      </c>
      <c r="M45" s="375" t="e">
        <f>IF(D45 = D79,1,_xll.BDP(K45,$M$3)*L45)</f>
        <v>#VALUE!</v>
      </c>
      <c r="N45" s="174" t="e">
        <f t="shared" si="2"/>
        <v>#VALUE!</v>
      </c>
      <c r="O45" s="381" t="e">
        <f>N45 / U79</f>
        <v>#VALUE!</v>
      </c>
      <c r="P45" s="175" t="e">
        <f t="shared" si="3"/>
        <v>#VALUE!</v>
      </c>
      <c r="Q45" s="386" t="e">
        <f>P45 / U79*100</f>
        <v>#VALUE!</v>
      </c>
      <c r="R45" s="152">
        <f t="shared" si="4"/>
        <v>0.01</v>
      </c>
      <c r="S45" s="152">
        <v>0</v>
      </c>
      <c r="T45" s="152">
        <v>1</v>
      </c>
      <c r="U45" s="152"/>
      <c r="V45" s="171" t="str">
        <f>_xll.BDH(C45,$V$3,$D$1,$D$1)</f>
        <v>#N/A Requesting Data...</v>
      </c>
      <c r="W45" s="171" t="e">
        <f t="shared" si="5"/>
        <v>#VALUE!</v>
      </c>
      <c r="X45" s="172" t="e">
        <f t="shared" si="6"/>
        <v>#VALUE!</v>
      </c>
      <c r="Y45" s="176">
        <v>1105936</v>
      </c>
      <c r="Z45" s="177">
        <f>IF(D45 = D79,1,_xll.BDP(K45,$Z$3)*L45)</f>
        <v>0.82650000000000001</v>
      </c>
      <c r="AA45" s="391" t="e">
        <f>W45*Y45*R45/Z45 / AB79</f>
        <v>#VALUE!</v>
      </c>
      <c r="AB45" s="167"/>
    </row>
    <row r="46" spans="1:28" s="107" customFormat="1" ht="12" customHeight="1" x14ac:dyDescent="0.2">
      <c r="A46" s="152"/>
      <c r="B46" s="152">
        <v>6116</v>
      </c>
      <c r="C46" s="152" t="s">
        <v>945</v>
      </c>
      <c r="D46" s="152" t="str">
        <f>_xll.BDP(C46,$D$3)</f>
        <v>GBp</v>
      </c>
      <c r="E46" s="152" t="s">
        <v>1037</v>
      </c>
      <c r="F46" s="173">
        <f>_xll.BDP(C46,$F$3)</f>
        <v>185.35</v>
      </c>
      <c r="G46" s="173" t="str">
        <f>_xll.BDP(C46,$G$3)</f>
        <v>#N/A Requesting Data...</v>
      </c>
      <c r="H46" s="169" t="e">
        <f t="shared" si="0"/>
        <v>#VALUE!</v>
      </c>
      <c r="I46" s="170" t="e">
        <f t="shared" si="1"/>
        <v>#VALUE!</v>
      </c>
      <c r="J46" s="174">
        <v>2497040</v>
      </c>
      <c r="K46" s="152" t="str">
        <f>CONCATENATE(D79,D46, " Curncy")</f>
        <v>USDGBp Curncy</v>
      </c>
      <c r="L46" s="152">
        <f>IF(D46 = D79,1,_xll.BDP(K46,$L$3))</f>
        <v>1</v>
      </c>
      <c r="M46" s="375" t="e">
        <f>IF(D46 = D79,1,_xll.BDP(K46,$M$3)*L46)</f>
        <v>#VALUE!</v>
      </c>
      <c r="N46" s="174" t="e">
        <f t="shared" si="2"/>
        <v>#VALUE!</v>
      </c>
      <c r="O46" s="381" t="e">
        <f>N46 / U79</f>
        <v>#VALUE!</v>
      </c>
      <c r="P46" s="175" t="e">
        <f t="shared" si="3"/>
        <v>#VALUE!</v>
      </c>
      <c r="Q46" s="386" t="e">
        <f>P46 / U79*100</f>
        <v>#VALUE!</v>
      </c>
      <c r="R46" s="152">
        <f t="shared" si="4"/>
        <v>0.01</v>
      </c>
      <c r="S46" s="152">
        <v>0</v>
      </c>
      <c r="T46" s="152">
        <v>1</v>
      </c>
      <c r="U46" s="152"/>
      <c r="V46" s="171" t="str">
        <f>_xll.BDH(C46,$V$3,$D$1,$D$1)</f>
        <v>#N/A Requesting Data...</v>
      </c>
      <c r="W46" s="171" t="e">
        <f t="shared" si="5"/>
        <v>#VALUE!</v>
      </c>
      <c r="X46" s="172" t="e">
        <f t="shared" si="6"/>
        <v>#VALUE!</v>
      </c>
      <c r="Y46" s="176">
        <v>2497040</v>
      </c>
      <c r="Z46" s="177">
        <f>IF(D46 = D79,1,_xll.BDP(K46,$Z$3)*L46)</f>
        <v>0.82650000000000001</v>
      </c>
      <c r="AA46" s="391" t="e">
        <f>W46*Y46*R46/Z46 / AB79</f>
        <v>#VALUE!</v>
      </c>
      <c r="AB46" s="167"/>
    </row>
    <row r="47" spans="1:28" s="107" customFormat="1" ht="12" customHeight="1" x14ac:dyDescent="0.2">
      <c r="A47" s="110"/>
      <c r="B47" s="110">
        <v>6405</v>
      </c>
      <c r="C47" s="110" t="s">
        <v>949</v>
      </c>
      <c r="D47" s="110" t="str">
        <f>_xll.BDP(C47,$D$3)</f>
        <v>GBp</v>
      </c>
      <c r="E47" s="110" t="s">
        <v>1041</v>
      </c>
      <c r="F47" s="111">
        <f>_xll.BDP(C47,$F$3)</f>
        <v>25.6</v>
      </c>
      <c r="G47" s="111" t="str">
        <f>_xll.BDP(C47,$G$3)</f>
        <v>#N/A Requesting Data...</v>
      </c>
      <c r="H47" s="112" t="e">
        <f>IF(OR(OR(G47="#N/A N/A",G47="#N/A Real Time"),OR(F47="#N/A N/A",F47="#N/A Real Time")),0,  G47 - F47)</f>
        <v>#VALUE!</v>
      </c>
      <c r="I47" s="113" t="e">
        <f>IF(OR(F47=0,F47="#N/A N/A"),0,H47 / F47*100)</f>
        <v>#VALUE!</v>
      </c>
      <c r="J47" s="114">
        <v>5144469</v>
      </c>
      <c r="K47" s="110" t="str">
        <f>CONCATENATE(D79,D47, " Curncy")</f>
        <v>USDGBp Curncy</v>
      </c>
      <c r="L47" s="110">
        <f>IF(D47 = D79,1,_xll.BDP(K47,$L$3))</f>
        <v>1</v>
      </c>
      <c r="M47" s="372" t="e">
        <f>IF(D47 = D79,1,_xll.BDP(K47,$M$3)*L47)</f>
        <v>#VALUE!</v>
      </c>
      <c r="N47" s="116" t="e">
        <f>H47*J47*R47/M47</f>
        <v>#VALUE!</v>
      </c>
      <c r="O47" s="379" t="e">
        <f>N47 / U79</f>
        <v>#VALUE!</v>
      </c>
      <c r="P47" s="286" t="e">
        <f>IF(OR(OR(J47=0,G47 = "#N/A N/A"),G47="#N/A Real Time"),0,G47*J47*R47/M47)</f>
        <v>#VALUE!</v>
      </c>
      <c r="Q47" s="384" t="e">
        <f>P47 / U79*100</f>
        <v>#VALUE!</v>
      </c>
      <c r="R47" s="110">
        <f>IF(EXACT(D47,UPPER(D47)),1,0.01)/T47</f>
        <v>0.01</v>
      </c>
      <c r="S47" s="110">
        <v>0</v>
      </c>
      <c r="T47" s="110">
        <v>1</v>
      </c>
      <c r="U47" s="110"/>
      <c r="V47" s="119">
        <f>_xll.BDH(C47,$V$3,$D$1,$D$1)</f>
        <v>25.52</v>
      </c>
      <c r="W47" s="119">
        <f>IF(OR(OR(F47="#N/A N/A",F47="#N/A Real Time"),OR(V47="#N/A N/A",V47="#N/A Real Time")),0,  F47 - V47)</f>
        <v>8.0000000000001847E-2</v>
      </c>
      <c r="X47" s="129">
        <f>IF(OR(V47=0,V47="#N/A N/A"),0,W47 / V47*100)</f>
        <v>0.31347962382445865</v>
      </c>
      <c r="Y47" s="121">
        <v>5144469</v>
      </c>
      <c r="Z47" s="122">
        <f>IF(D47 = D79,1,_xll.BDP(K47,$Z$3)*L47)</f>
        <v>0.82650000000000001</v>
      </c>
      <c r="AA47" s="389">
        <f>W47*Y47*R47/Z47 / AB79</f>
        <v>3.6387078723983376E-5</v>
      </c>
      <c r="AB47" s="123"/>
    </row>
    <row r="48" spans="1:28" s="107" customFormat="1" ht="12" customHeight="1" x14ac:dyDescent="0.2">
      <c r="A48" s="152"/>
      <c r="B48" s="152">
        <v>3746</v>
      </c>
      <c r="C48" s="152" t="s">
        <v>1650</v>
      </c>
      <c r="D48" s="152" t="str">
        <f>_xll.BDP(C48,$D$3)</f>
        <v>GBp</v>
      </c>
      <c r="E48" s="152" t="s">
        <v>1651</v>
      </c>
      <c r="F48" s="173">
        <f>_xll.BDP(C48,$F$3)</f>
        <v>69.3</v>
      </c>
      <c r="G48" s="173" t="str">
        <f>_xll.BDP(C48,$G$3)</f>
        <v>#N/A Requesting Data...</v>
      </c>
      <c r="H48" s="169" t="e">
        <f t="shared" si="0"/>
        <v>#VALUE!</v>
      </c>
      <c r="I48" s="170" t="e">
        <f t="shared" si="1"/>
        <v>#VALUE!</v>
      </c>
      <c r="J48" s="174">
        <v>4270120</v>
      </c>
      <c r="K48" s="152" t="str">
        <f>CONCATENATE(D79,D48, " Curncy")</f>
        <v>USDGBp Curncy</v>
      </c>
      <c r="L48" s="152">
        <f>IF(D48 = D79,1,_xll.BDP(K48,$L$3))</f>
        <v>1</v>
      </c>
      <c r="M48" s="375" t="e">
        <f>IF(D48 = D79,1,_xll.BDP(K48,$M$3)*L48)</f>
        <v>#VALUE!</v>
      </c>
      <c r="N48" s="174" t="e">
        <f t="shared" si="2"/>
        <v>#VALUE!</v>
      </c>
      <c r="O48" s="381" t="e">
        <f>N48 / U79</f>
        <v>#VALUE!</v>
      </c>
      <c r="P48" s="175" t="e">
        <f t="shared" si="3"/>
        <v>#VALUE!</v>
      </c>
      <c r="Q48" s="386" t="e">
        <f>P48 / U79*100</f>
        <v>#VALUE!</v>
      </c>
      <c r="R48" s="152">
        <f t="shared" si="4"/>
        <v>0.01</v>
      </c>
      <c r="S48" s="152">
        <v>0</v>
      </c>
      <c r="T48" s="152">
        <v>1</v>
      </c>
      <c r="U48" s="152"/>
      <c r="V48" s="171" t="str">
        <f>_xll.BDH(C48,$V$3,$D$1,$D$1)</f>
        <v>#N/A Requesting Data...</v>
      </c>
      <c r="W48" s="171" t="e">
        <f t="shared" si="5"/>
        <v>#VALUE!</v>
      </c>
      <c r="X48" s="172" t="e">
        <f t="shared" si="6"/>
        <v>#VALUE!</v>
      </c>
      <c r="Y48" s="176">
        <v>4270120</v>
      </c>
      <c r="Z48" s="177">
        <f>IF(D48 = D79,1,_xll.BDP(K48,$Z$3)*L48)</f>
        <v>0.82650000000000001</v>
      </c>
      <c r="AA48" s="391" t="e">
        <f>W48*Y48*R48/Z48 / AB79</f>
        <v>#VALUE!</v>
      </c>
      <c r="AB48" s="167"/>
    </row>
    <row r="49" spans="1:28" s="107" customFormat="1" ht="12" customHeight="1" x14ac:dyDescent="0.2">
      <c r="A49" s="110"/>
      <c r="B49" s="110">
        <v>6404</v>
      </c>
      <c r="C49" s="110" t="s">
        <v>1698</v>
      </c>
      <c r="D49" s="110" t="str">
        <f>_xll.BDP(C49,$D$3)</f>
        <v>GBp</v>
      </c>
      <c r="E49" s="110" t="s">
        <v>1699</v>
      </c>
      <c r="F49" s="111">
        <f>_xll.BDP(C49,$F$3)</f>
        <v>79</v>
      </c>
      <c r="G49" s="111" t="str">
        <f>_xll.BDP(C49,$G$3)</f>
        <v>#N/A Requesting Data...</v>
      </c>
      <c r="H49" s="112" t="e">
        <f>IF(OR(OR(G49="#N/A N/A",G49="#N/A Real Time"),OR(F49="#N/A N/A",F49="#N/A Real Time")),0,  G49 - F49)</f>
        <v>#VALUE!</v>
      </c>
      <c r="I49" s="113" t="e">
        <f>IF(OR(F49=0,F49="#N/A N/A"),0,H49 / F49*100)</f>
        <v>#VALUE!</v>
      </c>
      <c r="J49" s="114">
        <v>1309636</v>
      </c>
      <c r="K49" s="110" t="str">
        <f>CONCATENATE(D79,D49, " Curncy")</f>
        <v>USDGBp Curncy</v>
      </c>
      <c r="L49" s="110">
        <f>IF(D49 = D79,1,_xll.BDP(K49,$L$3))</f>
        <v>1</v>
      </c>
      <c r="M49" s="372" t="e">
        <f>IF(D49 = D79,1,_xll.BDP(K49,$M$3)*L49)</f>
        <v>#VALUE!</v>
      </c>
      <c r="N49" s="116" t="e">
        <f>H49*J49*R49/M49</f>
        <v>#VALUE!</v>
      </c>
      <c r="O49" s="379" t="e">
        <f>N49 / U79</f>
        <v>#VALUE!</v>
      </c>
      <c r="P49" s="286" t="e">
        <f>IF(OR(OR(J49=0,G49 = "#N/A N/A"),G49="#N/A Real Time"),0,G49*J49*R49/M49)</f>
        <v>#VALUE!</v>
      </c>
      <c r="Q49" s="384" t="e">
        <f>P49 / U79*100</f>
        <v>#VALUE!</v>
      </c>
      <c r="R49" s="110">
        <f>IF(EXACT(D49,UPPER(D49)),1,0.01)/T49</f>
        <v>0.01</v>
      </c>
      <c r="S49" s="110">
        <v>0</v>
      </c>
      <c r="T49" s="110">
        <v>1</v>
      </c>
      <c r="U49" s="110"/>
      <c r="V49" s="119" t="str">
        <f>_xll.BDH(C49,$V$3,$D$1,$D$1)</f>
        <v>#N/A Requesting Data...</v>
      </c>
      <c r="W49" s="119" t="e">
        <f>IF(OR(OR(F49="#N/A N/A",F49="#N/A Real Time"),OR(V49="#N/A N/A",V49="#N/A Real Time")),0,  F49 - V49)</f>
        <v>#VALUE!</v>
      </c>
      <c r="X49" s="129" t="e">
        <f>IF(OR(V49=0,V49="#N/A N/A"),0,W49 / V49*100)</f>
        <v>#VALUE!</v>
      </c>
      <c r="Y49" s="121">
        <v>1309636</v>
      </c>
      <c r="Z49" s="122">
        <f>IF(D49 = D79,1,_xll.BDP(K49,$Z$3)*L49)</f>
        <v>0.82650000000000001</v>
      </c>
      <c r="AA49" s="389" t="e">
        <f>W49*Y49*R49/Z49 / AB79</f>
        <v>#VALUE!</v>
      </c>
      <c r="AB49" s="123"/>
    </row>
    <row r="50" spans="1:28" s="107" customFormat="1" ht="12" customHeight="1" x14ac:dyDescent="0.2">
      <c r="A50" s="152"/>
      <c r="B50" s="152">
        <v>23802</v>
      </c>
      <c r="C50" s="152" t="s">
        <v>1357</v>
      </c>
      <c r="D50" s="152" t="str">
        <f>_xll.BDP(C50,$D$3)</f>
        <v>GBp</v>
      </c>
      <c r="E50" s="152" t="s">
        <v>1358</v>
      </c>
      <c r="F50" s="173">
        <f>_xll.BDP(C50,$F$3)</f>
        <v>8282</v>
      </c>
      <c r="G50" s="173" t="str">
        <f>_xll.BDP(C50,$G$3)</f>
        <v>#N/A Requesting Data...</v>
      </c>
      <c r="H50" s="169" t="e">
        <f t="shared" si="0"/>
        <v>#VALUE!</v>
      </c>
      <c r="I50" s="170" t="e">
        <f t="shared" si="1"/>
        <v>#VALUE!</v>
      </c>
      <c r="J50" s="174">
        <v>20117</v>
      </c>
      <c r="K50" s="152" t="str">
        <f>CONCATENATE(D79,D50, " Curncy")</f>
        <v>USDGBp Curncy</v>
      </c>
      <c r="L50" s="152">
        <f>IF(D50 = D79,1,_xll.BDP(K50,$L$3))</f>
        <v>1</v>
      </c>
      <c r="M50" s="375" t="e">
        <f>IF(D50 = D79,1,_xll.BDP(K50,$M$3)*L50)</f>
        <v>#VALUE!</v>
      </c>
      <c r="N50" s="174" t="e">
        <f t="shared" si="2"/>
        <v>#VALUE!</v>
      </c>
      <c r="O50" s="381" t="e">
        <f>N50 / U79</f>
        <v>#VALUE!</v>
      </c>
      <c r="P50" s="175" t="e">
        <f t="shared" si="3"/>
        <v>#VALUE!</v>
      </c>
      <c r="Q50" s="386" t="e">
        <f>P50 / U79*100</f>
        <v>#VALUE!</v>
      </c>
      <c r="R50" s="152">
        <f t="shared" si="4"/>
        <v>0.01</v>
      </c>
      <c r="S50" s="152">
        <v>0</v>
      </c>
      <c r="T50" s="152">
        <v>1</v>
      </c>
      <c r="U50" s="152"/>
      <c r="V50" s="171" t="str">
        <f>_xll.BDH(C50,$V$3,$D$1,$D$1)</f>
        <v>#N/A Requesting Data...</v>
      </c>
      <c r="W50" s="171" t="e">
        <f t="shared" si="5"/>
        <v>#VALUE!</v>
      </c>
      <c r="X50" s="172" t="e">
        <f t="shared" si="6"/>
        <v>#VALUE!</v>
      </c>
      <c r="Y50" s="176">
        <v>20117</v>
      </c>
      <c r="Z50" s="177">
        <f>IF(D50 = D79,1,_xll.BDP(K50,$Z$3)*L50)</f>
        <v>0.82650000000000001</v>
      </c>
      <c r="AA50" s="391" t="e">
        <f>W50*Y50*R50/Z50 / AB79</f>
        <v>#VALUE!</v>
      </c>
      <c r="AB50" s="167"/>
    </row>
    <row r="51" spans="1:28" s="107" customFormat="1" ht="12" customHeight="1" x14ac:dyDescent="0.2">
      <c r="A51" s="152"/>
      <c r="B51" s="152">
        <v>26542</v>
      </c>
      <c r="C51" s="152" t="s">
        <v>130</v>
      </c>
      <c r="D51" s="152" t="str">
        <f>_xll.BDP(C51,$D$3)</f>
        <v>USD</v>
      </c>
      <c r="E51" s="152" t="s">
        <v>290</v>
      </c>
      <c r="F51" s="173">
        <v>91</v>
      </c>
      <c r="G51" s="173">
        <v>91</v>
      </c>
      <c r="H51" s="169">
        <f t="shared" si="0"/>
        <v>0</v>
      </c>
      <c r="I51" s="170">
        <f t="shared" si="1"/>
        <v>0</v>
      </c>
      <c r="J51" s="174">
        <v>220000</v>
      </c>
      <c r="K51" s="152" t="str">
        <f>CONCATENATE(D79,D51, " Curncy")</f>
        <v>USDUSD Curncy</v>
      </c>
      <c r="L51" s="152">
        <f>IF(D51 = D79,1,_xll.BDP(K51,$L$3))</f>
        <v>1</v>
      </c>
      <c r="M51" s="375">
        <f>IF(D51 = D79,1,_xll.BDP(K51,$M$3)*L51)</f>
        <v>1</v>
      </c>
      <c r="N51" s="174">
        <f t="shared" si="2"/>
        <v>0</v>
      </c>
      <c r="O51" s="381">
        <f>N51 / U79</f>
        <v>0</v>
      </c>
      <c r="P51" s="175">
        <f t="shared" si="3"/>
        <v>200200</v>
      </c>
      <c r="Q51" s="386">
        <f>P51 / U79*100</f>
        <v>0.14586511064176888</v>
      </c>
      <c r="R51" s="152">
        <f t="shared" si="4"/>
        <v>0.01</v>
      </c>
      <c r="S51" s="152">
        <v>4</v>
      </c>
      <c r="T51" s="152">
        <v>100</v>
      </c>
      <c r="U51" s="152"/>
      <c r="V51" s="171">
        <v>91</v>
      </c>
      <c r="W51" s="171">
        <f t="shared" si="5"/>
        <v>0</v>
      </c>
      <c r="X51" s="172">
        <f t="shared" si="6"/>
        <v>0</v>
      </c>
      <c r="Y51" s="176">
        <v>220000</v>
      </c>
      <c r="Z51" s="177">
        <f>IF(D51 = D79,1,_xll.BDP(K51,$Z$3)*L51)</f>
        <v>1</v>
      </c>
      <c r="AA51" s="391">
        <f>W51*Y51*R51/Z51 / AB79</f>
        <v>0</v>
      </c>
      <c r="AB51" s="167"/>
    </row>
    <row r="52" spans="1:28" s="107" customFormat="1" ht="12" customHeight="1" x14ac:dyDescent="0.2">
      <c r="A52" s="152"/>
      <c r="B52" s="152">
        <v>28421</v>
      </c>
      <c r="C52" s="152" t="s">
        <v>1247</v>
      </c>
      <c r="D52" s="152" t="str">
        <f>_xll.BDP(C52,$D$3)</f>
        <v>GBp</v>
      </c>
      <c r="E52" s="152" t="s">
        <v>1246</v>
      </c>
      <c r="F52" s="173">
        <f>_xll.BDP(C52,$F$3)</f>
        <v>81</v>
      </c>
      <c r="G52" s="173" t="str">
        <f>_xll.BDP(C52,$G$3)</f>
        <v>#N/A Requesting Data...</v>
      </c>
      <c r="H52" s="169" t="e">
        <f t="shared" si="0"/>
        <v>#VALUE!</v>
      </c>
      <c r="I52" s="170" t="e">
        <f t="shared" si="1"/>
        <v>#VALUE!</v>
      </c>
      <c r="J52" s="174">
        <v>6413645</v>
      </c>
      <c r="K52" s="152" t="str">
        <f>CONCATENATE(D79,D52, " Curncy")</f>
        <v>USDGBp Curncy</v>
      </c>
      <c r="L52" s="152">
        <f>IF(D52 = D79,1,_xll.BDP(K52,$L$3))</f>
        <v>1</v>
      </c>
      <c r="M52" s="375" t="e">
        <f>IF(D52 = D79,1,_xll.BDP(K52,$M$3)*L52)</f>
        <v>#VALUE!</v>
      </c>
      <c r="N52" s="174" t="e">
        <f t="shared" si="2"/>
        <v>#VALUE!</v>
      </c>
      <c r="O52" s="381" t="e">
        <f>N52 / U79</f>
        <v>#VALUE!</v>
      </c>
      <c r="P52" s="175" t="e">
        <f t="shared" si="3"/>
        <v>#VALUE!</v>
      </c>
      <c r="Q52" s="386" t="e">
        <f>P52 / U79*100</f>
        <v>#VALUE!</v>
      </c>
      <c r="R52" s="152">
        <f t="shared" si="4"/>
        <v>0.01</v>
      </c>
      <c r="S52" s="152">
        <v>0</v>
      </c>
      <c r="T52" s="152">
        <v>1</v>
      </c>
      <c r="U52" s="152"/>
      <c r="V52" s="171" t="str">
        <f>_xll.BDH(C52,$V$3,$D$1,$D$1)</f>
        <v>#N/A Requesting Data...</v>
      </c>
      <c r="W52" s="171" t="e">
        <f t="shared" si="5"/>
        <v>#VALUE!</v>
      </c>
      <c r="X52" s="172" t="e">
        <f t="shared" si="6"/>
        <v>#VALUE!</v>
      </c>
      <c r="Y52" s="176">
        <v>6413645</v>
      </c>
      <c r="Z52" s="177">
        <f>IF(D52 = D79,1,_xll.BDP(K52,$Z$3)*L52)</f>
        <v>0.82650000000000001</v>
      </c>
      <c r="AA52" s="391" t="e">
        <f>W52*Y52*R52/Z52 / AB79</f>
        <v>#VALUE!</v>
      </c>
      <c r="AB52" s="167"/>
    </row>
    <row r="53" spans="1:28" s="107" customFormat="1" ht="12" customHeight="1" x14ac:dyDescent="0.2">
      <c r="A53" s="110"/>
      <c r="B53" s="110">
        <v>778</v>
      </c>
      <c r="C53" s="110" t="s">
        <v>76</v>
      </c>
      <c r="D53" s="110" t="str">
        <f>_xll.BDP(C53,$D$3)</f>
        <v>GBp</v>
      </c>
      <c r="E53" s="110" t="s">
        <v>371</v>
      </c>
      <c r="F53" s="111">
        <f>_xll.BDP(C53,$F$3)</f>
        <v>393.8</v>
      </c>
      <c r="G53" s="111" t="str">
        <f>_xll.BDP(C53,$G$3)</f>
        <v>#N/A Requesting Data...</v>
      </c>
      <c r="H53" s="112" t="e">
        <f>IF(OR(OR(G53="#N/A N/A",G53="#N/A Real Time"),OR(F53="#N/A N/A",F53="#N/A Real Time")),0,  G53 - F53)</f>
        <v>#VALUE!</v>
      </c>
      <c r="I53" s="113" t="e">
        <f>IF(OR(F53=0,F53="#N/A N/A"),0,H53 / F53*100)</f>
        <v>#VALUE!</v>
      </c>
      <c r="J53" s="114">
        <v>385139</v>
      </c>
      <c r="K53" s="110" t="str">
        <f>CONCATENATE(D79,D53, " Curncy")</f>
        <v>USDGBp Curncy</v>
      </c>
      <c r="L53" s="110">
        <f>IF(D53 = D79,1,_xll.BDP(K53,$L$3))</f>
        <v>1</v>
      </c>
      <c r="M53" s="372" t="e">
        <f>IF(D53 = D79,1,_xll.BDP(K53,$M$3)*L53)</f>
        <v>#VALUE!</v>
      </c>
      <c r="N53" s="116" t="e">
        <f>H53*J53*R53/M53</f>
        <v>#VALUE!</v>
      </c>
      <c r="O53" s="379" t="e">
        <f>N53 / U79</f>
        <v>#VALUE!</v>
      </c>
      <c r="P53" s="286" t="e">
        <f>IF(OR(OR(J53=0,G53 = "#N/A N/A"),G53="#N/A Real Time"),0,G53*J53*R53/M53)</f>
        <v>#VALUE!</v>
      </c>
      <c r="Q53" s="384" t="e">
        <f>P53 / U79*100</f>
        <v>#VALUE!</v>
      </c>
      <c r="R53" s="110">
        <f>IF(EXACT(D53,UPPER(D53)),1,0.01)/T53</f>
        <v>0.01</v>
      </c>
      <c r="S53" s="110">
        <v>0</v>
      </c>
      <c r="T53" s="110">
        <v>1</v>
      </c>
      <c r="U53" s="110"/>
      <c r="V53" s="119" t="str">
        <f>_xll.BDH(C53,$V$3,$D$1,$D$1)</f>
        <v>#N/A Requesting Data...</v>
      </c>
      <c r="W53" s="119" t="e">
        <f>IF(OR(OR(F53="#N/A N/A",F53="#N/A Real Time"),OR(V53="#N/A N/A",V53="#N/A Real Time")),0,  F53 - V53)</f>
        <v>#VALUE!</v>
      </c>
      <c r="X53" s="129" t="e">
        <f>IF(OR(V53=0,V53="#N/A N/A"),0,W53 / V53*100)</f>
        <v>#VALUE!</v>
      </c>
      <c r="Y53" s="121">
        <v>385139</v>
      </c>
      <c r="Z53" s="122">
        <f>IF(D53 = D79,1,_xll.BDP(K53,$Z$3)*L53)</f>
        <v>0.82650000000000001</v>
      </c>
      <c r="AA53" s="389" t="e">
        <f>W53*Y53*R53/Z53 / AB79</f>
        <v>#VALUE!</v>
      </c>
      <c r="AB53" s="123"/>
    </row>
    <row r="54" spans="1:28" s="107" customFormat="1" ht="12" customHeight="1" x14ac:dyDescent="0.2">
      <c r="A54" s="152"/>
      <c r="B54" s="152">
        <v>3260</v>
      </c>
      <c r="C54" s="152" t="s">
        <v>75</v>
      </c>
      <c r="D54" s="152" t="str">
        <f>_xll.BDP(C54,$D$3)</f>
        <v>GBp</v>
      </c>
      <c r="E54" s="152" t="s">
        <v>372</v>
      </c>
      <c r="F54" s="173">
        <f>_xll.BDP(C54,$F$3)</f>
        <v>243.3</v>
      </c>
      <c r="G54" s="173" t="str">
        <f>_xll.BDP(C54,$G$3)</f>
        <v>#N/A Requesting Data...</v>
      </c>
      <c r="H54" s="169" t="e">
        <f t="shared" si="0"/>
        <v>#VALUE!</v>
      </c>
      <c r="I54" s="170" t="e">
        <f t="shared" si="1"/>
        <v>#VALUE!</v>
      </c>
      <c r="J54" s="174">
        <v>2870904</v>
      </c>
      <c r="K54" s="152" t="str">
        <f>CONCATENATE(D79,D54, " Curncy")</f>
        <v>USDGBp Curncy</v>
      </c>
      <c r="L54" s="152">
        <f>IF(D54 = D79,1,_xll.BDP(K54,$L$3))</f>
        <v>1</v>
      </c>
      <c r="M54" s="375" t="e">
        <f>IF(D54 = D79,1,_xll.BDP(K54,$M$3)*L54)</f>
        <v>#VALUE!</v>
      </c>
      <c r="N54" s="174" t="e">
        <f t="shared" si="2"/>
        <v>#VALUE!</v>
      </c>
      <c r="O54" s="381" t="e">
        <f>N54 / U79</f>
        <v>#VALUE!</v>
      </c>
      <c r="P54" s="175" t="e">
        <f t="shared" si="3"/>
        <v>#VALUE!</v>
      </c>
      <c r="Q54" s="386" t="e">
        <f>P54 / U79*100</f>
        <v>#VALUE!</v>
      </c>
      <c r="R54" s="152">
        <f t="shared" si="4"/>
        <v>0.01</v>
      </c>
      <c r="S54" s="152">
        <v>0</v>
      </c>
      <c r="T54" s="152">
        <v>1</v>
      </c>
      <c r="U54" s="152"/>
      <c r="V54" s="171" t="str">
        <f>_xll.BDH(C54,$V$3,$D$1,$D$1)</f>
        <v>#N/A Requesting Data...</v>
      </c>
      <c r="W54" s="171" t="e">
        <f t="shared" si="5"/>
        <v>#VALUE!</v>
      </c>
      <c r="X54" s="172" t="e">
        <f t="shared" si="6"/>
        <v>#VALUE!</v>
      </c>
      <c r="Y54" s="176">
        <v>2870904</v>
      </c>
      <c r="Z54" s="177">
        <f>IF(D54 = D79,1,_xll.BDP(K54,$Z$3)*L54)</f>
        <v>0.82650000000000001</v>
      </c>
      <c r="AA54" s="391" t="e">
        <f>W54*Y54*R54/Z54 / AB79</f>
        <v>#VALUE!</v>
      </c>
      <c r="AB54" s="167"/>
    </row>
    <row r="55" spans="1:28" s="107" customFormat="1" ht="12" customHeight="1" x14ac:dyDescent="0.2">
      <c r="A55" s="152"/>
      <c r="B55" s="152">
        <v>6360</v>
      </c>
      <c r="C55" s="152" t="s">
        <v>986</v>
      </c>
      <c r="D55" s="152" t="str">
        <f>_xll.BDP(C55,$D$3)</f>
        <v>GBp</v>
      </c>
      <c r="E55" s="152" t="s">
        <v>1077</v>
      </c>
      <c r="F55" s="173">
        <f>_xll.BDP(C55,$F$3)</f>
        <v>138.19999999999999</v>
      </c>
      <c r="G55" s="173" t="str">
        <f>_xll.BDP(C55,$G$3)</f>
        <v>#N/A Requesting Data...</v>
      </c>
      <c r="H55" s="169" t="e">
        <f t="shared" si="0"/>
        <v>#VALUE!</v>
      </c>
      <c r="I55" s="170" t="e">
        <f t="shared" si="1"/>
        <v>#VALUE!</v>
      </c>
      <c r="J55" s="174">
        <v>518379</v>
      </c>
      <c r="K55" s="152" t="str">
        <f>CONCATENATE(D79,D55, " Curncy")</f>
        <v>USDGBp Curncy</v>
      </c>
      <c r="L55" s="152">
        <f>IF(D55 = D79,1,_xll.BDP(K55,$L$3))</f>
        <v>1</v>
      </c>
      <c r="M55" s="375" t="e">
        <f>IF(D55 = D79,1,_xll.BDP(K55,$M$3)*L55)</f>
        <v>#VALUE!</v>
      </c>
      <c r="N55" s="174" t="e">
        <f t="shared" si="2"/>
        <v>#VALUE!</v>
      </c>
      <c r="O55" s="381" t="e">
        <f>N55 / U79</f>
        <v>#VALUE!</v>
      </c>
      <c r="P55" s="175" t="e">
        <f t="shared" si="3"/>
        <v>#VALUE!</v>
      </c>
      <c r="Q55" s="386" t="e">
        <f>P55 / U79*100</f>
        <v>#VALUE!</v>
      </c>
      <c r="R55" s="152">
        <f t="shared" si="4"/>
        <v>0.01</v>
      </c>
      <c r="S55" s="152">
        <v>0</v>
      </c>
      <c r="T55" s="152">
        <v>1</v>
      </c>
      <c r="U55" s="152"/>
      <c r="V55" s="171" t="str">
        <f>_xll.BDH(C55,$V$3,$D$1,$D$1)</f>
        <v>#N/A Requesting Data...</v>
      </c>
      <c r="W55" s="171" t="e">
        <f t="shared" si="5"/>
        <v>#VALUE!</v>
      </c>
      <c r="X55" s="172" t="e">
        <f t="shared" si="6"/>
        <v>#VALUE!</v>
      </c>
      <c r="Y55" s="176">
        <v>518379</v>
      </c>
      <c r="Z55" s="177">
        <f>IF(D55 = D79,1,_xll.BDP(K55,$Z$3)*L55)</f>
        <v>0.82650000000000001</v>
      </c>
      <c r="AA55" s="391" t="e">
        <f>W55*Y55*R55/Z55 / AB79</f>
        <v>#VALUE!</v>
      </c>
      <c r="AB55" s="167"/>
    </row>
    <row r="56" spans="1:28" s="107" customFormat="1" ht="12" customHeight="1" x14ac:dyDescent="0.2">
      <c r="A56" s="110"/>
      <c r="B56" s="110">
        <v>33056</v>
      </c>
      <c r="C56" s="110" t="s">
        <v>1660</v>
      </c>
      <c r="D56" s="110" t="str">
        <f>_xll.BDP(C56,$D$3)</f>
        <v>GBp</v>
      </c>
      <c r="E56" s="110" t="s">
        <v>1661</v>
      </c>
      <c r="F56" s="111">
        <f>_xll.BDP(C56,$F$3)</f>
        <v>266</v>
      </c>
      <c r="G56" s="111" t="str">
        <f>_xll.BDP(C56,$G$3)</f>
        <v>#N/A Requesting Data...</v>
      </c>
      <c r="H56" s="112" t="e">
        <f>IF(OR(OR(G56="#N/A N/A",G56="#N/A Real Time"),OR(F56="#N/A N/A",F56="#N/A Real Time")),0,  G56 - F56)</f>
        <v>#VALUE!</v>
      </c>
      <c r="I56" s="113" t="e">
        <f>IF(OR(F56=0,F56="#N/A N/A"),0,H56 / F56*100)</f>
        <v>#VALUE!</v>
      </c>
      <c r="J56" s="114">
        <v>253595</v>
      </c>
      <c r="K56" s="110" t="str">
        <f>CONCATENATE(D79,D56, " Curncy")</f>
        <v>USDGBp Curncy</v>
      </c>
      <c r="L56" s="110">
        <f>IF(D56 = D79,1,_xll.BDP(K56,$L$3))</f>
        <v>1</v>
      </c>
      <c r="M56" s="372" t="e">
        <f>IF(D56 = D79,1,_xll.BDP(K56,$M$3)*L56)</f>
        <v>#VALUE!</v>
      </c>
      <c r="N56" s="116" t="e">
        <f>H56*J56*R56/M56</f>
        <v>#VALUE!</v>
      </c>
      <c r="O56" s="379" t="e">
        <f>N56 / U79</f>
        <v>#VALUE!</v>
      </c>
      <c r="P56" s="286" t="e">
        <f>IF(OR(OR(J56=0,G56 = "#N/A N/A"),G56="#N/A Real Time"),0,G56*J56*R56/M56)</f>
        <v>#VALUE!</v>
      </c>
      <c r="Q56" s="384" t="e">
        <f>P56 / U79*100</f>
        <v>#VALUE!</v>
      </c>
      <c r="R56" s="110">
        <f>IF(EXACT(D56,UPPER(D56)),1,0.01)/T56</f>
        <v>0.01</v>
      </c>
      <c r="S56" s="110">
        <v>0</v>
      </c>
      <c r="T56" s="110">
        <v>1</v>
      </c>
      <c r="U56" s="110"/>
      <c r="V56" s="119" t="str">
        <f>_xll.BDH(C56,$V$3,$D$1,$D$1)</f>
        <v>#N/A Requesting Data...</v>
      </c>
      <c r="W56" s="119" t="e">
        <f>IF(OR(OR(F56="#N/A N/A",F56="#N/A Real Time"),OR(V56="#N/A N/A",V56="#N/A Real Time")),0,  F56 - V56)</f>
        <v>#VALUE!</v>
      </c>
      <c r="X56" s="129" t="e">
        <f>IF(OR(V56=0,V56="#N/A N/A"),0,W56 / V56*100)</f>
        <v>#VALUE!</v>
      </c>
      <c r="Y56" s="121">
        <v>253595</v>
      </c>
      <c r="Z56" s="122">
        <f>IF(D56 = D79,1,_xll.BDP(K56,$Z$3)*L56)</f>
        <v>0.82650000000000001</v>
      </c>
      <c r="AA56" s="389" t="e">
        <f>W56*Y56*R56/Z56 / AB79</f>
        <v>#VALUE!</v>
      </c>
      <c r="AB56" s="123"/>
    </row>
    <row r="57" spans="1:28" s="107" customFormat="1" ht="12" customHeight="1" x14ac:dyDescent="0.2">
      <c r="A57" s="152"/>
      <c r="B57" s="152">
        <v>6000</v>
      </c>
      <c r="C57" s="152" t="s">
        <v>73</v>
      </c>
      <c r="D57" s="152" t="str">
        <f>_xll.BDP(C57,$D$3)</f>
        <v>GBp</v>
      </c>
      <c r="E57" s="152" t="s">
        <v>373</v>
      </c>
      <c r="F57" s="173">
        <f>_xll.BDP(C57,$F$3)</f>
        <v>743.2</v>
      </c>
      <c r="G57" s="173" t="str">
        <f>_xll.BDP(C57,$G$3)</f>
        <v>#N/A Requesting Data...</v>
      </c>
      <c r="H57" s="169" t="e">
        <f t="shared" si="0"/>
        <v>#VALUE!</v>
      </c>
      <c r="I57" s="170" t="e">
        <f t="shared" si="1"/>
        <v>#VALUE!</v>
      </c>
      <c r="J57" s="174">
        <v>319255</v>
      </c>
      <c r="K57" s="152" t="str">
        <f>CONCATENATE(D79,D57, " Curncy")</f>
        <v>USDGBp Curncy</v>
      </c>
      <c r="L57" s="152">
        <f>IF(D57 = D79,1,_xll.BDP(K57,$L$3))</f>
        <v>1</v>
      </c>
      <c r="M57" s="375" t="e">
        <f>IF(D57 = D79,1,_xll.BDP(K57,$M$3)*L57)</f>
        <v>#VALUE!</v>
      </c>
      <c r="N57" s="174" t="e">
        <f t="shared" si="2"/>
        <v>#VALUE!</v>
      </c>
      <c r="O57" s="381" t="e">
        <f>N57 / U79</f>
        <v>#VALUE!</v>
      </c>
      <c r="P57" s="175" t="e">
        <f t="shared" si="3"/>
        <v>#VALUE!</v>
      </c>
      <c r="Q57" s="386" t="e">
        <f>P57 / U79*100</f>
        <v>#VALUE!</v>
      </c>
      <c r="R57" s="152">
        <f t="shared" si="4"/>
        <v>0.01</v>
      </c>
      <c r="S57" s="152">
        <v>0</v>
      </c>
      <c r="T57" s="152">
        <v>1</v>
      </c>
      <c r="U57" s="152"/>
      <c r="V57" s="171" t="str">
        <f>_xll.BDH(C57,$V$3,$D$1,$D$1)</f>
        <v>#N/A Requesting Data...</v>
      </c>
      <c r="W57" s="171" t="e">
        <f t="shared" si="5"/>
        <v>#VALUE!</v>
      </c>
      <c r="X57" s="172" t="e">
        <f t="shared" si="6"/>
        <v>#VALUE!</v>
      </c>
      <c r="Y57" s="176">
        <v>319255</v>
      </c>
      <c r="Z57" s="177">
        <f>IF(D57 = D79,1,_xll.BDP(K57,$Z$3)*L57)</f>
        <v>0.82650000000000001</v>
      </c>
      <c r="AA57" s="391" t="e">
        <f>W57*Y57*R57/Z57 / AB79</f>
        <v>#VALUE!</v>
      </c>
      <c r="AB57" s="167"/>
    </row>
    <row r="58" spans="1:28" s="107" customFormat="1" ht="12" customHeight="1" x14ac:dyDescent="0.2">
      <c r="A58" s="152"/>
      <c r="B58" s="152">
        <v>3404</v>
      </c>
      <c r="C58" s="152" t="s">
        <v>72</v>
      </c>
      <c r="D58" s="152" t="str">
        <f>_xll.BDP(C58,$D$3)</f>
        <v>GBp</v>
      </c>
      <c r="E58" s="152" t="s">
        <v>275</v>
      </c>
      <c r="F58" s="173">
        <f>_xll.BDP(C58,$F$3)</f>
        <v>21.7</v>
      </c>
      <c r="G58" s="173" t="str">
        <f>_xll.BDP(C58,$G$3)</f>
        <v>#N/A Requesting Data...</v>
      </c>
      <c r="H58" s="169" t="e">
        <f t="shared" si="0"/>
        <v>#VALUE!</v>
      </c>
      <c r="I58" s="170" t="e">
        <f t="shared" si="1"/>
        <v>#VALUE!</v>
      </c>
      <c r="J58" s="174">
        <v>23991573</v>
      </c>
      <c r="K58" s="152" t="str">
        <f>CONCATENATE(D79,D58, " Curncy")</f>
        <v>USDGBp Curncy</v>
      </c>
      <c r="L58" s="152">
        <f>IF(D58 = D79,1,_xll.BDP(K58,$L$3))</f>
        <v>1</v>
      </c>
      <c r="M58" s="375" t="e">
        <f>IF(D58 = D79,1,_xll.BDP(K58,$M$3)*L58)</f>
        <v>#VALUE!</v>
      </c>
      <c r="N58" s="174" t="e">
        <f t="shared" si="2"/>
        <v>#VALUE!</v>
      </c>
      <c r="O58" s="381" t="e">
        <f>N58 / U79</f>
        <v>#VALUE!</v>
      </c>
      <c r="P58" s="175" t="e">
        <f t="shared" si="3"/>
        <v>#VALUE!</v>
      </c>
      <c r="Q58" s="386" t="e">
        <f>P58 / U79*100</f>
        <v>#VALUE!</v>
      </c>
      <c r="R58" s="152">
        <f t="shared" si="4"/>
        <v>0.01</v>
      </c>
      <c r="S58" s="152">
        <v>0</v>
      </c>
      <c r="T58" s="152">
        <v>1</v>
      </c>
      <c r="U58" s="152"/>
      <c r="V58" s="171" t="str">
        <f>_xll.BDH(C58,$V$3,$D$1,$D$1)</f>
        <v>#N/A Requesting Data...</v>
      </c>
      <c r="W58" s="171" t="e">
        <f t="shared" si="5"/>
        <v>#VALUE!</v>
      </c>
      <c r="X58" s="172" t="e">
        <f t="shared" si="6"/>
        <v>#VALUE!</v>
      </c>
      <c r="Y58" s="176">
        <v>23991573</v>
      </c>
      <c r="Z58" s="177">
        <f>IF(D58 = D79,1,_xll.BDP(K58,$Z$3)*L58)</f>
        <v>0.82650000000000001</v>
      </c>
      <c r="AA58" s="391" t="e">
        <f>W58*Y58*R58/Z58 / AB79</f>
        <v>#VALUE!</v>
      </c>
      <c r="AB58" s="167"/>
    </row>
    <row r="59" spans="1:28" s="107" customFormat="1" ht="12" customHeight="1" x14ac:dyDescent="0.2">
      <c r="A59" s="152"/>
      <c r="B59" s="152">
        <v>19183</v>
      </c>
      <c r="C59" s="152" t="s">
        <v>1191</v>
      </c>
      <c r="D59" s="152" t="str">
        <f>_xll.BDP(C59,$D$3)</f>
        <v>GBp</v>
      </c>
      <c r="E59" s="152" t="s">
        <v>1192</v>
      </c>
      <c r="F59" s="173">
        <f>_xll.BDP(C59,$F$3)</f>
        <v>1596</v>
      </c>
      <c r="G59" s="173" t="str">
        <f>_xll.BDP(C59,$G$3)</f>
        <v>#N/A Requesting Data...</v>
      </c>
      <c r="H59" s="169" t="e">
        <f t="shared" si="0"/>
        <v>#VALUE!</v>
      </c>
      <c r="I59" s="170" t="e">
        <f t="shared" si="1"/>
        <v>#VALUE!</v>
      </c>
      <c r="J59" s="174">
        <v>195005</v>
      </c>
      <c r="K59" s="152" t="str">
        <f>CONCATENATE(D79,D59, " Curncy")</f>
        <v>USDGBp Curncy</v>
      </c>
      <c r="L59" s="152">
        <f>IF(D59 = D79,1,_xll.BDP(K59,$L$3))</f>
        <v>1</v>
      </c>
      <c r="M59" s="375" t="e">
        <f>IF(D59 = D79,1,_xll.BDP(K59,$M$3)*L59)</f>
        <v>#VALUE!</v>
      </c>
      <c r="N59" s="174" t="e">
        <f t="shared" si="2"/>
        <v>#VALUE!</v>
      </c>
      <c r="O59" s="381" t="e">
        <f>N59 / U79</f>
        <v>#VALUE!</v>
      </c>
      <c r="P59" s="175" t="e">
        <f t="shared" si="3"/>
        <v>#VALUE!</v>
      </c>
      <c r="Q59" s="386" t="e">
        <f>P59 / U79*100</f>
        <v>#VALUE!</v>
      </c>
      <c r="R59" s="152">
        <f t="shared" si="4"/>
        <v>0.01</v>
      </c>
      <c r="S59" s="152">
        <v>0</v>
      </c>
      <c r="T59" s="152">
        <v>1</v>
      </c>
      <c r="U59" s="152"/>
      <c r="V59" s="171">
        <f>_xll.BDH(C59,$V$3,$D$1,$D$1)</f>
        <v>1673</v>
      </c>
      <c r="W59" s="171">
        <f t="shared" si="5"/>
        <v>-77</v>
      </c>
      <c r="X59" s="172">
        <f t="shared" si="6"/>
        <v>-4.6025104602510458</v>
      </c>
      <c r="Y59" s="176">
        <v>195005</v>
      </c>
      <c r="Z59" s="177">
        <f>IF(D59 = D79,1,_xll.BDP(K59,$Z$3)*L59)</f>
        <v>0.82650000000000001</v>
      </c>
      <c r="AA59" s="391">
        <f>W59*Y59*R59/Z59 / AB79</f>
        <v>-1.3275568286685822E-3</v>
      </c>
      <c r="AB59" s="167"/>
    </row>
    <row r="60" spans="1:28" s="107" customFormat="1" ht="12" customHeight="1" x14ac:dyDescent="0.2">
      <c r="A60" s="152"/>
      <c r="B60" s="152">
        <v>10205</v>
      </c>
      <c r="C60" s="152" t="s">
        <v>998</v>
      </c>
      <c r="D60" s="152" t="str">
        <f>_xll.BDP(C60,$D$3)</f>
        <v>GBp</v>
      </c>
      <c r="E60" s="152" t="s">
        <v>1581</v>
      </c>
      <c r="F60" s="173">
        <f>_xll.BDP(C60,$F$3)</f>
        <v>199.4</v>
      </c>
      <c r="G60" s="173" t="str">
        <f>_xll.BDP(C60,$G$3)</f>
        <v>#N/A Requesting Data...</v>
      </c>
      <c r="H60" s="169" t="e">
        <f t="shared" si="0"/>
        <v>#VALUE!</v>
      </c>
      <c r="I60" s="170" t="e">
        <f t="shared" si="1"/>
        <v>#VALUE!</v>
      </c>
      <c r="J60" s="174">
        <v>207359</v>
      </c>
      <c r="K60" s="152" t="str">
        <f>CONCATENATE(D79,D60, " Curncy")</f>
        <v>USDGBp Curncy</v>
      </c>
      <c r="L60" s="152">
        <f>IF(D60 = D79,1,_xll.BDP(K60,$L$3))</f>
        <v>1</v>
      </c>
      <c r="M60" s="375" t="e">
        <f>IF(D60 = D79,1,_xll.BDP(K60,$M$3)*L60)</f>
        <v>#VALUE!</v>
      </c>
      <c r="N60" s="174" t="e">
        <f t="shared" si="2"/>
        <v>#VALUE!</v>
      </c>
      <c r="O60" s="381" t="e">
        <f>N60 / U79</f>
        <v>#VALUE!</v>
      </c>
      <c r="P60" s="175" t="e">
        <f t="shared" si="3"/>
        <v>#VALUE!</v>
      </c>
      <c r="Q60" s="386" t="e">
        <f>P60 / U79*100</f>
        <v>#VALUE!</v>
      </c>
      <c r="R60" s="152">
        <f t="shared" si="4"/>
        <v>0.01</v>
      </c>
      <c r="S60" s="152">
        <v>0</v>
      </c>
      <c r="T60" s="152">
        <v>1</v>
      </c>
      <c r="U60" s="152"/>
      <c r="V60" s="171" t="str">
        <f>_xll.BDH(C60,$V$3,$D$1,$D$1)</f>
        <v>#N/A Requesting Data...</v>
      </c>
      <c r="W60" s="171" t="e">
        <f t="shared" si="5"/>
        <v>#VALUE!</v>
      </c>
      <c r="X60" s="172" t="e">
        <f t="shared" si="6"/>
        <v>#VALUE!</v>
      </c>
      <c r="Y60" s="176">
        <v>207359</v>
      </c>
      <c r="Z60" s="177">
        <f>IF(D60 = D79,1,_xll.BDP(K60,$Z$3)*L60)</f>
        <v>0.82650000000000001</v>
      </c>
      <c r="AA60" s="391" t="e">
        <f>W60*Y60*R60/Z60 / AB79</f>
        <v>#VALUE!</v>
      </c>
      <c r="AB60" s="167"/>
    </row>
    <row r="61" spans="1:28" s="107" customFormat="1" ht="12" customHeight="1" x14ac:dyDescent="0.2">
      <c r="A61" s="110"/>
      <c r="B61" s="110">
        <v>33101</v>
      </c>
      <c r="C61" s="110" t="s">
        <v>1668</v>
      </c>
      <c r="D61" s="110" t="str">
        <f>_xll.BDP(C61,$D$3)</f>
        <v>GBp</v>
      </c>
      <c r="E61" s="110" t="s">
        <v>1669</v>
      </c>
      <c r="F61" s="111">
        <f>_xll.BDP(C61,$F$3)</f>
        <v>124</v>
      </c>
      <c r="G61" s="111" t="str">
        <f>_xll.BDP(C61,$G$3)</f>
        <v>#N/A Requesting Data...</v>
      </c>
      <c r="H61" s="112" t="e">
        <f>IF(OR(OR(G61="#N/A N/A",G61="#N/A Real Time"),OR(F61="#N/A N/A",F61="#N/A Real Time")),0,  G61 - F61)</f>
        <v>#VALUE!</v>
      </c>
      <c r="I61" s="113" t="e">
        <f>IF(OR(F61=0,F61="#N/A N/A"),0,H61 / F61*100)</f>
        <v>#VALUE!</v>
      </c>
      <c r="J61" s="114">
        <v>131040</v>
      </c>
      <c r="K61" s="110" t="str">
        <f>CONCATENATE(D79,D61, " Curncy")</f>
        <v>USDGBp Curncy</v>
      </c>
      <c r="L61" s="110">
        <f>IF(D61 = D79,1,_xll.BDP(K61,$L$3))</f>
        <v>1</v>
      </c>
      <c r="M61" s="372" t="e">
        <f>IF(D61 = D79,1,_xll.BDP(K61,$M$3)*L61)</f>
        <v>#VALUE!</v>
      </c>
      <c r="N61" s="116" t="e">
        <f>H61*J61*R61/M61</f>
        <v>#VALUE!</v>
      </c>
      <c r="O61" s="379" t="e">
        <f>N61 / U79</f>
        <v>#VALUE!</v>
      </c>
      <c r="P61" s="286" t="e">
        <f>IF(OR(OR(J61=0,G61 = "#N/A N/A"),G61="#N/A Real Time"),0,G61*J61*R61/M61)</f>
        <v>#VALUE!</v>
      </c>
      <c r="Q61" s="384" t="e">
        <f>P61 / U79*100</f>
        <v>#VALUE!</v>
      </c>
      <c r="R61" s="110">
        <f>IF(EXACT(D61,UPPER(D61)),1,0.01)/T61</f>
        <v>0.01</v>
      </c>
      <c r="S61" s="110">
        <v>0</v>
      </c>
      <c r="T61" s="110">
        <v>1</v>
      </c>
      <c r="U61" s="110"/>
      <c r="V61" s="119" t="str">
        <f>_xll.BDH(C61,$V$3,$D$1,$D$1)</f>
        <v>#N/A Requesting Data...</v>
      </c>
      <c r="W61" s="119" t="e">
        <f>IF(OR(OR(F61="#N/A N/A",F61="#N/A Real Time"),OR(V61="#N/A N/A",V61="#N/A Real Time")),0,  F61 - V61)</f>
        <v>#VALUE!</v>
      </c>
      <c r="X61" s="129" t="e">
        <f>IF(OR(V61=0,V61="#N/A N/A"),0,W61 / V61*100)</f>
        <v>#VALUE!</v>
      </c>
      <c r="Y61" s="121">
        <v>131040</v>
      </c>
      <c r="Z61" s="122">
        <f>IF(D61 = D79,1,_xll.BDP(K61,$Z$3)*L61)</f>
        <v>0.82650000000000001</v>
      </c>
      <c r="AA61" s="389" t="e">
        <f>W61*Y61*R61/Z61 / AB79</f>
        <v>#VALUE!</v>
      </c>
      <c r="AB61" s="123"/>
    </row>
    <row r="62" spans="1:28" s="107" customFormat="1" ht="12" customHeight="1" x14ac:dyDescent="0.2">
      <c r="A62" s="152"/>
      <c r="B62" s="152">
        <v>21107</v>
      </c>
      <c r="C62" s="152" t="s">
        <v>1664</v>
      </c>
      <c r="D62" s="152" t="str">
        <f>_xll.BDP(C62,$D$3)</f>
        <v>USD</v>
      </c>
      <c r="E62" s="152" t="s">
        <v>1665</v>
      </c>
      <c r="F62" s="173" t="str">
        <f>_xll.BDP(C62,$F$3)</f>
        <v>#N/A N/A</v>
      </c>
      <c r="G62" s="173" t="str">
        <f>_xll.BDP(C62,$G$3)</f>
        <v>#N/A Requesting Data...</v>
      </c>
      <c r="H62" s="169">
        <f>IF(OR(OR(G62="#N/A N/A",G62="#N/A Real Time"),OR(F62="#N/A N/A",F62="#N/A Real Time")),0,  G62 - F62)</f>
        <v>0</v>
      </c>
      <c r="I62" s="170">
        <f>IF(OR(F62=0,F62="#N/A N/A"),0,H62 / F62*100)</f>
        <v>0</v>
      </c>
      <c r="J62" s="174">
        <v>274881</v>
      </c>
      <c r="K62" s="152" t="str">
        <f>CONCATENATE(D79,D62, " Curncy")</f>
        <v>USDUSD Curncy</v>
      </c>
      <c r="L62" s="152">
        <f>IF(D62 = D79,1,_xll.BDP(K62,$L$3))</f>
        <v>1</v>
      </c>
      <c r="M62" s="375">
        <f>IF(D62 = D79,1,_xll.BDP(K62,$M$3)*L62)</f>
        <v>1</v>
      </c>
      <c r="N62" s="174">
        <f>H62*J62*R62/M62</f>
        <v>0</v>
      </c>
      <c r="O62" s="381">
        <f>N62 / U79</f>
        <v>0</v>
      </c>
      <c r="P62" s="175" t="e">
        <f>IF(OR(OR(J62=0,G62 = "#N/A N/A"),G62="#N/A Real Time"),0,G62*J62*R62/M62)</f>
        <v>#VALUE!</v>
      </c>
      <c r="Q62" s="386" t="e">
        <f>P62 / U79*100</f>
        <v>#VALUE!</v>
      </c>
      <c r="R62" s="152">
        <f>IF(EXACT(D62,UPPER(D62)),1,0.01)/T62</f>
        <v>1</v>
      </c>
      <c r="S62" s="152">
        <v>0</v>
      </c>
      <c r="T62" s="152">
        <v>1</v>
      </c>
      <c r="U62" s="152"/>
      <c r="V62" s="171" t="str">
        <f>_xll.BDH(C62,$V$3,$D$1,$D$1)</f>
        <v>#N/A Requesting Data...</v>
      </c>
      <c r="W62" s="171">
        <f>IF(OR(OR(F62="#N/A N/A",F62="#N/A Real Time"),OR(V62="#N/A N/A",V62="#N/A Real Time")),0,  F62 - V62)</f>
        <v>0</v>
      </c>
      <c r="X62" s="172" t="e">
        <f>IF(OR(V62=0,V62="#N/A N/A"),0,W62 / V62*100)</f>
        <v>#VALUE!</v>
      </c>
      <c r="Y62" s="176">
        <v>274881</v>
      </c>
      <c r="Z62" s="177">
        <f>IF(D62 = D79,1,_xll.BDP(K62,$Z$3)*L62)</f>
        <v>1</v>
      </c>
      <c r="AA62" s="391">
        <f>W62*Y62*R62/Z62 / AB79</f>
        <v>0</v>
      </c>
      <c r="AB62" s="167"/>
    </row>
    <row r="63" spans="1:28" s="107" customFormat="1" ht="12" customHeight="1" x14ac:dyDescent="0.2">
      <c r="A63" s="152"/>
      <c r="B63" s="152">
        <v>10257</v>
      </c>
      <c r="C63" s="152" t="s">
        <v>1011</v>
      </c>
      <c r="D63" s="152" t="str">
        <f>_xll.BDP(C63,$D$3)</f>
        <v>GBp</v>
      </c>
      <c r="E63" s="152" t="s">
        <v>1100</v>
      </c>
      <c r="F63" s="173">
        <f>_xll.BDP(C63,$F$3)</f>
        <v>172.5</v>
      </c>
      <c r="G63" s="173" t="str">
        <f>_xll.BDP(C63,$G$3)</f>
        <v>#N/A Requesting Data...</v>
      </c>
      <c r="H63" s="169" t="e">
        <f t="shared" si="0"/>
        <v>#VALUE!</v>
      </c>
      <c r="I63" s="170" t="e">
        <f t="shared" si="1"/>
        <v>#VALUE!</v>
      </c>
      <c r="J63" s="174">
        <v>823428</v>
      </c>
      <c r="K63" s="152" t="str">
        <f>CONCATENATE(D79,D63, " Curncy")</f>
        <v>USDGBp Curncy</v>
      </c>
      <c r="L63" s="152">
        <f>IF(D63 = D79,1,_xll.BDP(K63,$L$3))</f>
        <v>1</v>
      </c>
      <c r="M63" s="375" t="e">
        <f>IF(D63 = D79,1,_xll.BDP(K63,$M$3)*L63)</f>
        <v>#VALUE!</v>
      </c>
      <c r="N63" s="174" t="e">
        <f t="shared" si="2"/>
        <v>#VALUE!</v>
      </c>
      <c r="O63" s="381" t="e">
        <f>N63 / U79</f>
        <v>#VALUE!</v>
      </c>
      <c r="P63" s="175" t="e">
        <f t="shared" si="3"/>
        <v>#VALUE!</v>
      </c>
      <c r="Q63" s="386" t="e">
        <f>P63 / U79*100</f>
        <v>#VALUE!</v>
      </c>
      <c r="R63" s="152">
        <f t="shared" si="4"/>
        <v>0.01</v>
      </c>
      <c r="S63" s="152">
        <v>0</v>
      </c>
      <c r="T63" s="152">
        <v>1</v>
      </c>
      <c r="U63" s="152"/>
      <c r="V63" s="171" t="str">
        <f>_xll.BDH(C63,$V$3,$D$1,$D$1)</f>
        <v>#N/A Requesting Data...</v>
      </c>
      <c r="W63" s="171" t="e">
        <f t="shared" si="5"/>
        <v>#VALUE!</v>
      </c>
      <c r="X63" s="172" t="e">
        <f t="shared" si="6"/>
        <v>#VALUE!</v>
      </c>
      <c r="Y63" s="176">
        <v>823428</v>
      </c>
      <c r="Z63" s="177">
        <f>IF(D63 = D79,1,_xll.BDP(K63,$Z$3)*L63)</f>
        <v>0.82650000000000001</v>
      </c>
      <c r="AA63" s="391" t="e">
        <f>W63*Y63*R63/Z63 / AB79</f>
        <v>#VALUE!</v>
      </c>
      <c r="AB63" s="167"/>
    </row>
    <row r="64" spans="1:28" s="107" customFormat="1" ht="12" customHeight="1" x14ac:dyDescent="0.2">
      <c r="A64" s="110"/>
      <c r="B64" s="110">
        <v>33578</v>
      </c>
      <c r="C64" s="110" t="s">
        <v>1738</v>
      </c>
      <c r="D64" s="110" t="str">
        <f>_xll.BDP(C64,$D$3)</f>
        <v>GBp</v>
      </c>
      <c r="E64" s="110" t="s">
        <v>1739</v>
      </c>
      <c r="F64" s="111">
        <f>_xll.BDP(C64,$F$3)</f>
        <v>327.8</v>
      </c>
      <c r="G64" s="111" t="str">
        <f>_xll.BDP(C64,$G$3)</f>
        <v>#N/A Requesting Data...</v>
      </c>
      <c r="H64" s="112" t="e">
        <f>IF(OR(OR(G64="#N/A N/A",G64="#N/A Real Time"),OR(F64="#N/A N/A",F64="#N/A Real Time")),0,  G64 - F64)</f>
        <v>#VALUE!</v>
      </c>
      <c r="I64" s="113" t="e">
        <f>IF(OR(F64=0,F64="#N/A N/A"),0,H64 / F64*100)</f>
        <v>#VALUE!</v>
      </c>
      <c r="J64" s="114">
        <v>175873</v>
      </c>
      <c r="K64" s="110" t="str">
        <f>CONCATENATE(D79,D64, " Curncy")</f>
        <v>USDGBp Curncy</v>
      </c>
      <c r="L64" s="110">
        <f>IF(D64 = D79,1,_xll.BDP(K64,$L$3))</f>
        <v>1</v>
      </c>
      <c r="M64" s="372" t="e">
        <f>IF(D64 = D79,1,_xll.BDP(K64,$M$3)*L64)</f>
        <v>#VALUE!</v>
      </c>
      <c r="N64" s="116" t="e">
        <f>H64*J64*R64/M64</f>
        <v>#VALUE!</v>
      </c>
      <c r="O64" s="379" t="e">
        <f>N64 / U79</f>
        <v>#VALUE!</v>
      </c>
      <c r="P64" s="286" t="e">
        <f>IF(OR(OR(J64=0,G64 = "#N/A N/A"),G64="#N/A Real Time"),0,G64*J64*R64/M64)</f>
        <v>#VALUE!</v>
      </c>
      <c r="Q64" s="384" t="e">
        <f>P64 / U79*100</f>
        <v>#VALUE!</v>
      </c>
      <c r="R64" s="110">
        <f>IF(EXACT(D64,UPPER(D64)),1,0.01)/T64</f>
        <v>0.01</v>
      </c>
      <c r="S64" s="110">
        <v>0</v>
      </c>
      <c r="T64" s="110">
        <v>1</v>
      </c>
      <c r="U64" s="110"/>
      <c r="V64" s="119">
        <f>_xll.BDH(C64,$V$3,$D$1,$D$1)</f>
        <v>325</v>
      </c>
      <c r="W64" s="119">
        <f>IF(OR(OR(F64="#N/A N/A",F64="#N/A Real Time"),OR(V64="#N/A N/A",V64="#N/A Real Time")),0,  F64 - V64)</f>
        <v>2.8000000000000114</v>
      </c>
      <c r="X64" s="129">
        <f>IF(OR(V64=0,V64="#N/A N/A"),0,W64 / V64*100)</f>
        <v>0.86153846153846492</v>
      </c>
      <c r="Y64" s="121">
        <v>175873</v>
      </c>
      <c r="Z64" s="122">
        <f>IF(D64 = D79,1,_xll.BDP(K64,$Z$3)*L64)</f>
        <v>0.82650000000000001</v>
      </c>
      <c r="AA64" s="389">
        <f>W64*Y64*R64/Z64 / AB79</f>
        <v>4.3538539035769344E-5</v>
      </c>
      <c r="AB64" s="123"/>
    </row>
    <row r="65" spans="1:28" s="107" customFormat="1" ht="12" customHeight="1" x14ac:dyDescent="0.2">
      <c r="A65" s="287" t="s">
        <v>1569</v>
      </c>
      <c r="B65" s="287"/>
      <c r="C65" s="287"/>
      <c r="D65" s="287"/>
      <c r="E65" s="287" t="s">
        <v>19</v>
      </c>
      <c r="F65" s="288"/>
      <c r="G65" s="288"/>
      <c r="H65" s="289"/>
      <c r="I65" s="290"/>
      <c r="J65" s="291"/>
      <c r="K65" s="287"/>
      <c r="L65" s="287"/>
      <c r="M65" s="374"/>
      <c r="N65" s="292" t="e">
        <f xml:space="preserve"> SUM(N42:N64)</f>
        <v>#VALUE!</v>
      </c>
      <c r="O65" s="380" t="e">
        <f xml:space="preserve"> SUM(O42:O64)</f>
        <v>#VALUE!</v>
      </c>
      <c r="P65" s="293" t="e">
        <f xml:space="preserve"> SUM(P42:P64)</f>
        <v>#VALUE!</v>
      </c>
      <c r="Q65" s="385" t="e">
        <f xml:space="preserve"> SUM(Q42:Q64)</f>
        <v>#VALUE!</v>
      </c>
      <c r="R65" s="287"/>
      <c r="S65" s="287"/>
      <c r="T65" s="287"/>
      <c r="U65" s="287"/>
      <c r="V65" s="294"/>
      <c r="W65" s="294"/>
      <c r="X65" s="295"/>
      <c r="Y65" s="296"/>
      <c r="Z65" s="297"/>
      <c r="AA65" s="390" t="e">
        <f xml:space="preserve"> SUM(AA42:AA64)</f>
        <v>#VALUE!</v>
      </c>
      <c r="AB65" s="298"/>
    </row>
    <row r="66" spans="1:28" s="107" customFormat="1" ht="12" customHeight="1" x14ac:dyDescent="0.2">
      <c r="A66" s="152"/>
      <c r="B66" s="152"/>
      <c r="C66" s="152"/>
      <c r="D66" s="152"/>
      <c r="E66" s="152"/>
      <c r="F66" s="173"/>
      <c r="G66" s="173"/>
      <c r="H66" s="169"/>
      <c r="I66" s="170"/>
      <c r="J66" s="174"/>
      <c r="K66" s="152"/>
      <c r="L66" s="152"/>
      <c r="M66" s="375"/>
      <c r="N66" s="174"/>
      <c r="O66" s="381"/>
      <c r="P66" s="175"/>
      <c r="Q66" s="386"/>
      <c r="R66" s="152"/>
      <c r="S66" s="152"/>
      <c r="T66" s="152"/>
      <c r="U66" s="152"/>
      <c r="V66" s="171"/>
      <c r="W66" s="171"/>
      <c r="X66" s="172"/>
      <c r="Y66" s="176"/>
      <c r="Z66" s="177"/>
      <c r="AA66" s="391"/>
      <c r="AB66" s="167"/>
    </row>
    <row r="67" spans="1:28" s="107" customFormat="1" ht="12" customHeight="1" x14ac:dyDescent="0.2">
      <c r="A67" s="110"/>
      <c r="B67" s="110">
        <v>19139</v>
      </c>
      <c r="C67" s="110" t="s">
        <v>1757</v>
      </c>
      <c r="D67" s="110" t="str">
        <f>_xll.BDP(C67,$D$3)</f>
        <v>USD</v>
      </c>
      <c r="E67" s="110" t="s">
        <v>1758</v>
      </c>
      <c r="F67" s="111">
        <f>_xll.BDP(C67,$F$3)</f>
        <v>143.80000000000001</v>
      </c>
      <c r="G67" s="111" t="str">
        <f>_xll.BDP(C67,$G$3)</f>
        <v>#N/A Requesting Data...</v>
      </c>
      <c r="H67" s="112" t="e">
        <f>IF(OR(OR(G67="#N/A N/A",G67="#N/A Real Time"),OR(F67="#N/A N/A",F67="#N/A Real Time")),0,  G67 - F67)</f>
        <v>#VALUE!</v>
      </c>
      <c r="I67" s="113" t="e">
        <f>IF(OR(F67=0,F67="#N/A N/A"),0,H67 / F67*100)</f>
        <v>#VALUE!</v>
      </c>
      <c r="J67" s="114">
        <v>26300</v>
      </c>
      <c r="K67" s="110" t="str">
        <f>CONCATENATE(D79,D67, " Curncy")</f>
        <v>USDUSD Curncy</v>
      </c>
      <c r="L67" s="110">
        <f>IF(D67 = D79,1,_xll.BDP(K67,$L$3))</f>
        <v>1</v>
      </c>
      <c r="M67" s="372">
        <f>IF(D67 = D79,1,_xll.BDP(K67,$M$3)*L67)</f>
        <v>1</v>
      </c>
      <c r="N67" s="116" t="e">
        <f>H67*J67*R67/M67</f>
        <v>#VALUE!</v>
      </c>
      <c r="O67" s="379" t="e">
        <f>N67 / U79</f>
        <v>#VALUE!</v>
      </c>
      <c r="P67" s="286" t="e">
        <f>IF(OR(OR(J67=0,G67 = "#N/A N/A"),G67="#N/A Real Time"),0,G67*J67*R67/M67)</f>
        <v>#VALUE!</v>
      </c>
      <c r="Q67" s="384" t="e">
        <f>P67 / U79*100</f>
        <v>#VALUE!</v>
      </c>
      <c r="R67" s="110">
        <f>IF(EXACT(D67,UPPER(D67)),1,0.01)/T67</f>
        <v>1</v>
      </c>
      <c r="S67" s="110">
        <v>0</v>
      </c>
      <c r="T67" s="110">
        <v>1</v>
      </c>
      <c r="U67" s="110"/>
      <c r="V67" s="119">
        <f>_xll.BDH(C67,$V$3,$D$1,$D$1)</f>
        <v>143.09</v>
      </c>
      <c r="W67" s="119">
        <f>IF(OR(OR(F67="#N/A N/A",F67="#N/A Real Time"),OR(V67="#N/A N/A",V67="#N/A Real Time")),0,  F67 - V67)</f>
        <v>0.71000000000000796</v>
      </c>
      <c r="X67" s="129">
        <f>IF(OR(V67=0,V67="#N/A N/A"),0,W67 / V67*100)</f>
        <v>0.49619120833042696</v>
      </c>
      <c r="Y67" s="121">
        <v>26300</v>
      </c>
      <c r="Z67" s="122">
        <f>IF(D67 = D79,1,_xll.BDP(K67,$Z$3)*L67)</f>
        <v>1</v>
      </c>
      <c r="AA67" s="389">
        <f>W67*Y67*R67/Z67 / AB79</f>
        <v>1.3645002008885409E-4</v>
      </c>
      <c r="AB67" s="123"/>
    </row>
    <row r="68" spans="1:28" s="107" customFormat="1" ht="12" customHeight="1" x14ac:dyDescent="0.2">
      <c r="A68" s="152"/>
      <c r="B68" s="152">
        <v>19642</v>
      </c>
      <c r="C68" s="152" t="s">
        <v>56</v>
      </c>
      <c r="D68" s="152" t="str">
        <f>_xll.BDP(C68,$D$3)</f>
        <v>USD</v>
      </c>
      <c r="E68" s="152" t="s">
        <v>269</v>
      </c>
      <c r="F68" s="173">
        <f>_xll.BDP(C68,$F$3)</f>
        <v>11.63</v>
      </c>
      <c r="G68" s="173" t="str">
        <f>_xll.BDP(C68,$G$3)</f>
        <v>#N/A Requesting Data...</v>
      </c>
      <c r="H68" s="169" t="e">
        <f t="shared" ref="H68:H75" si="7">IF(OR(OR(G68="#N/A N/A",G68="#N/A Real Time"),OR(F68="#N/A N/A",F68="#N/A Real Time")),0,  G68 - F68)</f>
        <v>#VALUE!</v>
      </c>
      <c r="I68" s="170" t="e">
        <f t="shared" ref="I68:I75" si="8">IF(OR(F68=0,F68="#N/A N/A"),0,H68 / F68*100)</f>
        <v>#VALUE!</v>
      </c>
      <c r="J68" s="174">
        <v>256279</v>
      </c>
      <c r="K68" s="152" t="str">
        <f>CONCATENATE(D79,D68, " Curncy")</f>
        <v>USDUSD Curncy</v>
      </c>
      <c r="L68" s="152">
        <f>IF(D68 = D79,1,_xll.BDP(K68,$L$3))</f>
        <v>1</v>
      </c>
      <c r="M68" s="375">
        <f>IF(D68 = D79,1,_xll.BDP(K68,$M$3)*L68)</f>
        <v>1</v>
      </c>
      <c r="N68" s="174" t="e">
        <f t="shared" ref="N68:N75" si="9">H68*J68*R68/M68</f>
        <v>#VALUE!</v>
      </c>
      <c r="O68" s="381" t="e">
        <f>N68 / U79</f>
        <v>#VALUE!</v>
      </c>
      <c r="P68" s="175" t="e">
        <f t="shared" ref="P68:P75" si="10">IF(OR(OR(J68=0,G68 = "#N/A N/A"),G68="#N/A Real Time"),0,G68*J68*R68/M68)</f>
        <v>#VALUE!</v>
      </c>
      <c r="Q68" s="386" t="e">
        <f>P68 / U79*100</f>
        <v>#VALUE!</v>
      </c>
      <c r="R68" s="152">
        <f t="shared" ref="R68:R75" si="11">IF(EXACT(D68,UPPER(D68)),1,0.01)/T68</f>
        <v>1</v>
      </c>
      <c r="S68" s="152">
        <v>0</v>
      </c>
      <c r="T68" s="152">
        <v>1</v>
      </c>
      <c r="U68" s="152"/>
      <c r="V68" s="171">
        <f>_xll.BDH(C68,$V$3,$D$1,$D$1)</f>
        <v>11.2</v>
      </c>
      <c r="W68" s="171">
        <f t="shared" ref="W68:W75" si="12">IF(OR(OR(F68="#N/A N/A",F68="#N/A Real Time"),OR(V68="#N/A N/A",V68="#N/A Real Time")),0,  F68 - V68)</f>
        <v>0.43000000000000149</v>
      </c>
      <c r="X68" s="172">
        <f t="shared" ref="X68:X75" si="13">IF(OR(V68=0,V68="#N/A N/A"),0,W68 / V68*100)</f>
        <v>3.8392857142857277</v>
      </c>
      <c r="Y68" s="176">
        <v>256279</v>
      </c>
      <c r="Z68" s="177">
        <f>IF(D68 = D79,1,_xll.BDP(K68,$Z$3)*L68)</f>
        <v>1</v>
      </c>
      <c r="AA68" s="391">
        <f>W68*Y68*R68/Z68 / AB79</f>
        <v>8.052690044605044E-4</v>
      </c>
      <c r="AB68" s="167"/>
    </row>
    <row r="69" spans="1:28" s="107" customFormat="1" ht="12" customHeight="1" x14ac:dyDescent="0.2">
      <c r="A69" s="152"/>
      <c r="B69" s="152">
        <v>16301</v>
      </c>
      <c r="C69" s="152" t="s">
        <v>1666</v>
      </c>
      <c r="D69" s="152" t="str">
        <f>_xll.BDP(C69,$D$3)</f>
        <v>USD</v>
      </c>
      <c r="E69" s="152" t="s">
        <v>1667</v>
      </c>
      <c r="F69" s="173">
        <f>_xll.BDP(C69,$F$3)</f>
        <v>85.28</v>
      </c>
      <c r="G69" s="173" t="str">
        <f>_xll.BDP(C69,$G$3)</f>
        <v>#N/A Requesting Data...</v>
      </c>
      <c r="H69" s="169" t="e">
        <f>IF(OR(OR(G69="#N/A N/A",G69="#N/A Real Time"),OR(F69="#N/A N/A",F69="#N/A Real Time")),0,  G69 - F69)</f>
        <v>#VALUE!</v>
      </c>
      <c r="I69" s="170" t="e">
        <f>IF(OR(F69=0,F69="#N/A N/A"),0,H69 / F69*100)</f>
        <v>#VALUE!</v>
      </c>
      <c r="J69" s="174">
        <v>8368</v>
      </c>
      <c r="K69" s="152" t="str">
        <f>CONCATENATE(D79,D69, " Curncy")</f>
        <v>USDUSD Curncy</v>
      </c>
      <c r="L69" s="152">
        <f>IF(D69 = D79,1,_xll.BDP(K69,$L$3))</f>
        <v>1</v>
      </c>
      <c r="M69" s="375">
        <f>IF(D69 = D79,1,_xll.BDP(K69,$M$3)*L69)</f>
        <v>1</v>
      </c>
      <c r="N69" s="174" t="e">
        <f>H69*J69*R69/M69</f>
        <v>#VALUE!</v>
      </c>
      <c r="O69" s="381" t="e">
        <f>N69 / U79</f>
        <v>#VALUE!</v>
      </c>
      <c r="P69" s="175" t="e">
        <f>IF(OR(OR(J69=0,G69 = "#N/A N/A"),G69="#N/A Real Time"),0,G69*J69*R69/M69)</f>
        <v>#VALUE!</v>
      </c>
      <c r="Q69" s="386" t="e">
        <f>P69 / U79*100</f>
        <v>#VALUE!</v>
      </c>
      <c r="R69" s="152">
        <f>IF(EXACT(D69,UPPER(D69)),1,0.01)/T69</f>
        <v>1</v>
      </c>
      <c r="S69" s="152">
        <v>0</v>
      </c>
      <c r="T69" s="152">
        <v>1</v>
      </c>
      <c r="U69" s="152"/>
      <c r="V69" s="171">
        <f>_xll.BDH(C69,$V$3,$D$1,$D$1)</f>
        <v>85.73</v>
      </c>
      <c r="W69" s="171">
        <f>IF(OR(OR(F69="#N/A N/A",F69="#N/A Real Time"),OR(V69="#N/A N/A",V69="#N/A Real Time")),0,  F69 - V69)</f>
        <v>-0.45000000000000284</v>
      </c>
      <c r="X69" s="172">
        <f>IF(OR(V69=0,V69="#N/A N/A"),0,W69 / V69*100)</f>
        <v>-0.52490376764260216</v>
      </c>
      <c r="Y69" s="176">
        <v>8368</v>
      </c>
      <c r="Z69" s="177">
        <f>IF(D69 = D79,1,_xll.BDP(K69,$Z$3)*L69)</f>
        <v>1</v>
      </c>
      <c r="AA69" s="391">
        <f>W69*Y69*R69/Z69 / AB79</f>
        <v>-2.751653165782608E-5</v>
      </c>
      <c r="AB69" s="167"/>
    </row>
    <row r="70" spans="1:28" s="107" customFormat="1" ht="12" customHeight="1" x14ac:dyDescent="0.2">
      <c r="A70" s="110"/>
      <c r="B70" s="110">
        <v>2970</v>
      </c>
      <c r="C70" s="110" t="s">
        <v>1713</v>
      </c>
      <c r="D70" s="110" t="str">
        <f>_xll.BDP(C70,$D$3)</f>
        <v>USD</v>
      </c>
      <c r="E70" s="110" t="s">
        <v>1714</v>
      </c>
      <c r="F70" s="111">
        <f>_xll.BDP(C70,$F$3)</f>
        <v>301.63</v>
      </c>
      <c r="G70" s="111" t="str">
        <f>_xll.BDP(C70,$G$3)</f>
        <v>#N/A Requesting Data...</v>
      </c>
      <c r="H70" s="112" t="e">
        <f>IF(OR(OR(G70="#N/A N/A",G70="#N/A Real Time"),OR(F70="#N/A N/A",F70="#N/A Real Time")),0,  G70 - F70)</f>
        <v>#VALUE!</v>
      </c>
      <c r="I70" s="113" t="e">
        <f>IF(OR(F70=0,F70="#N/A N/A"),0,H70 / F70*100)</f>
        <v>#VALUE!</v>
      </c>
      <c r="J70" s="114">
        <v>929</v>
      </c>
      <c r="K70" s="110" t="str">
        <f>CONCATENATE(D79,D70, " Curncy")</f>
        <v>USDUSD Curncy</v>
      </c>
      <c r="L70" s="110">
        <f>IF(D70 = D79,1,_xll.BDP(K70,$L$3))</f>
        <v>1</v>
      </c>
      <c r="M70" s="372">
        <f>IF(D70 = D79,1,_xll.BDP(K70,$M$3)*L70)</f>
        <v>1</v>
      </c>
      <c r="N70" s="116" t="e">
        <f>H70*J70*R70/M70</f>
        <v>#VALUE!</v>
      </c>
      <c r="O70" s="379" t="e">
        <f>N70 / U79</f>
        <v>#VALUE!</v>
      </c>
      <c r="P70" s="286" t="e">
        <f>IF(OR(OR(J70=0,G70 = "#N/A N/A"),G70="#N/A Real Time"),0,G70*J70*R70/M70)</f>
        <v>#VALUE!</v>
      </c>
      <c r="Q70" s="384" t="e">
        <f>P70 / U79*100</f>
        <v>#VALUE!</v>
      </c>
      <c r="R70" s="110">
        <f>IF(EXACT(D70,UPPER(D70)),1,0.01)/T70</f>
        <v>1</v>
      </c>
      <c r="S70" s="110">
        <v>0</v>
      </c>
      <c r="T70" s="110">
        <v>1</v>
      </c>
      <c r="U70" s="110"/>
      <c r="V70" s="119" t="str">
        <f>_xll.BDH(C70,$V$3,$D$1,$D$1)</f>
        <v>#N/A Requesting Data...</v>
      </c>
      <c r="W70" s="119" t="e">
        <f>IF(OR(OR(F70="#N/A N/A",F70="#N/A Real Time"),OR(V70="#N/A N/A",V70="#N/A Real Time")),0,  F70 - V70)</f>
        <v>#VALUE!</v>
      </c>
      <c r="X70" s="129" t="e">
        <f>IF(OR(V70=0,V70="#N/A N/A"),0,W70 / V70*100)</f>
        <v>#VALUE!</v>
      </c>
      <c r="Y70" s="121">
        <v>929</v>
      </c>
      <c r="Z70" s="122">
        <f>IF(D70 = D79,1,_xll.BDP(K70,$Z$3)*L70)</f>
        <v>1</v>
      </c>
      <c r="AA70" s="389" t="e">
        <f>W70*Y70*R70/Z70 / AB79</f>
        <v>#VALUE!</v>
      </c>
      <c r="AB70" s="123"/>
    </row>
    <row r="71" spans="1:28" s="107" customFormat="1" ht="12" customHeight="1" x14ac:dyDescent="0.2">
      <c r="A71" s="110"/>
      <c r="B71" s="110">
        <v>1418</v>
      </c>
      <c r="C71" s="110" t="s">
        <v>824</v>
      </c>
      <c r="D71" s="110" t="str">
        <f>_xll.BDP(C71,$D$3)</f>
        <v>USD</v>
      </c>
      <c r="E71" s="110" t="s">
        <v>891</v>
      </c>
      <c r="F71" s="111">
        <f>_xll.BDP(C71,$F$3)</f>
        <v>87.55</v>
      </c>
      <c r="G71" s="111" t="str">
        <f>_xll.BDP(C71,$G$3)</f>
        <v>#N/A Requesting Data...</v>
      </c>
      <c r="H71" s="112" t="e">
        <f>IF(OR(OR(G71="#N/A N/A",G71="#N/A Real Time"),OR(F71="#N/A N/A",F71="#N/A Real Time")),0,  G71 - F71)</f>
        <v>#VALUE!</v>
      </c>
      <c r="I71" s="113" t="e">
        <f>IF(OR(F71=0,F71="#N/A N/A"),0,H71 / F71*100)</f>
        <v>#VALUE!</v>
      </c>
      <c r="J71" s="114">
        <v>62700</v>
      </c>
      <c r="K71" s="110" t="str">
        <f>CONCATENATE(D79,D71, " Curncy")</f>
        <v>USDUSD Curncy</v>
      </c>
      <c r="L71" s="110">
        <f>IF(D71 = D79,1,_xll.BDP(K71,$L$3))</f>
        <v>1</v>
      </c>
      <c r="M71" s="372">
        <f>IF(D71 = D79,1,_xll.BDP(K71,$M$3)*L71)</f>
        <v>1</v>
      </c>
      <c r="N71" s="116" t="e">
        <f>H71*J71*R71/M71</f>
        <v>#VALUE!</v>
      </c>
      <c r="O71" s="379" t="e">
        <f>N71 / U79</f>
        <v>#VALUE!</v>
      </c>
      <c r="P71" s="286" t="e">
        <f>IF(OR(OR(J71=0,G71 = "#N/A N/A"),G71="#N/A Real Time"),0,G71*J71*R71/M71)</f>
        <v>#VALUE!</v>
      </c>
      <c r="Q71" s="384" t="e">
        <f>P71 / U79*100</f>
        <v>#VALUE!</v>
      </c>
      <c r="R71" s="110">
        <f>IF(EXACT(D71,UPPER(D71)),1,0.01)/T71</f>
        <v>1</v>
      </c>
      <c r="S71" s="110">
        <v>0</v>
      </c>
      <c r="T71" s="110">
        <v>1</v>
      </c>
      <c r="U71" s="110"/>
      <c r="V71" s="119" t="str">
        <f>_xll.BDH(C71,$V$3,$D$1,$D$1)</f>
        <v>#N/A Requesting Data...</v>
      </c>
      <c r="W71" s="119" t="e">
        <f>IF(OR(OR(F71="#N/A N/A",F71="#N/A Real Time"),OR(V71="#N/A N/A",V71="#N/A Real Time")),0,  F71 - V71)</f>
        <v>#VALUE!</v>
      </c>
      <c r="X71" s="129" t="e">
        <f>IF(OR(V71=0,V71="#N/A N/A"),0,W71 / V71*100)</f>
        <v>#VALUE!</v>
      </c>
      <c r="Y71" s="121">
        <v>62700</v>
      </c>
      <c r="Z71" s="122">
        <f>IF(D71 = D79,1,_xll.BDP(K71,$Z$3)*L71)</f>
        <v>1</v>
      </c>
      <c r="AA71" s="389" t="e">
        <f>W71*Y71*R71/Z71 / AB79</f>
        <v>#VALUE!</v>
      </c>
      <c r="AB71" s="123"/>
    </row>
    <row r="72" spans="1:28" s="107" customFormat="1" ht="12" customHeight="1" x14ac:dyDescent="0.2">
      <c r="A72" s="110"/>
      <c r="B72" s="110">
        <v>1271</v>
      </c>
      <c r="C72" s="110" t="s">
        <v>1759</v>
      </c>
      <c r="D72" s="110" t="str">
        <f>_xll.BDP(C72,$D$3)</f>
        <v>USD</v>
      </c>
      <c r="E72" s="110" t="s">
        <v>1760</v>
      </c>
      <c r="F72" s="111">
        <f>_xll.BDP(C72,$F$3)</f>
        <v>21.04</v>
      </c>
      <c r="G72" s="111" t="str">
        <f>_xll.BDP(C72,$G$3)</f>
        <v>#N/A Requesting Data...</v>
      </c>
      <c r="H72" s="112" t="e">
        <f>IF(OR(OR(G72="#N/A N/A",G72="#N/A Real Time"),OR(F72="#N/A N/A",F72="#N/A Real Time")),0,  G72 - F72)</f>
        <v>#VALUE!</v>
      </c>
      <c r="I72" s="113" t="e">
        <f>IF(OR(F72=0,F72="#N/A N/A"),0,H72 / F72*100)</f>
        <v>#VALUE!</v>
      </c>
      <c r="J72" s="114">
        <v>215588</v>
      </c>
      <c r="K72" s="110" t="str">
        <f>CONCATENATE(D79,D72, " Curncy")</f>
        <v>USDUSD Curncy</v>
      </c>
      <c r="L72" s="110">
        <f>IF(D72 = D79,1,_xll.BDP(K72,$L$3))</f>
        <v>1</v>
      </c>
      <c r="M72" s="372">
        <f>IF(D72 = D79,1,_xll.BDP(K72,$M$3)*L72)</f>
        <v>1</v>
      </c>
      <c r="N72" s="116" t="e">
        <f>H72*J72*R72/M72</f>
        <v>#VALUE!</v>
      </c>
      <c r="O72" s="379" t="e">
        <f>N72 / U79</f>
        <v>#VALUE!</v>
      </c>
      <c r="P72" s="286" t="e">
        <f>IF(OR(OR(J72=0,G72 = "#N/A N/A"),G72="#N/A Real Time"),0,G72*J72*R72/M72)</f>
        <v>#VALUE!</v>
      </c>
      <c r="Q72" s="384" t="e">
        <f>P72 / U79*100</f>
        <v>#VALUE!</v>
      </c>
      <c r="R72" s="110">
        <f>IF(EXACT(D72,UPPER(D72)),1,0.01)/T72</f>
        <v>1</v>
      </c>
      <c r="S72" s="110">
        <v>0</v>
      </c>
      <c r="T72" s="110">
        <v>1</v>
      </c>
      <c r="U72" s="110"/>
      <c r="V72" s="119" t="str">
        <f>_xll.BDH(C72,$V$3,$D$1,$D$1)</f>
        <v>#N/A Requesting Data...</v>
      </c>
      <c r="W72" s="119" t="e">
        <f>IF(OR(OR(F72="#N/A N/A",F72="#N/A Real Time"),OR(V72="#N/A N/A",V72="#N/A Real Time")),0,  F72 - V72)</f>
        <v>#VALUE!</v>
      </c>
      <c r="X72" s="129" t="e">
        <f>IF(OR(V72=0,V72="#N/A N/A"),0,W72 / V72*100)</f>
        <v>#VALUE!</v>
      </c>
      <c r="Y72" s="121">
        <v>215588</v>
      </c>
      <c r="Z72" s="122">
        <f>IF(D72 = D79,1,_xll.BDP(K72,$Z$3)*L72)</f>
        <v>1</v>
      </c>
      <c r="AA72" s="389" t="e">
        <f>W72*Y72*R72/Z72 / AB79</f>
        <v>#VALUE!</v>
      </c>
      <c r="AB72" s="123"/>
    </row>
    <row r="73" spans="1:28" s="107" customFormat="1" ht="12" customHeight="1" x14ac:dyDescent="0.2">
      <c r="A73" s="152"/>
      <c r="B73" s="152">
        <v>24161</v>
      </c>
      <c r="C73" s="152" t="s">
        <v>1176</v>
      </c>
      <c r="D73" s="152" t="str">
        <f>_xll.BDP(C73,$D$3)</f>
        <v>USD</v>
      </c>
      <c r="E73" s="152" t="s">
        <v>1177</v>
      </c>
      <c r="F73" s="173">
        <f>_xll.BDP(C73,$F$3)</f>
        <v>8.2899999999999991</v>
      </c>
      <c r="G73" s="173" t="str">
        <f>_xll.BDP(C73,$G$3)</f>
        <v>#N/A Requesting Data...</v>
      </c>
      <c r="H73" s="169" t="e">
        <f t="shared" si="7"/>
        <v>#VALUE!</v>
      </c>
      <c r="I73" s="170" t="e">
        <f t="shared" si="8"/>
        <v>#VALUE!</v>
      </c>
      <c r="J73" s="174">
        <v>1991344</v>
      </c>
      <c r="K73" s="152" t="str">
        <f>CONCATENATE(D79,D73, " Curncy")</f>
        <v>USDUSD Curncy</v>
      </c>
      <c r="L73" s="152">
        <f>IF(D73 = D79,1,_xll.BDP(K73,$L$3))</f>
        <v>1</v>
      </c>
      <c r="M73" s="375">
        <f>IF(D73 = D79,1,_xll.BDP(K73,$M$3)*L73)</f>
        <v>1</v>
      </c>
      <c r="N73" s="174" t="e">
        <f t="shared" si="9"/>
        <v>#VALUE!</v>
      </c>
      <c r="O73" s="381" t="e">
        <f>N73 / U79</f>
        <v>#VALUE!</v>
      </c>
      <c r="P73" s="175" t="e">
        <f t="shared" si="10"/>
        <v>#VALUE!</v>
      </c>
      <c r="Q73" s="386" t="e">
        <f>P73 / U79*100</f>
        <v>#VALUE!</v>
      </c>
      <c r="R73" s="152">
        <f t="shared" si="11"/>
        <v>1</v>
      </c>
      <c r="S73" s="152">
        <v>0</v>
      </c>
      <c r="T73" s="152">
        <v>1</v>
      </c>
      <c r="U73" s="152"/>
      <c r="V73" s="171" t="str">
        <f>_xll.BDH(C73,$V$3,$D$1,$D$1)</f>
        <v>#N/A Requesting Data...</v>
      </c>
      <c r="W73" s="171" t="e">
        <f t="shared" si="12"/>
        <v>#VALUE!</v>
      </c>
      <c r="X73" s="172" t="e">
        <f t="shared" si="13"/>
        <v>#VALUE!</v>
      </c>
      <c r="Y73" s="176">
        <v>1991344</v>
      </c>
      <c r="Z73" s="177">
        <f>IF(D73 = D79,1,_xll.BDP(K73,$Z$3)*L73)</f>
        <v>1</v>
      </c>
      <c r="AA73" s="391" t="e">
        <f>W73*Y73*R73/Z73 / AB79</f>
        <v>#VALUE!</v>
      </c>
      <c r="AB73" s="167"/>
    </row>
    <row r="74" spans="1:28" s="107" customFormat="1" ht="12" customHeight="1" x14ac:dyDescent="0.2">
      <c r="A74" s="152"/>
      <c r="B74" s="152">
        <v>29157</v>
      </c>
      <c r="C74" s="152" t="s">
        <v>1608</v>
      </c>
      <c r="D74" s="152" t="str">
        <f>_xll.BDP(C74,$D$3)</f>
        <v>USD</v>
      </c>
      <c r="E74" s="152" t="s">
        <v>1609</v>
      </c>
      <c r="F74" s="173">
        <f>_xll.BDP(C74,$F$3)</f>
        <v>81.680000000000007</v>
      </c>
      <c r="G74" s="173" t="str">
        <f>_xll.BDP(C74,$G$3)</f>
        <v>#N/A Requesting Data...</v>
      </c>
      <c r="H74" s="169" t="e">
        <f t="shared" si="7"/>
        <v>#VALUE!</v>
      </c>
      <c r="I74" s="170" t="e">
        <f t="shared" si="8"/>
        <v>#VALUE!</v>
      </c>
      <c r="J74" s="174">
        <v>15836</v>
      </c>
      <c r="K74" s="152" t="str">
        <f>CONCATENATE(D79,D74, " Curncy")</f>
        <v>USDUSD Curncy</v>
      </c>
      <c r="L74" s="152">
        <f>IF(D74 = D79,1,_xll.BDP(K74,$L$3))</f>
        <v>1</v>
      </c>
      <c r="M74" s="375">
        <f>IF(D74 = D79,1,_xll.BDP(K74,$M$3)*L74)</f>
        <v>1</v>
      </c>
      <c r="N74" s="174" t="e">
        <f t="shared" si="9"/>
        <v>#VALUE!</v>
      </c>
      <c r="O74" s="381" t="e">
        <f>N74 / U79</f>
        <v>#VALUE!</v>
      </c>
      <c r="P74" s="175" t="e">
        <f t="shared" si="10"/>
        <v>#VALUE!</v>
      </c>
      <c r="Q74" s="386" t="e">
        <f>P74 / U79*100</f>
        <v>#VALUE!</v>
      </c>
      <c r="R74" s="152">
        <f t="shared" si="11"/>
        <v>1</v>
      </c>
      <c r="S74" s="152">
        <v>0</v>
      </c>
      <c r="T74" s="152">
        <v>1</v>
      </c>
      <c r="U74" s="152"/>
      <c r="V74" s="171" t="str">
        <f>_xll.BDH(C74,$V$3,$D$1,$D$1)</f>
        <v>#N/A Requesting Data...</v>
      </c>
      <c r="W74" s="171" t="e">
        <f t="shared" si="12"/>
        <v>#VALUE!</v>
      </c>
      <c r="X74" s="172" t="e">
        <f t="shared" si="13"/>
        <v>#VALUE!</v>
      </c>
      <c r="Y74" s="176">
        <v>15836</v>
      </c>
      <c r="Z74" s="177">
        <f>IF(D74 = D79,1,_xll.BDP(K74,$Z$3)*L74)</f>
        <v>1</v>
      </c>
      <c r="AA74" s="391" t="e">
        <f>W74*Y74*R74/Z74 / AB79</f>
        <v>#VALUE!</v>
      </c>
      <c r="AB74" s="167"/>
    </row>
    <row r="75" spans="1:28" s="107" customFormat="1" ht="12" customHeight="1" x14ac:dyDescent="0.2">
      <c r="A75" s="152"/>
      <c r="B75" s="152">
        <v>553</v>
      </c>
      <c r="C75" s="152" t="s">
        <v>1303</v>
      </c>
      <c r="D75" s="152" t="str">
        <f>_xll.BDP(C75,$D$3)</f>
        <v>USD</v>
      </c>
      <c r="E75" s="152" t="s">
        <v>1304</v>
      </c>
      <c r="F75" s="173">
        <f>_xll.BDP(C75,$F$3)</f>
        <v>7.43</v>
      </c>
      <c r="G75" s="173" t="str">
        <f>_xll.BDP(C75,$G$3)</f>
        <v>#N/A Requesting Data...</v>
      </c>
      <c r="H75" s="169" t="e">
        <f t="shared" si="7"/>
        <v>#VALUE!</v>
      </c>
      <c r="I75" s="170" t="e">
        <f t="shared" si="8"/>
        <v>#VALUE!</v>
      </c>
      <c r="J75" s="174">
        <v>47086</v>
      </c>
      <c r="K75" s="152" t="str">
        <f>CONCATENATE(D79,D75, " Curncy")</f>
        <v>USDUSD Curncy</v>
      </c>
      <c r="L75" s="152">
        <f>IF(D75 = D79,1,_xll.BDP(K75,$L$3))</f>
        <v>1</v>
      </c>
      <c r="M75" s="375">
        <f>IF(D75 = D79,1,_xll.BDP(K75,$M$3)*L75)</f>
        <v>1</v>
      </c>
      <c r="N75" s="174" t="e">
        <f t="shared" si="9"/>
        <v>#VALUE!</v>
      </c>
      <c r="O75" s="381" t="e">
        <f>N75 / U79</f>
        <v>#VALUE!</v>
      </c>
      <c r="P75" s="175" t="e">
        <f t="shared" si="10"/>
        <v>#VALUE!</v>
      </c>
      <c r="Q75" s="386" t="e">
        <f>P75 / U79*100</f>
        <v>#VALUE!</v>
      </c>
      <c r="R75" s="152">
        <f t="shared" si="11"/>
        <v>1</v>
      </c>
      <c r="S75" s="152">
        <v>0</v>
      </c>
      <c r="T75" s="152">
        <v>1</v>
      </c>
      <c r="U75" s="152"/>
      <c r="V75" s="171" t="str">
        <f>_xll.BDH(C75,$V$3,$D$1,$D$1)</f>
        <v>#N/A Requesting Data...</v>
      </c>
      <c r="W75" s="171" t="e">
        <f t="shared" si="12"/>
        <v>#VALUE!</v>
      </c>
      <c r="X75" s="172" t="e">
        <f t="shared" si="13"/>
        <v>#VALUE!</v>
      </c>
      <c r="Y75" s="176">
        <v>47086</v>
      </c>
      <c r="Z75" s="177">
        <f>IF(D75 = D79,1,_xll.BDP(K75,$Z$3)*L75)</f>
        <v>1</v>
      </c>
      <c r="AA75" s="391" t="e">
        <f>W75*Y75*R75/Z75 / AB79</f>
        <v>#VALUE!</v>
      </c>
      <c r="AB75" s="167"/>
    </row>
    <row r="76" spans="1:28" s="107" customFormat="1" ht="12" customHeight="1" x14ac:dyDescent="0.2">
      <c r="A76" s="152"/>
      <c r="B76" s="152">
        <v>26364</v>
      </c>
      <c r="C76" s="152" t="s">
        <v>1618</v>
      </c>
      <c r="D76" s="152" t="str">
        <f>_xll.BDP(C76,$D$3)</f>
        <v>USD</v>
      </c>
      <c r="E76" s="152" t="s">
        <v>1371</v>
      </c>
      <c r="F76" s="173">
        <f>_xll.BDP(C76,$F$3)</f>
        <v>42.85</v>
      </c>
      <c r="G76" s="173" t="str">
        <f>_xll.BDP(C76,$G$3)</f>
        <v>#N/A Requesting Data...</v>
      </c>
      <c r="H76" s="169" t="e">
        <f>IF(OR(OR(G76="#N/A N/A",G76="#N/A Real Time"),OR(F76="#N/A N/A",F76="#N/A Real Time")),0,  G76 - F76)</f>
        <v>#VALUE!</v>
      </c>
      <c r="I76" s="170" t="e">
        <f>IF(OR(F76=0,F76="#N/A N/A"),0,H76 / F76*100)</f>
        <v>#VALUE!</v>
      </c>
      <c r="J76" s="174">
        <v>65082</v>
      </c>
      <c r="K76" s="152" t="str">
        <f>CONCATENATE(D79,D76, " Curncy")</f>
        <v>USDUSD Curncy</v>
      </c>
      <c r="L76" s="152">
        <f>IF(D76 = D79,1,_xll.BDP(K76,$L$3))</f>
        <v>1</v>
      </c>
      <c r="M76" s="375">
        <f>IF(D76 = D79,1,_xll.BDP(K76,$M$3)*L76)</f>
        <v>1</v>
      </c>
      <c r="N76" s="174" t="e">
        <f>H76*J76*R76/M76</f>
        <v>#VALUE!</v>
      </c>
      <c r="O76" s="381" t="e">
        <f>N76 / U79</f>
        <v>#VALUE!</v>
      </c>
      <c r="P76" s="175" t="e">
        <f>IF(OR(OR(J76=0,G76 = "#N/A N/A"),G76="#N/A Real Time"),0,G76*J76*R76/M76)</f>
        <v>#VALUE!</v>
      </c>
      <c r="Q76" s="386" t="e">
        <f>P76 / U79*100</f>
        <v>#VALUE!</v>
      </c>
      <c r="R76" s="152">
        <f>IF(EXACT(D76,UPPER(D76)),1,0.01)/T76</f>
        <v>1</v>
      </c>
      <c r="S76" s="152">
        <v>0</v>
      </c>
      <c r="T76" s="152">
        <v>1</v>
      </c>
      <c r="U76" s="152"/>
      <c r="V76" s="171" t="str">
        <f>_xll.BDH(C76,$V$3,$D$1,$D$1)</f>
        <v>#N/A Requesting Data...</v>
      </c>
      <c r="W76" s="171" t="e">
        <f>IF(OR(OR(F76="#N/A N/A",F76="#N/A Real Time"),OR(V76="#N/A N/A",V76="#N/A Real Time")),0,  F76 - V76)</f>
        <v>#VALUE!</v>
      </c>
      <c r="X76" s="172" t="e">
        <f>IF(OR(V76=0,V76="#N/A N/A"),0,W76 / V76*100)</f>
        <v>#VALUE!</v>
      </c>
      <c r="Y76" s="176">
        <v>65082</v>
      </c>
      <c r="Z76" s="177">
        <f>IF(D76 = D79,1,_xll.BDP(K76,$Z$3)*L76)</f>
        <v>1</v>
      </c>
      <c r="AA76" s="391" t="e">
        <f>W76*Y76*R76/Z76 / AB79</f>
        <v>#VALUE!</v>
      </c>
      <c r="AB76" s="167"/>
    </row>
    <row r="77" spans="1:28" s="107" customFormat="1" ht="12" customHeight="1" x14ac:dyDescent="0.2">
      <c r="A77" s="287" t="s">
        <v>1570</v>
      </c>
      <c r="B77" s="287"/>
      <c r="C77" s="287"/>
      <c r="D77" s="287"/>
      <c r="E77" s="287" t="s">
        <v>26</v>
      </c>
      <c r="F77" s="288"/>
      <c r="G77" s="288"/>
      <c r="H77" s="289"/>
      <c r="I77" s="290"/>
      <c r="J77" s="291"/>
      <c r="K77" s="287"/>
      <c r="L77" s="287"/>
      <c r="M77" s="374"/>
      <c r="N77" s="292" t="e">
        <f xml:space="preserve"> SUM(N66:N76)</f>
        <v>#VALUE!</v>
      </c>
      <c r="O77" s="380" t="e">
        <f xml:space="preserve"> SUM(O66:O76)</f>
        <v>#VALUE!</v>
      </c>
      <c r="P77" s="293" t="e">
        <f xml:space="preserve"> SUM(P66:P76)</f>
        <v>#VALUE!</v>
      </c>
      <c r="Q77" s="385" t="e">
        <f xml:space="preserve"> SUM(Q66:Q76)</f>
        <v>#VALUE!</v>
      </c>
      <c r="R77" s="287"/>
      <c r="S77" s="287"/>
      <c r="T77" s="287"/>
      <c r="U77" s="287"/>
      <c r="V77" s="294"/>
      <c r="W77" s="294"/>
      <c r="X77" s="295"/>
      <c r="Y77" s="296"/>
      <c r="Z77" s="297"/>
      <c r="AA77" s="390" t="e">
        <f xml:space="preserve"> SUM(AA66:AA76)</f>
        <v>#VALUE!</v>
      </c>
      <c r="AB77" s="298"/>
    </row>
    <row r="78" spans="1:28" s="107" customFormat="1" ht="12" customHeight="1" x14ac:dyDescent="0.2">
      <c r="A78" s="152"/>
      <c r="B78" s="152"/>
      <c r="C78" s="152"/>
      <c r="D78" s="152"/>
      <c r="E78" s="152"/>
      <c r="F78" s="173"/>
      <c r="G78" s="173"/>
      <c r="H78" s="169"/>
      <c r="I78" s="170"/>
      <c r="J78" s="174"/>
      <c r="K78" s="152"/>
      <c r="L78" s="152"/>
      <c r="M78" s="375"/>
      <c r="N78" s="174"/>
      <c r="O78" s="381"/>
      <c r="P78" s="175"/>
      <c r="Q78" s="386"/>
      <c r="R78" s="152"/>
      <c r="S78" s="152"/>
      <c r="T78" s="152"/>
      <c r="U78" s="152"/>
      <c r="V78" s="171"/>
      <c r="W78" s="171"/>
      <c r="X78" s="172"/>
      <c r="Y78" s="176"/>
      <c r="Z78" s="177"/>
      <c r="AA78" s="391"/>
      <c r="AB78" s="167"/>
    </row>
    <row r="79" spans="1:28" s="107" customFormat="1" ht="12" customHeight="1" thickBot="1" x14ac:dyDescent="0.25">
      <c r="A79" s="266" t="s">
        <v>1571</v>
      </c>
      <c r="B79" s="266"/>
      <c r="C79" s="266"/>
      <c r="D79" s="266" t="s">
        <v>31</v>
      </c>
      <c r="E79" s="266" t="s">
        <v>1184</v>
      </c>
      <c r="F79" s="267"/>
      <c r="G79" s="267"/>
      <c r="H79" s="268"/>
      <c r="I79" s="269"/>
      <c r="J79" s="270"/>
      <c r="K79" s="266"/>
      <c r="L79" s="266"/>
      <c r="M79" s="377"/>
      <c r="N79" s="272" t="e">
        <f>N65+N77+N41+N28+N35+N22+N19+N12+N38+N7+N31+N15</f>
        <v>#VALUE!</v>
      </c>
      <c r="O79" s="383" t="e">
        <f>O65+O77+O41+O28+O35+O22+O19+O12+O38+O7+O31+O15</f>
        <v>#VALUE!</v>
      </c>
      <c r="P79" s="273" t="e">
        <f>P65+P77+P41+P28+P35+P22+P19+P12+P38+P7+P31+P15</f>
        <v>#VALUE!</v>
      </c>
      <c r="Q79" s="388" t="e">
        <f>Q65+Q77+Q41+Q28+Q35+Q22+Q19+Q12+Q38+Q7+Q31+Q15</f>
        <v>#VALUE!</v>
      </c>
      <c r="R79" s="266"/>
      <c r="S79" s="266"/>
      <c r="T79" s="266"/>
      <c r="U79" s="266">
        <v>137250092.99288335</v>
      </c>
      <c r="V79" s="267"/>
      <c r="W79" s="267"/>
      <c r="X79" s="269"/>
      <c r="Y79" s="270"/>
      <c r="Z79" s="271"/>
      <c r="AA79" s="383" t="e">
        <f>AA65+AA77+AA41+AA28+AA35+AA22+AA19+AA12+AA38+AA7+AA31+AA15</f>
        <v>#VALUE!</v>
      </c>
      <c r="AB79" s="266">
        <v>136848642.36619863</v>
      </c>
    </row>
    <row r="80" spans="1:28" s="107" customFormat="1" ht="12" customHeight="1" thickTop="1" x14ac:dyDescent="0.2">
      <c r="A80" s="152"/>
      <c r="B80" s="152"/>
      <c r="C80" s="152"/>
      <c r="D80" s="152"/>
      <c r="E80" s="152"/>
      <c r="F80" s="173"/>
      <c r="G80" s="173"/>
      <c r="H80" s="169"/>
      <c r="I80" s="170"/>
      <c r="J80" s="174"/>
      <c r="K80" s="152"/>
      <c r="L80" s="152"/>
      <c r="M80" s="327"/>
      <c r="N80" s="174"/>
      <c r="O80" s="333"/>
      <c r="P80" s="175"/>
      <c r="Q80" s="339"/>
      <c r="R80" s="152"/>
      <c r="S80" s="152"/>
      <c r="T80" s="152"/>
      <c r="U80" s="152"/>
      <c r="V80" s="171"/>
      <c r="W80" s="171"/>
      <c r="X80" s="172"/>
      <c r="Y80" s="176"/>
      <c r="Z80" s="177"/>
      <c r="AA80" s="345"/>
      <c r="AB80" s="167"/>
    </row>
    <row r="81" spans="1:28" s="107" customFormat="1" ht="12" customHeight="1" x14ac:dyDescent="0.2">
      <c r="A81" s="152"/>
      <c r="B81" s="152">
        <v>27631</v>
      </c>
      <c r="C81" s="152" t="s">
        <v>1332</v>
      </c>
      <c r="D81" s="152" t="str">
        <f>_xll.BDP(C81,$D$3)</f>
        <v>EUR</v>
      </c>
      <c r="E81" s="152" t="s">
        <v>1333</v>
      </c>
      <c r="F81" s="173">
        <f>_xll.BDP(C81,$F$3)</f>
        <v>11.4</v>
      </c>
      <c r="G81" s="173" t="str">
        <f>_xll.BDP(C81,$G$3)</f>
        <v>#N/A Requesting Data...</v>
      </c>
      <c r="H81" s="169" t="e">
        <f>IF(OR(OR(G81="#N/A N/A",G81="#N/A Real Time"),OR(F81="#N/A N/A",F81="#N/A Real Time")),0,  G81 - F81)</f>
        <v>#VALUE!</v>
      </c>
      <c r="I81" s="170" t="e">
        <f>IF(OR(F81=0,F81="#N/A N/A"),0,H81 / F81*100)</f>
        <v>#VALUE!</v>
      </c>
      <c r="J81" s="174">
        <v>221053</v>
      </c>
      <c r="K81" s="152" t="str">
        <f>CONCATENATE(D141,D81, " Curncy")</f>
        <v>USDEUR Curncy</v>
      </c>
      <c r="L81" s="152" t="str">
        <f>IF(D81 = D141,1,_xll.BDP(K81,$L$3))</f>
        <v>#N/A Requesting Data...</v>
      </c>
      <c r="M81" s="327" t="e">
        <f>IF(D81 = D141,1,_xll.BDP(K81,$M$3)*L81)</f>
        <v>#VALUE!</v>
      </c>
      <c r="N81" s="174" t="e">
        <f>H81*J81*R81/M81</f>
        <v>#VALUE!</v>
      </c>
      <c r="O81" s="333" t="e">
        <f>N81 / U141</f>
        <v>#VALUE!</v>
      </c>
      <c r="P81" s="175" t="e">
        <f>IF(OR(OR(J81=0,G81 = "#N/A N/A"),G81="#N/A Real Time"),0,G81*J81*R81/M81)</f>
        <v>#VALUE!</v>
      </c>
      <c r="Q81" s="339" t="e">
        <f>P81 / U141*100</f>
        <v>#VALUE!</v>
      </c>
      <c r="R81" s="152">
        <f>IF(EXACT(D81,UPPER(D81)),1,0.01)/T81</f>
        <v>1</v>
      </c>
      <c r="S81" s="152">
        <v>0</v>
      </c>
      <c r="T81" s="152">
        <v>1</v>
      </c>
      <c r="U81" s="152"/>
      <c r="V81" s="171" t="str">
        <f>_xll.BDH(C81,$V$3,$D$1,$D$1)</f>
        <v>#N/A Requesting Data...</v>
      </c>
      <c r="W81" s="171" t="e">
        <f>IF(OR(OR(F81="#N/A N/A",F81="#N/A Real Time"),OR(V81="#N/A N/A",V81="#N/A Real Time")),0,  F81 - V81)</f>
        <v>#VALUE!</v>
      </c>
      <c r="X81" s="172" t="e">
        <f>IF(OR(V81=0,V81="#N/A N/A"),0,W81 / V81*100)</f>
        <v>#VALUE!</v>
      </c>
      <c r="Y81" s="176">
        <v>221053</v>
      </c>
      <c r="Z81" s="177" t="e">
        <f>IF(D81 = D141,1,_xll.BDP(K81,$Z$3)*L81)</f>
        <v>#VALUE!</v>
      </c>
      <c r="AA81" s="345" t="e">
        <f>W81*Y81*R81/Z81 / AB141</f>
        <v>#VALUE!</v>
      </c>
      <c r="AB81" s="167"/>
    </row>
    <row r="82" spans="1:28" s="107" customFormat="1" ht="12" customHeight="1" x14ac:dyDescent="0.2">
      <c r="A82" s="186" t="s">
        <v>1561</v>
      </c>
      <c r="B82" s="186"/>
      <c r="C82" s="186"/>
      <c r="D82" s="186"/>
      <c r="E82" s="186" t="s">
        <v>176</v>
      </c>
      <c r="F82" s="230"/>
      <c r="G82" s="230"/>
      <c r="H82" s="231"/>
      <c r="I82" s="232"/>
      <c r="J82" s="233"/>
      <c r="K82" s="186"/>
      <c r="L82" s="186"/>
      <c r="M82" s="328"/>
      <c r="N82" s="233" t="e">
        <f xml:space="preserve"> SUM(N80:N81)</f>
        <v>#VALUE!</v>
      </c>
      <c r="O82" s="334" t="e">
        <f xml:space="preserve"> SUM(O80:O81)</f>
        <v>#VALUE!</v>
      </c>
      <c r="P82" s="234" t="e">
        <f xml:space="preserve"> SUM(P80:P81)</f>
        <v>#VALUE!</v>
      </c>
      <c r="Q82" s="340" t="e">
        <f xml:space="preserve"> SUM(Q80:Q81)</f>
        <v>#VALUE!</v>
      </c>
      <c r="R82" s="186"/>
      <c r="S82" s="186"/>
      <c r="T82" s="186"/>
      <c r="U82" s="186"/>
      <c r="V82" s="235"/>
      <c r="W82" s="235"/>
      <c r="X82" s="236"/>
      <c r="Y82" s="237"/>
      <c r="Z82" s="238"/>
      <c r="AA82" s="346" t="e">
        <f xml:space="preserve"> SUM(AA80:AA81)</f>
        <v>#VALUE!</v>
      </c>
      <c r="AB82" s="211"/>
    </row>
    <row r="83" spans="1:28" s="107" customFormat="1" ht="12" customHeight="1" x14ac:dyDescent="0.2">
      <c r="A83" s="152"/>
      <c r="B83" s="152"/>
      <c r="C83" s="152"/>
      <c r="D83" s="152"/>
      <c r="E83" s="152"/>
      <c r="F83" s="173"/>
      <c r="G83" s="173"/>
      <c r="H83" s="169"/>
      <c r="I83" s="170"/>
      <c r="J83" s="174"/>
      <c r="K83" s="152"/>
      <c r="L83" s="152"/>
      <c r="M83" s="327"/>
      <c r="N83" s="174"/>
      <c r="O83" s="333"/>
      <c r="P83" s="175"/>
      <c r="Q83" s="339"/>
      <c r="R83" s="152"/>
      <c r="S83" s="152"/>
      <c r="T83" s="152"/>
      <c r="U83" s="152"/>
      <c r="V83" s="171"/>
      <c r="W83" s="171"/>
      <c r="X83" s="172"/>
      <c r="Y83" s="176"/>
      <c r="Z83" s="177"/>
      <c r="AA83" s="345"/>
      <c r="AB83" s="167"/>
    </row>
    <row r="84" spans="1:28" s="107" customFormat="1" ht="12" customHeight="1" x14ac:dyDescent="0.2">
      <c r="A84" s="152"/>
      <c r="B84" s="152">
        <v>26234</v>
      </c>
      <c r="C84" s="152" t="s">
        <v>1283</v>
      </c>
      <c r="D84" s="152" t="str">
        <f>_xll.BDP(C84,$D$3)</f>
        <v>CAD</v>
      </c>
      <c r="E84" s="152" t="s">
        <v>1284</v>
      </c>
      <c r="F84" s="173">
        <f>_xll.BDP(C84,$F$3)</f>
        <v>22.76</v>
      </c>
      <c r="G84" s="173" t="str">
        <f>_xll.BDP(C84,$G$3)</f>
        <v>#N/A Requesting Data...</v>
      </c>
      <c r="H84" s="169" t="e">
        <f>IF(OR(OR(G84="#N/A N/A",G84="#N/A Real Time"),OR(F84="#N/A N/A",F84="#N/A Real Time")),0,  G84 - F84)</f>
        <v>#VALUE!</v>
      </c>
      <c r="I84" s="170" t="e">
        <f>IF(OR(F84=0,F84="#N/A N/A"),0,H84 / F84*100)</f>
        <v>#VALUE!</v>
      </c>
      <c r="J84" s="174">
        <v>216791</v>
      </c>
      <c r="K84" s="152" t="str">
        <f>CONCATENATE(D141,D84, " Curncy")</f>
        <v>USDCAD Curncy</v>
      </c>
      <c r="L84" s="152" t="str">
        <f>IF(D84 = D141,1,_xll.BDP(K84,$L$3))</f>
        <v>#N/A Requesting Data...</v>
      </c>
      <c r="M84" s="327" t="e">
        <f>IF(D84 = D141,1,_xll.BDP(K84,$M$3)*L84)</f>
        <v>#VALUE!</v>
      </c>
      <c r="N84" s="174" t="e">
        <f>H84*J84*R84/M84</f>
        <v>#VALUE!</v>
      </c>
      <c r="O84" s="333" t="e">
        <f>N84 / U141</f>
        <v>#VALUE!</v>
      </c>
      <c r="P84" s="175" t="e">
        <f>IF(OR(OR(J84=0,G84 = "#N/A N/A"),G84="#N/A Real Time"),0,G84*J84*R84/M84)</f>
        <v>#VALUE!</v>
      </c>
      <c r="Q84" s="339" t="e">
        <f>P84 / U141*100</f>
        <v>#VALUE!</v>
      </c>
      <c r="R84" s="152">
        <f>IF(EXACT(D84,UPPER(D84)),1,0.01)/T84</f>
        <v>1</v>
      </c>
      <c r="S84" s="152">
        <v>0</v>
      </c>
      <c r="T84" s="152">
        <v>1</v>
      </c>
      <c r="U84" s="152"/>
      <c r="V84" s="171" t="str">
        <f>_xll.BDH(C84,$V$3,$D$1,$D$1)</f>
        <v>#N/A N/A</v>
      </c>
      <c r="W84" s="171">
        <f>IF(OR(OR(F84="#N/A N/A",F84="#N/A Real Time"),OR(V84="#N/A N/A",V84="#N/A Real Time")),0,  F84 - V84)</f>
        <v>0</v>
      </c>
      <c r="X84" s="172">
        <f>IF(OR(V84=0,V84="#N/A N/A"),0,W84 / V84*100)</f>
        <v>0</v>
      </c>
      <c r="Y84" s="176">
        <v>216791</v>
      </c>
      <c r="Z84" s="177" t="e">
        <f>IF(D84 = D141,1,_xll.BDP(K84,$Z$3)*L84)</f>
        <v>#VALUE!</v>
      </c>
      <c r="AA84" s="345" t="e">
        <f>W84*Y84*R84/Z84 / AB141</f>
        <v>#VALUE!</v>
      </c>
      <c r="AB84" s="167"/>
    </row>
    <row r="85" spans="1:28" s="107" customFormat="1" ht="12" customHeight="1" x14ac:dyDescent="0.2">
      <c r="A85" s="186" t="s">
        <v>1562</v>
      </c>
      <c r="B85" s="186"/>
      <c r="C85" s="186"/>
      <c r="D85" s="186"/>
      <c r="E85" s="186" t="s">
        <v>172</v>
      </c>
      <c r="F85" s="230"/>
      <c r="G85" s="230"/>
      <c r="H85" s="231"/>
      <c r="I85" s="232"/>
      <c r="J85" s="233"/>
      <c r="K85" s="186"/>
      <c r="L85" s="186"/>
      <c r="M85" s="328"/>
      <c r="N85" s="233" t="e">
        <f xml:space="preserve"> SUM(N83:N84)</f>
        <v>#VALUE!</v>
      </c>
      <c r="O85" s="334" t="e">
        <f xml:space="preserve"> SUM(O83:O84)</f>
        <v>#VALUE!</v>
      </c>
      <c r="P85" s="234" t="e">
        <f xml:space="preserve"> SUM(P83:P84)</f>
        <v>#VALUE!</v>
      </c>
      <c r="Q85" s="340" t="e">
        <f xml:space="preserve"> SUM(Q83:Q84)</f>
        <v>#VALUE!</v>
      </c>
      <c r="R85" s="186"/>
      <c r="S85" s="186"/>
      <c r="T85" s="186"/>
      <c r="U85" s="186"/>
      <c r="V85" s="235"/>
      <c r="W85" s="235"/>
      <c r="X85" s="236"/>
      <c r="Y85" s="237"/>
      <c r="Z85" s="238"/>
      <c r="AA85" s="346" t="e">
        <f xml:space="preserve"> SUM(AA83:AA84)</f>
        <v>#VALUE!</v>
      </c>
      <c r="AB85" s="211"/>
    </row>
    <row r="86" spans="1:28" s="107" customFormat="1" ht="12" customHeight="1" x14ac:dyDescent="0.2">
      <c r="A86" s="152"/>
      <c r="B86" s="152"/>
      <c r="C86" s="152"/>
      <c r="D86" s="152"/>
      <c r="E86" s="152"/>
      <c r="F86" s="173"/>
      <c r="G86" s="173"/>
      <c r="H86" s="169"/>
      <c r="I86" s="170"/>
      <c r="J86" s="174"/>
      <c r="K86" s="152"/>
      <c r="L86" s="152"/>
      <c r="M86" s="327"/>
      <c r="N86" s="174"/>
      <c r="O86" s="333"/>
      <c r="P86" s="175"/>
      <c r="Q86" s="339"/>
      <c r="R86" s="152"/>
      <c r="S86" s="152"/>
      <c r="T86" s="152"/>
      <c r="U86" s="152"/>
      <c r="V86" s="171"/>
      <c r="W86" s="171"/>
      <c r="X86" s="172"/>
      <c r="Y86" s="176"/>
      <c r="Z86" s="177"/>
      <c r="AA86" s="345"/>
      <c r="AB86" s="167"/>
    </row>
    <row r="87" spans="1:28" s="107" customFormat="1" ht="12" customHeight="1" x14ac:dyDescent="0.2">
      <c r="A87" s="152"/>
      <c r="B87" s="152">
        <v>29106</v>
      </c>
      <c r="C87" s="152" t="s">
        <v>1348</v>
      </c>
      <c r="D87" s="152" t="str">
        <f>_xll.BDP(C87,$D$3)</f>
        <v>DKK</v>
      </c>
      <c r="E87" s="152" t="s">
        <v>1349</v>
      </c>
      <c r="F87" s="173">
        <f>_xll.BDP(C87,$F$3)</f>
        <v>282.60000000000002</v>
      </c>
      <c r="G87" s="173" t="str">
        <f>_xll.BDP(C87,$G$3)</f>
        <v>#N/A Requesting Data...</v>
      </c>
      <c r="H87" s="169" t="e">
        <f>IF(OR(OR(G87="#N/A N/A",G87="#N/A Real Time"),OR(F87="#N/A N/A",F87="#N/A Real Time")),0,  G87 - F87)</f>
        <v>#VALUE!</v>
      </c>
      <c r="I87" s="170" t="e">
        <f>IF(OR(F87=0,F87="#N/A N/A"),0,H87 / F87*100)</f>
        <v>#VALUE!</v>
      </c>
      <c r="J87" s="174">
        <v>38460</v>
      </c>
      <c r="K87" s="152" t="str">
        <f>CONCATENATE(D141,D87, " Curncy")</f>
        <v>USDDKK Curncy</v>
      </c>
      <c r="L87" s="152" t="str">
        <f>IF(D87 = D141,1,_xll.BDP(K87,$L$3))</f>
        <v>#N/A Requesting Data...</v>
      </c>
      <c r="M87" s="327" t="e">
        <f>IF(D87 = D141,1,_xll.BDP(K87,$M$3)*L87)</f>
        <v>#VALUE!</v>
      </c>
      <c r="N87" s="174" t="e">
        <f>H87*J87*R87/M87</f>
        <v>#VALUE!</v>
      </c>
      <c r="O87" s="333" t="e">
        <f>N87 / U141</f>
        <v>#VALUE!</v>
      </c>
      <c r="P87" s="175" t="e">
        <f>IF(OR(OR(J87=0,G87 = "#N/A N/A"),G87="#N/A Real Time"),0,G87*J87*R87/M87)</f>
        <v>#VALUE!</v>
      </c>
      <c r="Q87" s="339" t="e">
        <f>P87 / U141*100</f>
        <v>#VALUE!</v>
      </c>
      <c r="R87" s="152">
        <f>IF(EXACT(D87,UPPER(D87)),1,0.01)/T87</f>
        <v>1</v>
      </c>
      <c r="S87" s="152">
        <v>0</v>
      </c>
      <c r="T87" s="152">
        <v>1</v>
      </c>
      <c r="U87" s="152"/>
      <c r="V87" s="171">
        <f>_xll.BDH(C87,$V$3,$D$1,$D$1)</f>
        <v>292.60000000000002</v>
      </c>
      <c r="W87" s="171">
        <f>IF(OR(OR(F87="#N/A N/A",F87="#N/A Real Time"),OR(V87="#N/A N/A",V87="#N/A Real Time")),0,  F87 - V87)</f>
        <v>-10</v>
      </c>
      <c r="X87" s="172">
        <f>IF(OR(V87=0,V87="#N/A N/A"),0,W87 / V87*100)</f>
        <v>-3.4176349965823647</v>
      </c>
      <c r="Y87" s="176">
        <v>38460</v>
      </c>
      <c r="Z87" s="177" t="e">
        <f>IF(D87 = D141,1,_xll.BDP(K87,$Z$3)*L87)</f>
        <v>#VALUE!</v>
      </c>
      <c r="AA87" s="345" t="e">
        <f>W87*Y87*R87/Z87 / AB141</f>
        <v>#VALUE!</v>
      </c>
      <c r="AB87" s="167"/>
    </row>
    <row r="88" spans="1:28" s="107" customFormat="1" ht="12" customHeight="1" x14ac:dyDescent="0.2">
      <c r="A88" s="186" t="s">
        <v>1563</v>
      </c>
      <c r="B88" s="186"/>
      <c r="C88" s="186"/>
      <c r="D88" s="186"/>
      <c r="E88" s="186" t="s">
        <v>170</v>
      </c>
      <c r="F88" s="230"/>
      <c r="G88" s="230"/>
      <c r="H88" s="231"/>
      <c r="I88" s="232"/>
      <c r="J88" s="233"/>
      <c r="K88" s="186"/>
      <c r="L88" s="186"/>
      <c r="M88" s="328"/>
      <c r="N88" s="233" t="e">
        <f xml:space="preserve"> SUM(N86:N87)</f>
        <v>#VALUE!</v>
      </c>
      <c r="O88" s="334" t="e">
        <f xml:space="preserve"> SUM(O86:O87)</f>
        <v>#VALUE!</v>
      </c>
      <c r="P88" s="234" t="e">
        <f xml:space="preserve"> SUM(P86:P87)</f>
        <v>#VALUE!</v>
      </c>
      <c r="Q88" s="340" t="e">
        <f xml:space="preserve"> SUM(Q86:Q87)</f>
        <v>#VALUE!</v>
      </c>
      <c r="R88" s="186"/>
      <c r="S88" s="186"/>
      <c r="T88" s="186"/>
      <c r="U88" s="186"/>
      <c r="V88" s="235"/>
      <c r="W88" s="235"/>
      <c r="X88" s="236"/>
      <c r="Y88" s="237"/>
      <c r="Z88" s="238"/>
      <c r="AA88" s="346" t="e">
        <f xml:space="preserve"> SUM(AA86:AA87)</f>
        <v>#VALUE!</v>
      </c>
      <c r="AB88" s="211"/>
    </row>
    <row r="89" spans="1:28" s="107" customFormat="1" ht="12" customHeight="1" x14ac:dyDescent="0.2">
      <c r="A89" s="152"/>
      <c r="B89" s="152"/>
      <c r="C89" s="152"/>
      <c r="D89" s="152"/>
      <c r="E89" s="152"/>
      <c r="F89" s="173"/>
      <c r="G89" s="173"/>
      <c r="H89" s="169"/>
      <c r="I89" s="170"/>
      <c r="J89" s="174"/>
      <c r="K89" s="152"/>
      <c r="L89" s="152"/>
      <c r="M89" s="327"/>
      <c r="N89" s="174"/>
      <c r="O89" s="333"/>
      <c r="P89" s="175"/>
      <c r="Q89" s="339"/>
      <c r="R89" s="152"/>
      <c r="S89" s="152"/>
      <c r="T89" s="152"/>
      <c r="U89" s="152"/>
      <c r="V89" s="171"/>
      <c r="W89" s="171"/>
      <c r="X89" s="172"/>
      <c r="Y89" s="176"/>
      <c r="Z89" s="177"/>
      <c r="AA89" s="345"/>
      <c r="AB89" s="167"/>
    </row>
    <row r="90" spans="1:28" s="107" customFormat="1" ht="12" customHeight="1" x14ac:dyDescent="0.2">
      <c r="A90" s="110"/>
      <c r="B90" s="110">
        <v>19435</v>
      </c>
      <c r="C90" s="110" t="s">
        <v>611</v>
      </c>
      <c r="D90" s="110" t="str">
        <f>_xll.BDP(C90,$D$3)</f>
        <v>EUR</v>
      </c>
      <c r="E90" s="110" t="s">
        <v>636</v>
      </c>
      <c r="F90" s="111">
        <f>_xll.BDP(C90,$F$3)</f>
        <v>11.01</v>
      </c>
      <c r="G90" s="111" t="str">
        <f>_xll.BDP(C90,$G$3)</f>
        <v>#N/A Requesting Data...</v>
      </c>
      <c r="H90" s="112" t="e">
        <f>IF(OR(OR(G90="#N/A N/A",G90="#N/A Real Time"),OR(F90="#N/A N/A",F90="#N/A Real Time")),0,  G90 - F90)</f>
        <v>#VALUE!</v>
      </c>
      <c r="I90" s="113" t="e">
        <f>IF(OR(F90=0,F90="#N/A N/A"),0,H90 / F90*100)</f>
        <v>#VALUE!</v>
      </c>
      <c r="J90" s="114">
        <v>351096</v>
      </c>
      <c r="K90" s="110" t="str">
        <f>CONCATENATE(D141,D90, " Curncy")</f>
        <v>USDEUR Curncy</v>
      </c>
      <c r="L90" s="110" t="str">
        <f>IF(D90 = D141,1,_xll.BDP(K90,$L$3))</f>
        <v>#N/A Requesting Data...</v>
      </c>
      <c r="M90" s="329" t="e">
        <f>IF(D90 = D141,1,_xll.BDP(K90,$M$3)*L90)</f>
        <v>#VALUE!</v>
      </c>
      <c r="N90" s="116" t="e">
        <f>H90*J90*R90/M90</f>
        <v>#VALUE!</v>
      </c>
      <c r="O90" s="335" t="e">
        <f>N90 / U141</f>
        <v>#VALUE!</v>
      </c>
      <c r="P90" s="286" t="e">
        <f>IF(OR(OR(J90=0,G90 = "#N/A N/A"),G90="#N/A Real Time"),0,G90*J90*R90/M90)</f>
        <v>#VALUE!</v>
      </c>
      <c r="Q90" s="341" t="e">
        <f>P90 / U141*100</f>
        <v>#VALUE!</v>
      </c>
      <c r="R90" s="110">
        <f>IF(EXACT(D90,UPPER(D90)),1,0.01)/T90</f>
        <v>1</v>
      </c>
      <c r="S90" s="110">
        <v>0</v>
      </c>
      <c r="T90" s="110">
        <v>1</v>
      </c>
      <c r="U90" s="110"/>
      <c r="V90" s="119" t="str">
        <f>_xll.BDH(C90,$V$3,$D$1,$D$1)</f>
        <v>#N/A Requesting Data...</v>
      </c>
      <c r="W90" s="119" t="e">
        <f>IF(OR(OR(F90="#N/A N/A",F90="#N/A Real Time"),OR(V90="#N/A N/A",V90="#N/A Real Time")),0,  F90 - V90)</f>
        <v>#VALUE!</v>
      </c>
      <c r="X90" s="129" t="e">
        <f>IF(OR(V90=0,V90="#N/A N/A"),0,W90 / V90*100)</f>
        <v>#VALUE!</v>
      </c>
      <c r="Y90" s="121">
        <v>351096</v>
      </c>
      <c r="Z90" s="122" t="e">
        <f>IF(D90 = D141,1,_xll.BDP(K90,$Z$3)*L90)</f>
        <v>#VALUE!</v>
      </c>
      <c r="AA90" s="347" t="e">
        <f>W90*Y90*R90/Z90 / AB141</f>
        <v>#VALUE!</v>
      </c>
      <c r="AB90" s="123"/>
    </row>
    <row r="91" spans="1:28" s="107" customFormat="1" ht="12" customHeight="1" x14ac:dyDescent="0.2">
      <c r="A91" s="152"/>
      <c r="B91" s="152">
        <v>6885</v>
      </c>
      <c r="C91" s="152" t="s">
        <v>1232</v>
      </c>
      <c r="D91" s="152" t="str">
        <f>_xll.BDP(C91,$D$3)</f>
        <v>EUR</v>
      </c>
      <c r="E91" s="152" t="s">
        <v>1233</v>
      </c>
      <c r="F91" s="173">
        <f>_xll.BDP(C91,$F$3)</f>
        <v>1.3645</v>
      </c>
      <c r="G91" s="173" t="str">
        <f>_xll.BDP(C91,$G$3)</f>
        <v>#N/A Requesting Data...</v>
      </c>
      <c r="H91" s="169" t="e">
        <f>IF(OR(OR(G91="#N/A N/A",G91="#N/A Real Time"),OR(F91="#N/A N/A",F91="#N/A Real Time")),0,  G91 - F91)</f>
        <v>#VALUE!</v>
      </c>
      <c r="I91" s="170" t="e">
        <f>IF(OR(F91=0,F91="#N/A N/A"),0,H91 / F91*100)</f>
        <v>#VALUE!</v>
      </c>
      <c r="J91" s="174">
        <v>4540936</v>
      </c>
      <c r="K91" s="152" t="str">
        <f>CONCATENATE(D141,D91, " Curncy")</f>
        <v>USDEUR Curncy</v>
      </c>
      <c r="L91" s="152" t="str">
        <f>IF(D91 = D141,1,_xll.BDP(K91,$L$3))</f>
        <v>#N/A Requesting Data...</v>
      </c>
      <c r="M91" s="327" t="e">
        <f>IF(D91 = D141,1,_xll.BDP(K91,$M$3)*L91)</f>
        <v>#VALUE!</v>
      </c>
      <c r="N91" s="174" t="e">
        <f>H91*J91*R91/M91</f>
        <v>#VALUE!</v>
      </c>
      <c r="O91" s="333" t="e">
        <f>N91 / U141</f>
        <v>#VALUE!</v>
      </c>
      <c r="P91" s="175" t="e">
        <f>IF(OR(OR(J91=0,G91 = "#N/A N/A"),G91="#N/A Real Time"),0,G91*J91*R91/M91)</f>
        <v>#VALUE!</v>
      </c>
      <c r="Q91" s="339" t="e">
        <f>P91 / U141*100</f>
        <v>#VALUE!</v>
      </c>
      <c r="R91" s="152">
        <f>IF(EXACT(D91,UPPER(D91)),1,0.01)/T91</f>
        <v>1</v>
      </c>
      <c r="S91" s="152">
        <v>0</v>
      </c>
      <c r="T91" s="152">
        <v>1</v>
      </c>
      <c r="U91" s="152"/>
      <c r="V91" s="171">
        <f>_xll.BDH(C91,$V$3,$D$1,$D$1)</f>
        <v>1.387</v>
      </c>
      <c r="W91" s="171">
        <f>IF(OR(OR(F91="#N/A N/A",F91="#N/A Real Time"),OR(V91="#N/A N/A",V91="#N/A Real Time")),0,  F91 - V91)</f>
        <v>-2.2499999999999964E-2</v>
      </c>
      <c r="X91" s="172">
        <f>IF(OR(V91=0,V91="#N/A N/A"),0,W91 / V91*100)</f>
        <v>-1.6222062004325859</v>
      </c>
      <c r="Y91" s="176">
        <v>4540936</v>
      </c>
      <c r="Z91" s="177" t="e">
        <f>IF(D91 = D141,1,_xll.BDP(K91,$Z$3)*L91)</f>
        <v>#VALUE!</v>
      </c>
      <c r="AA91" s="345" t="e">
        <f>W91*Y91*R91/Z91 / AB141</f>
        <v>#VALUE!</v>
      </c>
      <c r="AB91" s="167"/>
    </row>
    <row r="92" spans="1:28" s="107" customFormat="1" ht="12" customHeight="1" x14ac:dyDescent="0.2">
      <c r="A92" s="287" t="s">
        <v>1564</v>
      </c>
      <c r="B92" s="287"/>
      <c r="C92" s="287"/>
      <c r="D92" s="287"/>
      <c r="E92" s="287" t="s">
        <v>132</v>
      </c>
      <c r="F92" s="288"/>
      <c r="G92" s="288"/>
      <c r="H92" s="289"/>
      <c r="I92" s="290"/>
      <c r="J92" s="291"/>
      <c r="K92" s="287"/>
      <c r="L92" s="287"/>
      <c r="M92" s="330"/>
      <c r="N92" s="292" t="e">
        <f xml:space="preserve"> SUM(N89:N91)</f>
        <v>#VALUE!</v>
      </c>
      <c r="O92" s="336" t="e">
        <f xml:space="preserve"> SUM(O89:O91)</f>
        <v>#VALUE!</v>
      </c>
      <c r="P92" s="293" t="e">
        <f xml:space="preserve"> SUM(P89:P91)</f>
        <v>#VALUE!</v>
      </c>
      <c r="Q92" s="342" t="e">
        <f xml:space="preserve"> SUM(Q89:Q91)</f>
        <v>#VALUE!</v>
      </c>
      <c r="R92" s="287"/>
      <c r="S92" s="287"/>
      <c r="T92" s="287"/>
      <c r="U92" s="287"/>
      <c r="V92" s="294"/>
      <c r="W92" s="294"/>
      <c r="X92" s="295"/>
      <c r="Y92" s="296"/>
      <c r="Z92" s="297"/>
      <c r="AA92" s="348" t="e">
        <f xml:space="preserve"> SUM(AA89:AA91)</f>
        <v>#VALUE!</v>
      </c>
      <c r="AB92" s="298"/>
    </row>
    <row r="93" spans="1:28" s="107" customFormat="1" ht="12" customHeight="1" x14ac:dyDescent="0.2">
      <c r="A93" s="152"/>
      <c r="B93" s="152"/>
      <c r="C93" s="152"/>
      <c r="D93" s="152"/>
      <c r="E93" s="152"/>
      <c r="F93" s="173"/>
      <c r="G93" s="173"/>
      <c r="H93" s="169"/>
      <c r="I93" s="170"/>
      <c r="J93" s="174"/>
      <c r="K93" s="152"/>
      <c r="L93" s="152"/>
      <c r="M93" s="327"/>
      <c r="N93" s="174"/>
      <c r="O93" s="333"/>
      <c r="P93" s="175"/>
      <c r="Q93" s="339"/>
      <c r="R93" s="152"/>
      <c r="S93" s="152"/>
      <c r="T93" s="152"/>
      <c r="U93" s="152"/>
      <c r="V93" s="171"/>
      <c r="W93" s="171"/>
      <c r="X93" s="172"/>
      <c r="Y93" s="176"/>
      <c r="Z93" s="177"/>
      <c r="AA93" s="345"/>
      <c r="AB93" s="167"/>
    </row>
    <row r="94" spans="1:28" x14ac:dyDescent="0.2">
      <c r="A94" s="152"/>
      <c r="B94" s="152">
        <v>20260</v>
      </c>
      <c r="C94" s="152" t="s">
        <v>1477</v>
      </c>
      <c r="D94" s="152" t="str">
        <f>_xll.BDP(C94,$D$3)</f>
        <v>JPY</v>
      </c>
      <c r="E94" s="152" t="s">
        <v>1478</v>
      </c>
      <c r="F94" s="173">
        <f>_xll.BDP(C94,$F$3)</f>
        <v>3693</v>
      </c>
      <c r="G94" s="173" t="str">
        <f>_xll.BDP(C94,$G$3)</f>
        <v>#N/A Requesting Data...</v>
      </c>
      <c r="H94" s="169" t="e">
        <f>IF(OR(OR(G94="#N/A N/A",G94="#N/A Real Time"),OR(F94="#N/A N/A",F94="#N/A Real Time")),0,  G94 - F94)</f>
        <v>#VALUE!</v>
      </c>
      <c r="I94" s="170" t="e">
        <f>IF(OR(F94=0,F94="#N/A N/A"),0,H94 / F94*100)</f>
        <v>#VALUE!</v>
      </c>
      <c r="J94" s="174">
        <v>36078</v>
      </c>
      <c r="K94" s="152" t="str">
        <f>CONCATENATE(D141,D94, " Curncy")</f>
        <v>USDJPY Curncy</v>
      </c>
      <c r="L94" s="152" t="str">
        <f>IF(D94 = D141,1,_xll.BDP(K94,$L$3))</f>
        <v>#N/A Requesting Data...</v>
      </c>
      <c r="M94" s="327" t="e">
        <f>IF(D94 = D141,1,_xll.BDP(K94,$M$3)*L94)</f>
        <v>#VALUE!</v>
      </c>
      <c r="N94" s="174" t="e">
        <f>H94*J94*R94/M94</f>
        <v>#VALUE!</v>
      </c>
      <c r="O94" s="333" t="e">
        <f>N94 / U141</f>
        <v>#VALUE!</v>
      </c>
      <c r="P94" s="175" t="e">
        <f>IF(OR(OR(J94=0,G94 = "#N/A N/A"),G94="#N/A Real Time"),0,G94*J94*R94/M94)</f>
        <v>#VALUE!</v>
      </c>
      <c r="Q94" s="339" t="e">
        <f>P94 / U141*100</f>
        <v>#VALUE!</v>
      </c>
      <c r="R94" s="152">
        <f>IF(EXACT(D94,UPPER(D94)),1,0.01)/T94</f>
        <v>1</v>
      </c>
      <c r="S94" s="152">
        <v>0</v>
      </c>
      <c r="T94" s="152">
        <v>1</v>
      </c>
      <c r="U94" s="152"/>
      <c r="V94" s="171" t="str">
        <f>_xll.BDH(C94,$V$3,$D$1,$D$1)</f>
        <v>#N/A Requesting Data...</v>
      </c>
      <c r="W94" s="171" t="e">
        <f>IF(OR(OR(F94="#N/A N/A",F94="#N/A Real Time"),OR(V94="#N/A N/A",V94="#N/A Real Time")),0,  F94 - V94)</f>
        <v>#VALUE!</v>
      </c>
      <c r="X94" s="172" t="e">
        <f>IF(OR(V94=0,V94="#N/A N/A"),0,W94 / V94*100)</f>
        <v>#VALUE!</v>
      </c>
      <c r="Y94" s="176">
        <v>36078</v>
      </c>
      <c r="Z94" s="177" t="e">
        <f>IF(D94 = D141,1,_xll.BDP(K94,$Z$3)*L94)</f>
        <v>#VALUE!</v>
      </c>
      <c r="AA94" s="345" t="e">
        <f>W94*Y94*R94/Z94 / AB141</f>
        <v>#VALUE!</v>
      </c>
      <c r="AB94" s="167"/>
    </row>
    <row r="95" spans="1:28" x14ac:dyDescent="0.2">
      <c r="A95" s="152"/>
      <c r="B95" s="152">
        <v>27628</v>
      </c>
      <c r="C95" s="152" t="s">
        <v>675</v>
      </c>
      <c r="D95" s="152" t="str">
        <f>_xll.BDP(C95,$D$3)</f>
        <v>JPY</v>
      </c>
      <c r="E95" s="152" t="s">
        <v>720</v>
      </c>
      <c r="F95" s="173">
        <f>_xll.BDP(C95,$F$3)</f>
        <v>241</v>
      </c>
      <c r="G95" s="173" t="str">
        <f>_xll.BDP(C95,$G$3)</f>
        <v>#N/A Requesting Data...</v>
      </c>
      <c r="H95" s="169" t="e">
        <f>IF(OR(OR(G95="#N/A N/A",G95="#N/A Real Time"),OR(F95="#N/A N/A",F95="#N/A Real Time")),0,  G95 - F95)</f>
        <v>#VALUE!</v>
      </c>
      <c r="I95" s="170" t="e">
        <f>IF(OR(F95=0,F95="#N/A N/A"),0,H95 / F95*100)</f>
        <v>#VALUE!</v>
      </c>
      <c r="J95" s="174">
        <v>2932638</v>
      </c>
      <c r="K95" s="152" t="str">
        <f>CONCATENATE(D141,D95, " Curncy")</f>
        <v>USDJPY Curncy</v>
      </c>
      <c r="L95" s="152" t="str">
        <f>IF(D95 = D141,1,_xll.BDP(K95,$L$3))</f>
        <v>#N/A Requesting Data...</v>
      </c>
      <c r="M95" s="327" t="e">
        <f>IF(D95 = D141,1,_xll.BDP(K95,$M$3)*L95)</f>
        <v>#VALUE!</v>
      </c>
      <c r="N95" s="174" t="e">
        <f>H95*J95*R95/M95</f>
        <v>#VALUE!</v>
      </c>
      <c r="O95" s="333" t="e">
        <f>N95 / U141</f>
        <v>#VALUE!</v>
      </c>
      <c r="P95" s="175" t="e">
        <f>IF(OR(OR(J95=0,G95 = "#N/A N/A"),G95="#N/A Real Time"),0,G95*J95*R95/M95)</f>
        <v>#VALUE!</v>
      </c>
      <c r="Q95" s="339" t="e">
        <f>P95 / U141*100</f>
        <v>#VALUE!</v>
      </c>
      <c r="R95" s="152">
        <f>IF(EXACT(D95,UPPER(D95)),1,0.01)/T95</f>
        <v>1</v>
      </c>
      <c r="S95" s="152">
        <v>0</v>
      </c>
      <c r="T95" s="152">
        <v>1</v>
      </c>
      <c r="U95" s="152"/>
      <c r="V95" s="171">
        <f>_xll.BDH(C95,$V$3,$D$1,$D$1)</f>
        <v>286</v>
      </c>
      <c r="W95" s="171">
        <f>IF(OR(OR(F95="#N/A N/A",F95="#N/A Real Time"),OR(V95="#N/A N/A",V95="#N/A Real Time")),0,  F95 - V95)</f>
        <v>-45</v>
      </c>
      <c r="X95" s="172">
        <f>IF(OR(V95=0,V95="#N/A N/A"),0,W95 / V95*100)</f>
        <v>-15.734265734265735</v>
      </c>
      <c r="Y95" s="176">
        <v>2932638</v>
      </c>
      <c r="Z95" s="177" t="e">
        <f>IF(D95 = D141,1,_xll.BDP(K95,$Z$3)*L95)</f>
        <v>#VALUE!</v>
      </c>
      <c r="AA95" s="345" t="e">
        <f>W95*Y95*R95/Z95 / AB141</f>
        <v>#VALUE!</v>
      </c>
      <c r="AB95" s="167"/>
    </row>
    <row r="96" spans="1:28" x14ac:dyDescent="0.2">
      <c r="A96" s="186" t="s">
        <v>1565</v>
      </c>
      <c r="B96" s="186"/>
      <c r="C96" s="186"/>
      <c r="D96" s="186"/>
      <c r="E96" s="186" t="s">
        <v>21</v>
      </c>
      <c r="F96" s="230"/>
      <c r="G96" s="230"/>
      <c r="H96" s="231"/>
      <c r="I96" s="232"/>
      <c r="J96" s="233"/>
      <c r="K96" s="186"/>
      <c r="L96" s="186"/>
      <c r="M96" s="328"/>
      <c r="N96" s="233" t="e">
        <f xml:space="preserve"> SUM(N93:N95)</f>
        <v>#VALUE!</v>
      </c>
      <c r="O96" s="334" t="e">
        <f xml:space="preserve"> SUM(O93:O95)</f>
        <v>#VALUE!</v>
      </c>
      <c r="P96" s="234" t="e">
        <f xml:space="preserve"> SUM(P93:P95)</f>
        <v>#VALUE!</v>
      </c>
      <c r="Q96" s="340" t="e">
        <f xml:space="preserve"> SUM(Q93:Q95)</f>
        <v>#VALUE!</v>
      </c>
      <c r="R96" s="186"/>
      <c r="S96" s="186"/>
      <c r="T96" s="186"/>
      <c r="U96" s="186"/>
      <c r="V96" s="235"/>
      <c r="W96" s="235"/>
      <c r="X96" s="236"/>
      <c r="Y96" s="237"/>
      <c r="Z96" s="238"/>
      <c r="AA96" s="346" t="e">
        <f xml:space="preserve"> SUM(AA93:AA95)</f>
        <v>#VALUE!</v>
      </c>
      <c r="AB96" s="211"/>
    </row>
    <row r="97" spans="1:28" x14ac:dyDescent="0.2">
      <c r="A97" s="152"/>
      <c r="B97" s="152"/>
      <c r="C97" s="152"/>
      <c r="D97" s="152"/>
      <c r="E97" s="152"/>
      <c r="F97" s="173"/>
      <c r="G97" s="173"/>
      <c r="H97" s="169"/>
      <c r="I97" s="170"/>
      <c r="J97" s="174"/>
      <c r="K97" s="152"/>
      <c r="L97" s="152"/>
      <c r="M97" s="327"/>
      <c r="N97" s="174"/>
      <c r="O97" s="333"/>
      <c r="P97" s="175"/>
      <c r="Q97" s="339"/>
      <c r="R97" s="152"/>
      <c r="S97" s="152"/>
      <c r="T97" s="152"/>
      <c r="U97" s="152"/>
      <c r="V97" s="171"/>
      <c r="W97" s="171"/>
      <c r="X97" s="172"/>
      <c r="Y97" s="176"/>
      <c r="Z97" s="177"/>
      <c r="AA97" s="345"/>
      <c r="AB97" s="167"/>
    </row>
    <row r="98" spans="1:28" x14ac:dyDescent="0.2">
      <c r="A98" s="152"/>
      <c r="B98" s="152">
        <v>24498</v>
      </c>
      <c r="C98" s="152" t="s">
        <v>1621</v>
      </c>
      <c r="D98" s="152" t="str">
        <f>_xll.BDP(C98,$D$3)</f>
        <v>NOK</v>
      </c>
      <c r="E98" s="152" t="s">
        <v>249</v>
      </c>
      <c r="F98" s="173">
        <f>_xll.BDP(C98,$F$3)</f>
        <v>335.2</v>
      </c>
      <c r="G98" s="173" t="str">
        <f>_xll.BDP(C98,$G$3)</f>
        <v>#N/A Requesting Data...</v>
      </c>
      <c r="H98" s="169" t="e">
        <f>IF(OR(OR(G98="#N/A N/A",G98="#N/A Real Time"),OR(F98="#N/A N/A",F98="#N/A Real Time")),0,  G98 - F98)</f>
        <v>#VALUE!</v>
      </c>
      <c r="I98" s="170" t="e">
        <f>IF(OR(F98=0,F98="#N/A N/A"),0,H98 / F98*100)</f>
        <v>#VALUE!</v>
      </c>
      <c r="J98" s="174">
        <v>302887</v>
      </c>
      <c r="K98" s="152" t="str">
        <f>CONCATENATE(D141,D98, " Curncy")</f>
        <v>USDNOK Curncy</v>
      </c>
      <c r="L98" s="152">
        <f>IF(D98 = D141,1,_xll.BDP(K98,$L$3))</f>
        <v>1</v>
      </c>
      <c r="M98" s="327" t="e">
        <f>IF(D98 = D141,1,_xll.BDP(K98,$M$3)*L98)</f>
        <v>#VALUE!</v>
      </c>
      <c r="N98" s="174" t="e">
        <f>H98*J98*R98/M98</f>
        <v>#VALUE!</v>
      </c>
      <c r="O98" s="333" t="e">
        <f>N98 / U141</f>
        <v>#VALUE!</v>
      </c>
      <c r="P98" s="175" t="e">
        <f>IF(OR(OR(J98=0,G98 = "#N/A N/A"),G98="#N/A Real Time"),0,G98*J98*R98/M98)</f>
        <v>#VALUE!</v>
      </c>
      <c r="Q98" s="339" t="e">
        <f>P98 / U141*100</f>
        <v>#VALUE!</v>
      </c>
      <c r="R98" s="152">
        <f>IF(EXACT(D98,UPPER(D98)),1,0.01)/T98</f>
        <v>1</v>
      </c>
      <c r="S98" s="152">
        <v>0</v>
      </c>
      <c r="T98" s="152">
        <v>1</v>
      </c>
      <c r="U98" s="152"/>
      <c r="V98" s="171">
        <f>_xll.BDH(C98,$V$3,$D$1,$D$1)</f>
        <v>342.1</v>
      </c>
      <c r="W98" s="171">
        <f>IF(OR(OR(F98="#N/A N/A",F98="#N/A Real Time"),OR(V98="#N/A N/A",V98="#N/A Real Time")),0,  F98 - V98)</f>
        <v>-6.9000000000000341</v>
      </c>
      <c r="X98" s="172">
        <f>IF(OR(V98=0,V98="#N/A N/A"),0,W98 / V98*100)</f>
        <v>-2.0169541069862711</v>
      </c>
      <c r="Y98" s="176">
        <v>302887</v>
      </c>
      <c r="Z98" s="177">
        <f>IF(D98 = D141,1,_xll.BDP(K98,$Z$3)*L98)</f>
        <v>9.9961000000000002</v>
      </c>
      <c r="AA98" s="345">
        <f>W98*Y98*R98/Z98 / AB141</f>
        <v>-1.0101484598944448E-3</v>
      </c>
      <c r="AB98" s="167"/>
    </row>
    <row r="99" spans="1:28" x14ac:dyDescent="0.2">
      <c r="A99" s="152"/>
      <c r="B99" s="152">
        <v>26989</v>
      </c>
      <c r="C99" s="152" t="s">
        <v>115</v>
      </c>
      <c r="D99" s="152" t="str">
        <f>_xll.BDP(C99,$D$3)</f>
        <v>NOK</v>
      </c>
      <c r="E99" s="152" t="s">
        <v>230</v>
      </c>
      <c r="F99" s="173">
        <f>_xll.BDP(C99,$F$3)</f>
        <v>32</v>
      </c>
      <c r="G99" s="173" t="str">
        <f>_xll.BDP(C99,$G$3)</f>
        <v>#N/A Requesting Data...</v>
      </c>
      <c r="H99" s="169" t="e">
        <f>IF(OR(OR(G99="#N/A N/A",G99="#N/A Real Time"),OR(F99="#N/A N/A",F99="#N/A Real Time")),0,  G99 - F99)</f>
        <v>#VALUE!</v>
      </c>
      <c r="I99" s="170" t="e">
        <f>IF(OR(F99=0,F99="#N/A N/A"),0,H99 / F99*100)</f>
        <v>#VALUE!</v>
      </c>
      <c r="J99" s="174">
        <v>725</v>
      </c>
      <c r="K99" s="152" t="str">
        <f>CONCATENATE(D141,D99, " Curncy")</f>
        <v>USDNOK Curncy</v>
      </c>
      <c r="L99" s="152">
        <f>IF(D99 = D141,1,_xll.BDP(K99,$L$3))</f>
        <v>1</v>
      </c>
      <c r="M99" s="327" t="e">
        <f>IF(D99 = D141,1,_xll.BDP(K99,$M$3)*L99)</f>
        <v>#VALUE!</v>
      </c>
      <c r="N99" s="174" t="e">
        <f>H99*J99*R99/M99</f>
        <v>#VALUE!</v>
      </c>
      <c r="O99" s="333" t="e">
        <f>N99 / U141</f>
        <v>#VALUE!</v>
      </c>
      <c r="P99" s="175" t="e">
        <f>IF(OR(OR(J99=0,G99 = "#N/A N/A"),G99="#N/A Real Time"),0,G99*J99*R99/M99)</f>
        <v>#VALUE!</v>
      </c>
      <c r="Q99" s="339" t="e">
        <f>P99 / U141*100</f>
        <v>#VALUE!</v>
      </c>
      <c r="R99" s="152">
        <f>IF(EXACT(D99,UPPER(D99)),1,0.01)/T99</f>
        <v>1</v>
      </c>
      <c r="S99" s="152">
        <v>0</v>
      </c>
      <c r="T99" s="152">
        <v>1</v>
      </c>
      <c r="U99" s="152"/>
      <c r="V99" s="171">
        <f>_xll.BDH(C99,$V$3,$D$1,$D$1)</f>
        <v>32.299999999999997</v>
      </c>
      <c r="W99" s="171">
        <f>IF(OR(OR(F99="#N/A N/A",F99="#N/A Real Time"),OR(V99="#N/A N/A",V99="#N/A Real Time")),0,  F99 - V99)</f>
        <v>-0.29999999999999716</v>
      </c>
      <c r="X99" s="172">
        <f>IF(OR(V99=0,V99="#N/A N/A"),0,W99 / V99*100)</f>
        <v>-0.92879256965943402</v>
      </c>
      <c r="Y99" s="176">
        <v>725</v>
      </c>
      <c r="Z99" s="177">
        <f>IF(D99 = D141,1,_xll.BDP(K99,$Z$3)*L99)</f>
        <v>9.9961000000000002</v>
      </c>
      <c r="AA99" s="345">
        <f>W99*Y99*R99/Z99 / AB141</f>
        <v>-1.0512711419044956E-7</v>
      </c>
      <c r="AB99" s="167"/>
    </row>
    <row r="100" spans="1:28" x14ac:dyDescent="0.2">
      <c r="A100" s="152"/>
      <c r="B100" s="152">
        <v>100</v>
      </c>
      <c r="C100" s="152" t="s">
        <v>627</v>
      </c>
      <c r="D100" s="152" t="str">
        <f>_xll.BDP(C100,$D$3)</f>
        <v>NOK</v>
      </c>
      <c r="E100" s="152" t="s">
        <v>652</v>
      </c>
      <c r="F100" s="173">
        <f>_xll.BDP(C100,$F$3)</f>
        <v>416.3</v>
      </c>
      <c r="G100" s="173" t="str">
        <f>_xll.BDP(C100,$G$3)</f>
        <v>#N/A Requesting Data...</v>
      </c>
      <c r="H100" s="169" t="e">
        <f>IF(OR(OR(G100="#N/A N/A",G100="#N/A Real Time"),OR(F100="#N/A N/A",F100="#N/A Real Time")),0,  G100 - F100)</f>
        <v>#VALUE!</v>
      </c>
      <c r="I100" s="170" t="e">
        <f>IF(OR(F100=0,F100="#N/A N/A"),0,H100 / F100*100)</f>
        <v>#VALUE!</v>
      </c>
      <c r="J100" s="174">
        <v>18000</v>
      </c>
      <c r="K100" s="152" t="str">
        <f>CONCATENATE(D141,D100, " Curncy")</f>
        <v>USDNOK Curncy</v>
      </c>
      <c r="L100" s="152">
        <f>IF(D100 = D141,1,_xll.BDP(K100,$L$3))</f>
        <v>1</v>
      </c>
      <c r="M100" s="327" t="e">
        <f>IF(D100 = D141,1,_xll.BDP(K100,$M$3)*L100)</f>
        <v>#VALUE!</v>
      </c>
      <c r="N100" s="174" t="e">
        <f>H100*J100*R100/M100</f>
        <v>#VALUE!</v>
      </c>
      <c r="O100" s="333" t="e">
        <f>N100 / U141</f>
        <v>#VALUE!</v>
      </c>
      <c r="P100" s="175" t="e">
        <f>IF(OR(OR(J100=0,G100 = "#N/A N/A"),G100="#N/A Real Time"),0,G100*J100*R100/M100)</f>
        <v>#VALUE!</v>
      </c>
      <c r="Q100" s="339" t="e">
        <f>P100 / U141*100</f>
        <v>#VALUE!</v>
      </c>
      <c r="R100" s="152">
        <f>IF(EXACT(D100,UPPER(D100)),1,0.01)/T100</f>
        <v>1</v>
      </c>
      <c r="S100" s="152">
        <v>0</v>
      </c>
      <c r="T100" s="152">
        <v>1</v>
      </c>
      <c r="U100" s="152"/>
      <c r="V100" s="171" t="str">
        <f>_xll.BDH(C100,$V$3,$D$1,$D$1)</f>
        <v>#N/A Requesting Data...</v>
      </c>
      <c r="W100" s="171" t="e">
        <f>IF(OR(OR(F100="#N/A N/A",F100="#N/A Real Time"),OR(V100="#N/A N/A",V100="#N/A Real Time")),0,  F100 - V100)</f>
        <v>#VALUE!</v>
      </c>
      <c r="X100" s="172" t="e">
        <f>IF(OR(V100=0,V100="#N/A N/A"),0,W100 / V100*100)</f>
        <v>#VALUE!</v>
      </c>
      <c r="Y100" s="176">
        <v>18000</v>
      </c>
      <c r="Z100" s="177">
        <f>IF(D100 = D141,1,_xll.BDP(K100,$Z$3)*L100)</f>
        <v>9.9961000000000002</v>
      </c>
      <c r="AA100" s="345" t="e">
        <f>W100*Y100*R100/Z100 / AB141</f>
        <v>#VALUE!</v>
      </c>
      <c r="AB100" s="167"/>
    </row>
    <row r="101" spans="1:28" x14ac:dyDescent="0.2">
      <c r="A101" s="186" t="s">
        <v>1566</v>
      </c>
      <c r="B101" s="186"/>
      <c r="C101" s="186"/>
      <c r="D101" s="186"/>
      <c r="E101" s="186" t="s">
        <v>113</v>
      </c>
      <c r="F101" s="230"/>
      <c r="G101" s="230"/>
      <c r="H101" s="231"/>
      <c r="I101" s="232"/>
      <c r="J101" s="233"/>
      <c r="K101" s="186"/>
      <c r="L101" s="186"/>
      <c r="M101" s="328"/>
      <c r="N101" s="233" t="e">
        <f xml:space="preserve"> SUM(N97:N100)</f>
        <v>#VALUE!</v>
      </c>
      <c r="O101" s="334" t="e">
        <f xml:space="preserve"> SUM(O97:O100)</f>
        <v>#VALUE!</v>
      </c>
      <c r="P101" s="234" t="e">
        <f xml:space="preserve"> SUM(P97:P100)</f>
        <v>#VALUE!</v>
      </c>
      <c r="Q101" s="340" t="e">
        <f xml:space="preserve"> SUM(Q97:Q100)</f>
        <v>#VALUE!</v>
      </c>
      <c r="R101" s="186"/>
      <c r="S101" s="186"/>
      <c r="T101" s="186"/>
      <c r="U101" s="186"/>
      <c r="V101" s="235"/>
      <c r="W101" s="235"/>
      <c r="X101" s="236"/>
      <c r="Y101" s="237"/>
      <c r="Z101" s="238"/>
      <c r="AA101" s="346" t="e">
        <f xml:space="preserve"> SUM(AA97:AA100)</f>
        <v>#VALUE!</v>
      </c>
      <c r="AB101" s="211"/>
    </row>
    <row r="102" spans="1:28" x14ac:dyDescent="0.2">
      <c r="A102" s="152"/>
      <c r="B102" s="152"/>
      <c r="C102" s="152"/>
      <c r="D102" s="152"/>
      <c r="E102" s="152"/>
      <c r="F102" s="173"/>
      <c r="G102" s="173"/>
      <c r="H102" s="169"/>
      <c r="I102" s="170"/>
      <c r="J102" s="174"/>
      <c r="K102" s="152"/>
      <c r="L102" s="152"/>
      <c r="M102" s="327"/>
      <c r="N102" s="174"/>
      <c r="O102" s="333"/>
      <c r="P102" s="175"/>
      <c r="Q102" s="339"/>
      <c r="R102" s="152"/>
      <c r="S102" s="152"/>
      <c r="T102" s="152"/>
      <c r="U102" s="152"/>
      <c r="V102" s="171"/>
      <c r="W102" s="171"/>
      <c r="X102" s="172"/>
      <c r="Y102" s="176"/>
      <c r="Z102" s="177"/>
      <c r="AA102" s="345"/>
      <c r="AB102" s="167"/>
    </row>
    <row r="103" spans="1:28" x14ac:dyDescent="0.2">
      <c r="A103" s="152"/>
      <c r="B103" s="152">
        <v>924</v>
      </c>
      <c r="C103" s="152" t="s">
        <v>352</v>
      </c>
      <c r="D103" s="152" t="str">
        <f>_xll.BDP(C103,$D$3)</f>
        <v>ZAr</v>
      </c>
      <c r="E103" s="152" t="s">
        <v>353</v>
      </c>
      <c r="F103" s="173">
        <f>_xll.BDP(C103,$F$3)</f>
        <v>24204</v>
      </c>
      <c r="G103" s="173" t="str">
        <f>_xll.BDP(C103,$G$3)</f>
        <v>#N/A Requesting Data...</v>
      </c>
      <c r="H103" s="169" t="e">
        <f>IF(OR(OR(G103="#N/A N/A",G103="#N/A Real Time"),OR(F103="#N/A N/A",F103="#N/A Real Time")),0,  G103 - F103)</f>
        <v>#VALUE!</v>
      </c>
      <c r="I103" s="170" t="e">
        <f>IF(OR(F103=0,F103="#N/A N/A"),0,H103 / F103*100)</f>
        <v>#VALUE!</v>
      </c>
      <c r="J103" s="174">
        <v>172979</v>
      </c>
      <c r="K103" s="152" t="str">
        <f>CONCATENATE(D141,D103, " Curncy")</f>
        <v>USDZAr Curncy</v>
      </c>
      <c r="L103" s="152" t="str">
        <f>IF(D103 = D141,1,_xll.BDP(K103,$L$3))</f>
        <v>#N/A Requesting Data...</v>
      </c>
      <c r="M103" s="327" t="e">
        <f>IF(D103 = D141,1,_xll.BDP(K103,$M$3)*L103)</f>
        <v>#VALUE!</v>
      </c>
      <c r="N103" s="174" t="e">
        <f>H103*J103*R103/M103</f>
        <v>#VALUE!</v>
      </c>
      <c r="O103" s="333" t="e">
        <f>N103 / U141</f>
        <v>#VALUE!</v>
      </c>
      <c r="P103" s="175" t="e">
        <f>IF(OR(OR(J103=0,G103 = "#N/A N/A"),G103="#N/A Real Time"),0,G103*J103*R103/M103)</f>
        <v>#VALUE!</v>
      </c>
      <c r="Q103" s="339" t="e">
        <f>P103 / U141*100</f>
        <v>#VALUE!</v>
      </c>
      <c r="R103" s="152">
        <f>IF(EXACT(D103,UPPER(D103)),1,0.01)/T103</f>
        <v>0.01</v>
      </c>
      <c r="S103" s="152">
        <v>0</v>
      </c>
      <c r="T103" s="152">
        <v>1</v>
      </c>
      <c r="U103" s="152"/>
      <c r="V103" s="171" t="str">
        <f>_xll.BDH(C103,$V$3,$D$1,$D$1)</f>
        <v>#N/A Requesting Data...</v>
      </c>
      <c r="W103" s="171" t="e">
        <f>IF(OR(OR(F103="#N/A N/A",F103="#N/A Real Time"),OR(V103="#N/A N/A",V103="#N/A Real Time")),0,  F103 - V103)</f>
        <v>#VALUE!</v>
      </c>
      <c r="X103" s="172" t="e">
        <f>IF(OR(V103=0,V103="#N/A N/A"),0,W103 / V103*100)</f>
        <v>#VALUE!</v>
      </c>
      <c r="Y103" s="176">
        <v>172979</v>
      </c>
      <c r="Z103" s="177" t="e">
        <f>IF(D103 = D141,1,_xll.BDP(K103,$Z$3)*L103)</f>
        <v>#VALUE!</v>
      </c>
      <c r="AA103" s="345" t="e">
        <f>W103*Y103*R103/Z103 / AB141</f>
        <v>#VALUE!</v>
      </c>
      <c r="AB103" s="167"/>
    </row>
    <row r="104" spans="1:28" s="107" customFormat="1" ht="12" customHeight="1" x14ac:dyDescent="0.2">
      <c r="A104" s="152"/>
      <c r="B104" s="152">
        <v>19942</v>
      </c>
      <c r="C104" s="152" t="s">
        <v>1418</v>
      </c>
      <c r="D104" s="152" t="str">
        <f>_xll.BDP(C104,$D$3)</f>
        <v>ZAr</v>
      </c>
      <c r="E104" s="152" t="s">
        <v>1419</v>
      </c>
      <c r="F104" s="173">
        <f>_xll.BDP(C104,$F$3)</f>
        <v>4006</v>
      </c>
      <c r="G104" s="173" t="str">
        <f>_xll.BDP(C104,$G$3)</f>
        <v>#N/A Requesting Data...</v>
      </c>
      <c r="H104" s="169" t="e">
        <f>IF(OR(OR(G104="#N/A N/A",G104="#N/A Real Time"),OR(F104="#N/A N/A",F104="#N/A Real Time")),0,  G104 - F104)</f>
        <v>#VALUE!</v>
      </c>
      <c r="I104" s="170" t="e">
        <f>IF(OR(F104=0,F104="#N/A N/A"),0,H104 / F104*100)</f>
        <v>#VALUE!</v>
      </c>
      <c r="J104" s="174">
        <v>891541</v>
      </c>
      <c r="K104" s="152" t="str">
        <f>CONCATENATE(D141,D104, " Curncy")</f>
        <v>USDZAr Curncy</v>
      </c>
      <c r="L104" s="152" t="str">
        <f>IF(D104 = D141,1,_xll.BDP(K104,$L$3))</f>
        <v>#N/A Requesting Data...</v>
      </c>
      <c r="M104" s="327" t="e">
        <f>IF(D104 = D141,1,_xll.BDP(K104,$M$3)*L104)</f>
        <v>#VALUE!</v>
      </c>
      <c r="N104" s="174" t="e">
        <f>H104*J104*R104/M104</f>
        <v>#VALUE!</v>
      </c>
      <c r="O104" s="333" t="e">
        <f>N104 / U141</f>
        <v>#VALUE!</v>
      </c>
      <c r="P104" s="175" t="e">
        <f>IF(OR(OR(J104=0,G104 = "#N/A N/A"),G104="#N/A Real Time"),0,G104*J104*R104/M104)</f>
        <v>#VALUE!</v>
      </c>
      <c r="Q104" s="339" t="e">
        <f>P104 / U141*100</f>
        <v>#VALUE!</v>
      </c>
      <c r="R104" s="152">
        <f>IF(EXACT(D104,UPPER(D104)),1,0.01)/T104</f>
        <v>0.01</v>
      </c>
      <c r="S104" s="152">
        <v>0</v>
      </c>
      <c r="T104" s="152">
        <v>1</v>
      </c>
      <c r="U104" s="152"/>
      <c r="V104" s="171">
        <f>_xll.BDH(C104,$V$3,$D$1,$D$1)</f>
        <v>4067</v>
      </c>
      <c r="W104" s="171">
        <f>IF(OR(OR(F104="#N/A N/A",F104="#N/A Real Time"),OR(V104="#N/A N/A",V104="#N/A Real Time")),0,  F104 - V104)</f>
        <v>-61</v>
      </c>
      <c r="X104" s="172">
        <f>IF(OR(V104=0,V104="#N/A N/A"),0,W104 / V104*100)</f>
        <v>-1.499877059257438</v>
      </c>
      <c r="Y104" s="176">
        <v>891541</v>
      </c>
      <c r="Z104" s="177" t="e">
        <f>IF(D104 = D141,1,_xll.BDP(K104,$Z$3)*L104)</f>
        <v>#VALUE!</v>
      </c>
      <c r="AA104" s="345" t="e">
        <f>W104*Y104*R104/Z104 / AB141</f>
        <v>#VALUE!</v>
      </c>
      <c r="AB104" s="167"/>
    </row>
    <row r="105" spans="1:28" x14ac:dyDescent="0.2">
      <c r="A105" s="186" t="s">
        <v>1567</v>
      </c>
      <c r="B105" s="186"/>
      <c r="C105" s="186"/>
      <c r="D105" s="186"/>
      <c r="E105" s="186" t="s">
        <v>111</v>
      </c>
      <c r="F105" s="230"/>
      <c r="G105" s="230"/>
      <c r="H105" s="231"/>
      <c r="I105" s="232"/>
      <c r="J105" s="233"/>
      <c r="K105" s="186"/>
      <c r="L105" s="186"/>
      <c r="M105" s="328"/>
      <c r="N105" s="233" t="e">
        <f xml:space="preserve"> SUM(N102:N104)</f>
        <v>#VALUE!</v>
      </c>
      <c r="O105" s="334" t="e">
        <f xml:space="preserve"> SUM(O102:O104)</f>
        <v>#VALUE!</v>
      </c>
      <c r="P105" s="234" t="e">
        <f xml:space="preserve"> SUM(P102:P104)</f>
        <v>#VALUE!</v>
      </c>
      <c r="Q105" s="340" t="e">
        <f xml:space="preserve"> SUM(Q102:Q104)</f>
        <v>#VALUE!</v>
      </c>
      <c r="R105" s="186"/>
      <c r="S105" s="186"/>
      <c r="T105" s="186"/>
      <c r="U105" s="186"/>
      <c r="V105" s="235"/>
      <c r="W105" s="235"/>
      <c r="X105" s="236"/>
      <c r="Y105" s="237"/>
      <c r="Z105" s="238"/>
      <c r="AA105" s="346" t="e">
        <f xml:space="preserve"> SUM(AA102:AA104)</f>
        <v>#VALUE!</v>
      </c>
      <c r="AB105" s="211"/>
    </row>
    <row r="106" spans="1:28" x14ac:dyDescent="0.2">
      <c r="A106" s="152"/>
      <c r="B106" s="152"/>
      <c r="C106" s="152"/>
      <c r="D106" s="152"/>
      <c r="E106" s="152"/>
      <c r="F106" s="173"/>
      <c r="G106" s="173"/>
      <c r="H106" s="169"/>
      <c r="I106" s="170"/>
      <c r="J106" s="174"/>
      <c r="K106" s="152"/>
      <c r="L106" s="152"/>
      <c r="M106" s="327"/>
      <c r="N106" s="174"/>
      <c r="O106" s="333"/>
      <c r="P106" s="175"/>
      <c r="Q106" s="339"/>
      <c r="R106" s="152"/>
      <c r="S106" s="152"/>
      <c r="T106" s="152"/>
      <c r="U106" s="152"/>
      <c r="V106" s="171"/>
      <c r="W106" s="171"/>
      <c r="X106" s="172"/>
      <c r="Y106" s="176"/>
      <c r="Z106" s="177"/>
      <c r="AA106" s="345"/>
      <c r="AB106" s="167"/>
    </row>
    <row r="107" spans="1:28" x14ac:dyDescent="0.2">
      <c r="A107" s="152"/>
      <c r="B107" s="152">
        <v>113</v>
      </c>
      <c r="C107" s="152" t="s">
        <v>106</v>
      </c>
      <c r="D107" s="152" t="str">
        <f>_xll.BDP(C107,$D$3)</f>
        <v>SEK</v>
      </c>
      <c r="E107" s="152" t="s">
        <v>279</v>
      </c>
      <c r="F107" s="173">
        <f>_xll.BDP(C107,$F$3)</f>
        <v>76.459999999999994</v>
      </c>
      <c r="G107" s="173" t="str">
        <f>_xll.BDP(C107,$G$3)</f>
        <v>#N/A Requesting Data...</v>
      </c>
      <c r="H107" s="169" t="e">
        <f>IF(OR(OR(G107="#N/A N/A",G107="#N/A Real Time"),OR(F107="#N/A N/A",F107="#N/A Real Time")),0,  G107 - F107)</f>
        <v>#VALUE!</v>
      </c>
      <c r="I107" s="170" t="e">
        <f>IF(OR(F107=0,F107="#N/A N/A"),0,H107 / F107*100)</f>
        <v>#VALUE!</v>
      </c>
      <c r="J107" s="174">
        <v>348958</v>
      </c>
      <c r="K107" s="152" t="str">
        <f>CONCATENATE(D141,D107, " Curncy")</f>
        <v>USDSEK Curncy</v>
      </c>
      <c r="L107" s="152" t="str">
        <f>IF(D107 = D141,1,_xll.BDP(K107,$L$3))</f>
        <v>#N/A Requesting Data...</v>
      </c>
      <c r="M107" s="327" t="e">
        <f>IF(D107 = D141,1,_xll.BDP(K107,$M$3)*L107)</f>
        <v>#VALUE!</v>
      </c>
      <c r="N107" s="174" t="e">
        <f>H107*J107*R107/M107</f>
        <v>#VALUE!</v>
      </c>
      <c r="O107" s="333" t="e">
        <f>N107 / U141</f>
        <v>#VALUE!</v>
      </c>
      <c r="P107" s="175" t="e">
        <f>IF(OR(OR(J107=0,G107 = "#N/A N/A"),G107="#N/A Real Time"),0,G107*J107*R107/M107)</f>
        <v>#VALUE!</v>
      </c>
      <c r="Q107" s="339" t="e">
        <f>P107 / U141*100</f>
        <v>#VALUE!</v>
      </c>
      <c r="R107" s="152">
        <f>IF(EXACT(D107,UPPER(D107)),1,0.01)/T107</f>
        <v>1</v>
      </c>
      <c r="S107" s="152">
        <v>0</v>
      </c>
      <c r="T107" s="152">
        <v>1</v>
      </c>
      <c r="U107" s="152"/>
      <c r="V107" s="171" t="str">
        <f>_xll.BDH(C107,$V$3,$D$1,$D$1)</f>
        <v>#N/A Requesting Data...</v>
      </c>
      <c r="W107" s="171" t="e">
        <f>IF(OR(OR(F107="#N/A N/A",F107="#N/A Real Time"),OR(V107="#N/A N/A",V107="#N/A Real Time")),0,  F107 - V107)</f>
        <v>#VALUE!</v>
      </c>
      <c r="X107" s="172" t="e">
        <f>IF(OR(V107=0,V107="#N/A N/A"),0,W107 / V107*100)</f>
        <v>#VALUE!</v>
      </c>
      <c r="Y107" s="176">
        <v>348958</v>
      </c>
      <c r="Z107" s="177" t="e">
        <f>IF(D107 = D141,1,_xll.BDP(K107,$Z$3)*L107)</f>
        <v>#VALUE!</v>
      </c>
      <c r="AA107" s="345" t="e">
        <f>W107*Y107*R107/Z107 / AB141</f>
        <v>#VALUE!</v>
      </c>
      <c r="AB107" s="167"/>
    </row>
    <row r="108" spans="1:28" x14ac:dyDescent="0.2">
      <c r="A108" s="186" t="s">
        <v>1568</v>
      </c>
      <c r="B108" s="186"/>
      <c r="C108" s="186"/>
      <c r="D108" s="186"/>
      <c r="E108" s="186" t="s">
        <v>105</v>
      </c>
      <c r="F108" s="230"/>
      <c r="G108" s="230"/>
      <c r="H108" s="231"/>
      <c r="I108" s="232"/>
      <c r="J108" s="233"/>
      <c r="K108" s="186"/>
      <c r="L108" s="186"/>
      <c r="M108" s="328"/>
      <c r="N108" s="233" t="e">
        <f xml:space="preserve"> SUM(N106:N107)</f>
        <v>#VALUE!</v>
      </c>
      <c r="O108" s="334" t="e">
        <f xml:space="preserve"> SUM(O106:O107)</f>
        <v>#VALUE!</v>
      </c>
      <c r="P108" s="234" t="e">
        <f xml:space="preserve"> SUM(P106:P107)</f>
        <v>#VALUE!</v>
      </c>
      <c r="Q108" s="340" t="e">
        <f xml:space="preserve"> SUM(Q106:Q107)</f>
        <v>#VALUE!</v>
      </c>
      <c r="R108" s="186"/>
      <c r="S108" s="186"/>
      <c r="T108" s="186"/>
      <c r="U108" s="186"/>
      <c r="V108" s="235"/>
      <c r="W108" s="235"/>
      <c r="X108" s="236"/>
      <c r="Y108" s="237"/>
      <c r="Z108" s="238"/>
      <c r="AA108" s="346" t="e">
        <f xml:space="preserve"> SUM(AA106:AA107)</f>
        <v>#VALUE!</v>
      </c>
      <c r="AB108" s="211"/>
    </row>
    <row r="109" spans="1:28" x14ac:dyDescent="0.2">
      <c r="A109" s="152"/>
      <c r="B109" s="152"/>
      <c r="C109" s="152"/>
      <c r="D109" s="152"/>
      <c r="E109" s="152"/>
      <c r="F109" s="173"/>
      <c r="G109" s="173"/>
      <c r="H109" s="169"/>
      <c r="I109" s="170"/>
      <c r="J109" s="174"/>
      <c r="K109" s="152"/>
      <c r="L109" s="152"/>
      <c r="M109" s="327"/>
      <c r="N109" s="174"/>
      <c r="O109" s="333"/>
      <c r="P109" s="175"/>
      <c r="Q109" s="339"/>
      <c r="R109" s="152"/>
      <c r="S109" s="152"/>
      <c r="T109" s="152"/>
      <c r="U109" s="152"/>
      <c r="V109" s="171"/>
      <c r="W109" s="171"/>
      <c r="X109" s="172"/>
      <c r="Y109" s="176"/>
      <c r="Z109" s="177"/>
      <c r="AA109" s="345"/>
      <c r="AB109" s="167"/>
    </row>
    <row r="110" spans="1:28" x14ac:dyDescent="0.2">
      <c r="A110" s="152"/>
      <c r="B110" s="152">
        <v>10212</v>
      </c>
      <c r="C110" s="152" t="s">
        <v>933</v>
      </c>
      <c r="D110" s="152" t="str">
        <f>_xll.BDP(C110,$D$3)</f>
        <v>GBp</v>
      </c>
      <c r="E110" s="152" t="s">
        <v>1025</v>
      </c>
      <c r="F110" s="173">
        <f>_xll.BDP(C110,$F$3)</f>
        <v>1102</v>
      </c>
      <c r="G110" s="173" t="str">
        <f>_xll.BDP(C110,$G$3)</f>
        <v>#N/A Requesting Data...</v>
      </c>
      <c r="H110" s="169" t="e">
        <f t="shared" ref="H110:H128" si="14">IF(OR(OR(G110="#N/A N/A",G110="#N/A Real Time"),OR(F110="#N/A N/A",F110="#N/A Real Time")),0,  G110 - F110)</f>
        <v>#VALUE!</v>
      </c>
      <c r="I110" s="170" t="e">
        <f t="shared" ref="I110:I128" si="15">IF(OR(F110=0,F110="#N/A N/A"),0,H110 / F110*100)</f>
        <v>#VALUE!</v>
      </c>
      <c r="J110" s="174">
        <v>90694</v>
      </c>
      <c r="K110" s="152" t="str">
        <f>CONCATENATE(D141,D110, " Curncy")</f>
        <v>USDGBp Curncy</v>
      </c>
      <c r="L110" s="152">
        <f>IF(D110 = D141,1,_xll.BDP(K110,$L$3))</f>
        <v>1</v>
      </c>
      <c r="M110" s="327" t="e">
        <f>IF(D110 = D141,1,_xll.BDP(K110,$M$3)*L110)</f>
        <v>#VALUE!</v>
      </c>
      <c r="N110" s="174" t="e">
        <f t="shared" ref="N110:N128" si="16">H110*J110*R110/M110</f>
        <v>#VALUE!</v>
      </c>
      <c r="O110" s="333" t="e">
        <f>N110 / U141</f>
        <v>#VALUE!</v>
      </c>
      <c r="P110" s="175" t="e">
        <f t="shared" ref="P110:P128" si="17">IF(OR(OR(J110=0,G110 = "#N/A N/A"),G110="#N/A Real Time"),0,G110*J110*R110/M110)</f>
        <v>#VALUE!</v>
      </c>
      <c r="Q110" s="339" t="e">
        <f>P110 / U141*100</f>
        <v>#VALUE!</v>
      </c>
      <c r="R110" s="152">
        <f t="shared" ref="R110:R128" si="18">IF(EXACT(D110,UPPER(D110)),1,0.01)/T110</f>
        <v>0.01</v>
      </c>
      <c r="S110" s="152">
        <v>0</v>
      </c>
      <c r="T110" s="152">
        <v>1</v>
      </c>
      <c r="U110" s="152"/>
      <c r="V110" s="171">
        <f>_xll.BDH(C110,$V$3,$D$1,$D$1)</f>
        <v>1108.5</v>
      </c>
      <c r="W110" s="171">
        <f t="shared" ref="W110:W128" si="19">IF(OR(OR(F110="#N/A N/A",F110="#N/A Real Time"),OR(V110="#N/A N/A",V110="#N/A Real Time")),0,  F110 - V110)</f>
        <v>-6.5</v>
      </c>
      <c r="X110" s="172">
        <f t="shared" ref="X110:X128" si="20">IF(OR(V110=0,V110="#N/A N/A"),0,W110 / V110*100)</f>
        <v>-0.58637798827244025</v>
      </c>
      <c r="Y110" s="176">
        <v>90694</v>
      </c>
      <c r="Z110" s="177">
        <f>IF(D110 = D141,1,_xll.BDP(K110,$Z$3)*L110)</f>
        <v>0.82650000000000001</v>
      </c>
      <c r="AA110" s="345">
        <f>W110*Y110*R110/Z110 / AB141</f>
        <v>-3.4461575547541376E-5</v>
      </c>
      <c r="AB110" s="167"/>
    </row>
    <row r="111" spans="1:28" x14ac:dyDescent="0.2">
      <c r="A111" s="152"/>
      <c r="B111" s="152">
        <v>7274</v>
      </c>
      <c r="C111" s="152" t="s">
        <v>936</v>
      </c>
      <c r="D111" s="152" t="str">
        <f>_xll.BDP(C111,$D$3)</f>
        <v>GBp</v>
      </c>
      <c r="E111" s="152" t="s">
        <v>1028</v>
      </c>
      <c r="F111" s="173">
        <f>_xll.BDP(C111,$F$3)</f>
        <v>1589</v>
      </c>
      <c r="G111" s="173" t="str">
        <f>_xll.BDP(C111,$G$3)</f>
        <v>#N/A Requesting Data...</v>
      </c>
      <c r="H111" s="169" t="e">
        <f t="shared" si="14"/>
        <v>#VALUE!</v>
      </c>
      <c r="I111" s="170" t="e">
        <f t="shared" si="15"/>
        <v>#VALUE!</v>
      </c>
      <c r="J111" s="174">
        <v>184698</v>
      </c>
      <c r="K111" s="152" t="str">
        <f>CONCATENATE(D141,D111, " Curncy")</f>
        <v>USDGBp Curncy</v>
      </c>
      <c r="L111" s="152">
        <f>IF(D111 = D141,1,_xll.BDP(K111,$L$3))</f>
        <v>1</v>
      </c>
      <c r="M111" s="327" t="e">
        <f>IF(D111 = D141,1,_xll.BDP(K111,$M$3)*L111)</f>
        <v>#VALUE!</v>
      </c>
      <c r="N111" s="174" t="e">
        <f t="shared" si="16"/>
        <v>#VALUE!</v>
      </c>
      <c r="O111" s="333" t="e">
        <f>N111 / U141</f>
        <v>#VALUE!</v>
      </c>
      <c r="P111" s="175" t="e">
        <f t="shared" si="17"/>
        <v>#VALUE!</v>
      </c>
      <c r="Q111" s="339" t="e">
        <f>P111 / U141*100</f>
        <v>#VALUE!</v>
      </c>
      <c r="R111" s="152">
        <f t="shared" si="18"/>
        <v>0.01</v>
      </c>
      <c r="S111" s="152">
        <v>0</v>
      </c>
      <c r="T111" s="152">
        <v>1</v>
      </c>
      <c r="U111" s="152"/>
      <c r="V111" s="171">
        <f>_xll.BDH(C111,$V$3,$D$1,$D$1)</f>
        <v>1578</v>
      </c>
      <c r="W111" s="171">
        <f t="shared" si="19"/>
        <v>11</v>
      </c>
      <c r="X111" s="172">
        <f t="shared" si="20"/>
        <v>0.69708491761723701</v>
      </c>
      <c r="Y111" s="176">
        <v>184698</v>
      </c>
      <c r="Z111" s="177">
        <f>IF(D111 = D141,1,_xll.BDP(K111,$Z$3)*L111)</f>
        <v>0.82650000000000001</v>
      </c>
      <c r="AA111" s="345">
        <f>W111*Y111*R111/Z111 / AB141</f>
        <v>1.1876763094374451E-4</v>
      </c>
      <c r="AB111" s="167"/>
    </row>
    <row r="112" spans="1:28" x14ac:dyDescent="0.2">
      <c r="A112" s="152"/>
      <c r="B112" s="152">
        <v>2204</v>
      </c>
      <c r="C112" s="152" t="s">
        <v>93</v>
      </c>
      <c r="D112" s="152" t="str">
        <f>_xll.BDP(C112,$D$3)</f>
        <v>GBp</v>
      </c>
      <c r="E112" s="152" t="s">
        <v>360</v>
      </c>
      <c r="F112" s="173">
        <f>_xll.BDP(C112,$F$3)</f>
        <v>153.19999999999999</v>
      </c>
      <c r="G112" s="173" t="str">
        <f>_xll.BDP(C112,$G$3)</f>
        <v>#N/A Requesting Data...</v>
      </c>
      <c r="H112" s="169" t="e">
        <f t="shared" si="14"/>
        <v>#VALUE!</v>
      </c>
      <c r="I112" s="170" t="e">
        <f t="shared" si="15"/>
        <v>#VALUE!</v>
      </c>
      <c r="J112" s="174">
        <v>4055356</v>
      </c>
      <c r="K112" s="152" t="str">
        <f>CONCATENATE(D141,D112, " Curncy")</f>
        <v>USDGBp Curncy</v>
      </c>
      <c r="L112" s="152">
        <f>IF(D112 = D141,1,_xll.BDP(K112,$L$3))</f>
        <v>1</v>
      </c>
      <c r="M112" s="327" t="e">
        <f>IF(D112 = D141,1,_xll.BDP(K112,$M$3)*L112)</f>
        <v>#VALUE!</v>
      </c>
      <c r="N112" s="174" t="e">
        <f t="shared" si="16"/>
        <v>#VALUE!</v>
      </c>
      <c r="O112" s="333" t="e">
        <f>N112 / U141</f>
        <v>#VALUE!</v>
      </c>
      <c r="P112" s="175" t="e">
        <f t="shared" si="17"/>
        <v>#VALUE!</v>
      </c>
      <c r="Q112" s="339" t="e">
        <f>P112 / U141*100</f>
        <v>#VALUE!</v>
      </c>
      <c r="R112" s="152">
        <f t="shared" si="18"/>
        <v>0.01</v>
      </c>
      <c r="S112" s="152">
        <v>0</v>
      </c>
      <c r="T112" s="152">
        <v>1</v>
      </c>
      <c r="U112" s="152"/>
      <c r="V112" s="171" t="str">
        <f>_xll.BDH(C112,$V$3,$D$1,$D$1)</f>
        <v>#N/A Requesting Data...</v>
      </c>
      <c r="W112" s="171" t="e">
        <f t="shared" si="19"/>
        <v>#VALUE!</v>
      </c>
      <c r="X112" s="172" t="e">
        <f t="shared" si="20"/>
        <v>#VALUE!</v>
      </c>
      <c r="Y112" s="176">
        <v>4055356</v>
      </c>
      <c r="Z112" s="177">
        <f>IF(D112 = D141,1,_xll.BDP(K112,$Z$3)*L112)</f>
        <v>0.82650000000000001</v>
      </c>
      <c r="AA112" s="345" t="e">
        <f>W112*Y112*R112/Z112 / AB141</f>
        <v>#VALUE!</v>
      </c>
      <c r="AB112" s="167"/>
    </row>
    <row r="113" spans="1:28" x14ac:dyDescent="0.2">
      <c r="A113" s="152"/>
      <c r="B113" s="152">
        <v>6116</v>
      </c>
      <c r="C113" s="152" t="s">
        <v>945</v>
      </c>
      <c r="D113" s="152" t="str">
        <f>_xll.BDP(C113,$D$3)</f>
        <v>GBp</v>
      </c>
      <c r="E113" s="152" t="s">
        <v>1037</v>
      </c>
      <c r="F113" s="173">
        <f>_xll.BDP(C113,$F$3)</f>
        <v>185.35</v>
      </c>
      <c r="G113" s="173" t="str">
        <f>_xll.BDP(C113,$G$3)</f>
        <v>#N/A Requesting Data...</v>
      </c>
      <c r="H113" s="169" t="e">
        <f t="shared" si="14"/>
        <v>#VALUE!</v>
      </c>
      <c r="I113" s="170" t="e">
        <f t="shared" si="15"/>
        <v>#VALUE!</v>
      </c>
      <c r="J113" s="174">
        <v>8715982</v>
      </c>
      <c r="K113" s="152" t="str">
        <f>CONCATENATE(D141,D113, " Curncy")</f>
        <v>USDGBp Curncy</v>
      </c>
      <c r="L113" s="152">
        <f>IF(D113 = D141,1,_xll.BDP(K113,$L$3))</f>
        <v>1</v>
      </c>
      <c r="M113" s="327" t="e">
        <f>IF(D113 = D141,1,_xll.BDP(K113,$M$3)*L113)</f>
        <v>#VALUE!</v>
      </c>
      <c r="N113" s="174" t="e">
        <f t="shared" si="16"/>
        <v>#VALUE!</v>
      </c>
      <c r="O113" s="333" t="e">
        <f>N113 / U141</f>
        <v>#VALUE!</v>
      </c>
      <c r="P113" s="175" t="e">
        <f t="shared" si="17"/>
        <v>#VALUE!</v>
      </c>
      <c r="Q113" s="339" t="e">
        <f>P113 / U141*100</f>
        <v>#VALUE!</v>
      </c>
      <c r="R113" s="152">
        <f t="shared" si="18"/>
        <v>0.01</v>
      </c>
      <c r="S113" s="152">
        <v>0</v>
      </c>
      <c r="T113" s="152">
        <v>1</v>
      </c>
      <c r="U113" s="152"/>
      <c r="V113" s="171" t="str">
        <f>_xll.BDH(C113,$V$3,$D$1,$D$1)</f>
        <v>#N/A Requesting Data...</v>
      </c>
      <c r="W113" s="171" t="e">
        <f t="shared" si="19"/>
        <v>#VALUE!</v>
      </c>
      <c r="X113" s="172" t="e">
        <f t="shared" si="20"/>
        <v>#VALUE!</v>
      </c>
      <c r="Y113" s="176">
        <v>8715982</v>
      </c>
      <c r="Z113" s="177">
        <f>IF(D113 = D141,1,_xll.BDP(K113,$Z$3)*L113)</f>
        <v>0.82650000000000001</v>
      </c>
      <c r="AA113" s="345" t="e">
        <f>W113*Y113*R113/Z113 / AB141</f>
        <v>#VALUE!</v>
      </c>
      <c r="AB113" s="167"/>
    </row>
    <row r="114" spans="1:28" s="107" customFormat="1" ht="12" customHeight="1" x14ac:dyDescent="0.2">
      <c r="A114" s="152"/>
      <c r="B114" s="152">
        <v>3746</v>
      </c>
      <c r="C114" s="152" t="s">
        <v>957</v>
      </c>
      <c r="D114" s="152" t="str">
        <f>_xll.BDP(C114,$D$3)</f>
        <v>GBp</v>
      </c>
      <c r="E114" s="152" t="s">
        <v>1049</v>
      </c>
      <c r="F114" s="173" t="str">
        <f>_xll.BDP(C114,$F$3)</f>
        <v>#N/A N/A</v>
      </c>
      <c r="G114" s="173" t="str">
        <f>_xll.BDP(C114,$G$3)</f>
        <v>#N/A Requesting Data...</v>
      </c>
      <c r="H114" s="169">
        <f t="shared" si="14"/>
        <v>0</v>
      </c>
      <c r="I114" s="170">
        <f t="shared" si="15"/>
        <v>0</v>
      </c>
      <c r="J114" s="174">
        <v>4969551</v>
      </c>
      <c r="K114" s="152" t="str">
        <f>CONCATENATE(D141,D114, " Curncy")</f>
        <v>USDGBp Curncy</v>
      </c>
      <c r="L114" s="152">
        <f>IF(D114 = D141,1,_xll.BDP(K114,$L$3))</f>
        <v>1</v>
      </c>
      <c r="M114" s="327" t="e">
        <f>IF(D114 = D141,1,_xll.BDP(K114,$M$3)*L114)</f>
        <v>#VALUE!</v>
      </c>
      <c r="N114" s="174" t="e">
        <f t="shared" si="16"/>
        <v>#VALUE!</v>
      </c>
      <c r="O114" s="333" t="e">
        <f>N114 / U141</f>
        <v>#VALUE!</v>
      </c>
      <c r="P114" s="175" t="e">
        <f t="shared" si="17"/>
        <v>#VALUE!</v>
      </c>
      <c r="Q114" s="339" t="e">
        <f>P114 / U141*100</f>
        <v>#VALUE!</v>
      </c>
      <c r="R114" s="152">
        <f t="shared" si="18"/>
        <v>0.01</v>
      </c>
      <c r="S114" s="152">
        <v>0</v>
      </c>
      <c r="T114" s="152">
        <v>1</v>
      </c>
      <c r="U114" s="152"/>
      <c r="V114" s="171" t="str">
        <f>_xll.BDH(C114,$V$3,$D$1,$D$1)</f>
        <v>#N/A Requesting Data...</v>
      </c>
      <c r="W114" s="171">
        <f t="shared" si="19"/>
        <v>0</v>
      </c>
      <c r="X114" s="172" t="e">
        <f t="shared" si="20"/>
        <v>#VALUE!</v>
      </c>
      <c r="Y114" s="176">
        <v>4969551</v>
      </c>
      <c r="Z114" s="177">
        <f>IF(D114 = D141,1,_xll.BDP(K114,$Z$3)*L114)</f>
        <v>0.82650000000000001</v>
      </c>
      <c r="AA114" s="345">
        <f>W114*Y114*R114/Z114 / AB141</f>
        <v>0</v>
      </c>
      <c r="AB114" s="167"/>
    </row>
    <row r="115" spans="1:28" x14ac:dyDescent="0.2">
      <c r="A115" s="152"/>
      <c r="B115" s="152">
        <v>23802</v>
      </c>
      <c r="C115" s="152" t="s">
        <v>1357</v>
      </c>
      <c r="D115" s="152" t="str">
        <f>_xll.BDP(C115,$D$3)</f>
        <v>GBp</v>
      </c>
      <c r="E115" s="152" t="s">
        <v>1358</v>
      </c>
      <c r="F115" s="173">
        <f>_xll.BDP(C115,$F$3)</f>
        <v>8282</v>
      </c>
      <c r="G115" s="173" t="str">
        <f>_xll.BDP(C115,$G$3)</f>
        <v>#N/A Requesting Data...</v>
      </c>
      <c r="H115" s="169" t="e">
        <f t="shared" si="14"/>
        <v>#VALUE!</v>
      </c>
      <c r="I115" s="170" t="e">
        <f t="shared" si="15"/>
        <v>#VALUE!</v>
      </c>
      <c r="J115" s="174">
        <v>26844</v>
      </c>
      <c r="K115" s="152" t="str">
        <f>CONCATENATE(D141,D115, " Curncy")</f>
        <v>USDGBp Curncy</v>
      </c>
      <c r="L115" s="152">
        <f>IF(D115 = D141,1,_xll.BDP(K115,$L$3))</f>
        <v>1</v>
      </c>
      <c r="M115" s="327" t="e">
        <f>IF(D115 = D141,1,_xll.BDP(K115,$M$3)*L115)</f>
        <v>#VALUE!</v>
      </c>
      <c r="N115" s="174" t="e">
        <f t="shared" si="16"/>
        <v>#VALUE!</v>
      </c>
      <c r="O115" s="333" t="e">
        <f>N115 / U141</f>
        <v>#VALUE!</v>
      </c>
      <c r="P115" s="175" t="e">
        <f t="shared" si="17"/>
        <v>#VALUE!</v>
      </c>
      <c r="Q115" s="339" t="e">
        <f>P115 / U141*100</f>
        <v>#VALUE!</v>
      </c>
      <c r="R115" s="152">
        <f t="shared" si="18"/>
        <v>0.01</v>
      </c>
      <c r="S115" s="152">
        <v>0</v>
      </c>
      <c r="T115" s="152">
        <v>1</v>
      </c>
      <c r="U115" s="152"/>
      <c r="V115" s="171" t="str">
        <f>_xll.BDH(C115,$V$3,$D$1,$D$1)</f>
        <v>#N/A Requesting Data...</v>
      </c>
      <c r="W115" s="171" t="e">
        <f t="shared" si="19"/>
        <v>#VALUE!</v>
      </c>
      <c r="X115" s="172" t="e">
        <f t="shared" si="20"/>
        <v>#VALUE!</v>
      </c>
      <c r="Y115" s="176">
        <v>26844</v>
      </c>
      <c r="Z115" s="177">
        <f>IF(D115 = D141,1,_xll.BDP(K115,$Z$3)*L115)</f>
        <v>0.82650000000000001</v>
      </c>
      <c r="AA115" s="345" t="e">
        <f>W115*Y115*R115/Z115 / AB141</f>
        <v>#VALUE!</v>
      </c>
      <c r="AB115" s="167"/>
    </row>
    <row r="116" spans="1:28" x14ac:dyDescent="0.2">
      <c r="A116" s="152"/>
      <c r="B116" s="152">
        <v>3574</v>
      </c>
      <c r="C116" s="152" t="s">
        <v>85</v>
      </c>
      <c r="D116" s="152" t="str">
        <f>_xll.BDP(C116,$D$3)</f>
        <v>GBp</v>
      </c>
      <c r="E116" s="152" t="s">
        <v>365</v>
      </c>
      <c r="F116" s="173">
        <f>_xll.BDP(C116,$F$3)</f>
        <v>605.20000000000005</v>
      </c>
      <c r="G116" s="173" t="str">
        <f>_xll.BDP(C116,$G$3)</f>
        <v>#N/A Requesting Data...</v>
      </c>
      <c r="H116" s="169" t="e">
        <f t="shared" si="14"/>
        <v>#VALUE!</v>
      </c>
      <c r="I116" s="170" t="e">
        <f t="shared" si="15"/>
        <v>#VALUE!</v>
      </c>
      <c r="J116" s="174">
        <v>94962</v>
      </c>
      <c r="K116" s="152" t="str">
        <f>CONCATENATE(D141,D116, " Curncy")</f>
        <v>USDGBp Curncy</v>
      </c>
      <c r="L116" s="152">
        <f>IF(D116 = D141,1,_xll.BDP(K116,$L$3))</f>
        <v>1</v>
      </c>
      <c r="M116" s="327" t="e">
        <f>IF(D116 = D141,1,_xll.BDP(K116,$M$3)*L116)</f>
        <v>#VALUE!</v>
      </c>
      <c r="N116" s="174" t="e">
        <f t="shared" si="16"/>
        <v>#VALUE!</v>
      </c>
      <c r="O116" s="333" t="e">
        <f>N116 / U141</f>
        <v>#VALUE!</v>
      </c>
      <c r="P116" s="175" t="e">
        <f t="shared" si="17"/>
        <v>#VALUE!</v>
      </c>
      <c r="Q116" s="339" t="e">
        <f>P116 / U141*100</f>
        <v>#VALUE!</v>
      </c>
      <c r="R116" s="152">
        <f t="shared" si="18"/>
        <v>0.01</v>
      </c>
      <c r="S116" s="152">
        <v>0</v>
      </c>
      <c r="T116" s="152">
        <v>1</v>
      </c>
      <c r="U116" s="152"/>
      <c r="V116" s="171" t="str">
        <f>_xll.BDH(C116,$V$3,$D$1,$D$1)</f>
        <v>#N/A Requesting Data...</v>
      </c>
      <c r="W116" s="171" t="e">
        <f t="shared" si="19"/>
        <v>#VALUE!</v>
      </c>
      <c r="X116" s="172" t="e">
        <f t="shared" si="20"/>
        <v>#VALUE!</v>
      </c>
      <c r="Y116" s="176">
        <v>94962</v>
      </c>
      <c r="Z116" s="177">
        <f>IF(D116 = D141,1,_xll.BDP(K116,$Z$3)*L116)</f>
        <v>0.82650000000000001</v>
      </c>
      <c r="AA116" s="345" t="e">
        <f>W116*Y116*R116/Z116 / AB141</f>
        <v>#VALUE!</v>
      </c>
      <c r="AB116" s="167"/>
    </row>
    <row r="117" spans="1:28" x14ac:dyDescent="0.2">
      <c r="A117" s="152"/>
      <c r="B117" s="152">
        <v>26542</v>
      </c>
      <c r="C117" s="152" t="s">
        <v>130</v>
      </c>
      <c r="D117" s="152" t="str">
        <f>_xll.BDP(C117,$D$3)</f>
        <v>USD</v>
      </c>
      <c r="E117" s="152" t="s">
        <v>290</v>
      </c>
      <c r="F117" s="173">
        <v>50</v>
      </c>
      <c r="G117" s="173">
        <v>50</v>
      </c>
      <c r="H117" s="169">
        <f>IF(OR(OR(G117="#N/A N/A",G117="#N/A Real Time"),OR(F117="#N/A N/A",F117="#N/A Real Time")),0,  G117 - F117)</f>
        <v>0</v>
      </c>
      <c r="I117" s="170">
        <f>IF(OR(F117=0,F117="#N/A N/A"),0,H117 / F117*100)</f>
        <v>0</v>
      </c>
      <c r="J117" s="174">
        <v>220000</v>
      </c>
      <c r="K117" s="152" t="str">
        <f>CONCATENATE(D141,D117, " Curncy")</f>
        <v>USDUSD Curncy</v>
      </c>
      <c r="L117" s="152">
        <f>IF(D117 = D141,1,_xll.BDP(K117,$L$3))</f>
        <v>1</v>
      </c>
      <c r="M117" s="327">
        <f>IF(D117 = D141,1,_xll.BDP(K117,$M$3)*L117)</f>
        <v>1</v>
      </c>
      <c r="N117" s="174">
        <f>H117*J117*R117/M117</f>
        <v>0</v>
      </c>
      <c r="O117" s="333">
        <f>N117 / U141</f>
        <v>0</v>
      </c>
      <c r="P117" s="175">
        <f>IF(OR(OR(J117=0,G117 = "#N/A N/A"),G117="#N/A Real Time"),0,G117*J117*R117/M117)</f>
        <v>110000</v>
      </c>
      <c r="Q117" s="339">
        <f>P117 / U141*100</f>
        <v>5.29557027395973E-2</v>
      </c>
      <c r="R117" s="152">
        <f>IF(EXACT(D117,UPPER(D117)),1,0.01)/T117</f>
        <v>0.01</v>
      </c>
      <c r="S117" s="152">
        <v>4</v>
      </c>
      <c r="T117" s="152">
        <v>100</v>
      </c>
      <c r="U117" s="152"/>
      <c r="V117" s="171">
        <v>50</v>
      </c>
      <c r="W117" s="171">
        <f>IF(OR(OR(F117="#N/A N/A",F117="#N/A Real Time"),OR(V117="#N/A N/A",V117="#N/A Real Time")),0,  F117 - V117)</f>
        <v>0</v>
      </c>
      <c r="X117" s="172">
        <f>IF(OR(V117=0,V117="#N/A N/A"),0,W117 / V117*100)</f>
        <v>0</v>
      </c>
      <c r="Y117" s="176">
        <v>220000</v>
      </c>
      <c r="Z117" s="177">
        <f>IF(D117 = D141,1,_xll.BDP(K117,$Z$3)*L117)</f>
        <v>1</v>
      </c>
      <c r="AA117" s="345">
        <f>W117*Y117*R117/Z117 / AB141</f>
        <v>0</v>
      </c>
      <c r="AB117" s="167"/>
    </row>
    <row r="118" spans="1:28" x14ac:dyDescent="0.2">
      <c r="A118" s="152"/>
      <c r="B118" s="152">
        <v>28421</v>
      </c>
      <c r="C118" s="152" t="s">
        <v>1247</v>
      </c>
      <c r="D118" s="152" t="str">
        <f>_xll.BDP(C118,$D$3)</f>
        <v>GBp</v>
      </c>
      <c r="E118" s="152" t="s">
        <v>1246</v>
      </c>
      <c r="F118" s="173">
        <f>_xll.BDP(C118,$F$3)</f>
        <v>81</v>
      </c>
      <c r="G118" s="173" t="str">
        <f>_xll.BDP(C118,$G$3)</f>
        <v>#N/A Requesting Data...</v>
      </c>
      <c r="H118" s="169" t="e">
        <f t="shared" si="14"/>
        <v>#VALUE!</v>
      </c>
      <c r="I118" s="170" t="e">
        <f t="shared" si="15"/>
        <v>#VALUE!</v>
      </c>
      <c r="J118" s="174">
        <v>6719645</v>
      </c>
      <c r="K118" s="152" t="str">
        <f>CONCATENATE(D141,D118, " Curncy")</f>
        <v>USDGBp Curncy</v>
      </c>
      <c r="L118" s="152">
        <f>IF(D118 = D141,1,_xll.BDP(K118,$L$3))</f>
        <v>1</v>
      </c>
      <c r="M118" s="327" t="e">
        <f>IF(D118 = D141,1,_xll.BDP(K118,$M$3)*L118)</f>
        <v>#VALUE!</v>
      </c>
      <c r="N118" s="174" t="e">
        <f t="shared" si="16"/>
        <v>#VALUE!</v>
      </c>
      <c r="O118" s="333" t="e">
        <f>N118 / U141</f>
        <v>#VALUE!</v>
      </c>
      <c r="P118" s="175" t="e">
        <f t="shared" si="17"/>
        <v>#VALUE!</v>
      </c>
      <c r="Q118" s="339" t="e">
        <f>P118 / U141*100</f>
        <v>#VALUE!</v>
      </c>
      <c r="R118" s="152">
        <f t="shared" si="18"/>
        <v>0.01</v>
      </c>
      <c r="S118" s="152">
        <v>0</v>
      </c>
      <c r="T118" s="152">
        <v>1</v>
      </c>
      <c r="U118" s="152"/>
      <c r="V118" s="171" t="str">
        <f>_xll.BDH(C118,$V$3,$D$1,$D$1)</f>
        <v>#N/A Requesting Data...</v>
      </c>
      <c r="W118" s="171" t="e">
        <f t="shared" si="19"/>
        <v>#VALUE!</v>
      </c>
      <c r="X118" s="172" t="e">
        <f t="shared" si="20"/>
        <v>#VALUE!</v>
      </c>
      <c r="Y118" s="176">
        <v>6719645</v>
      </c>
      <c r="Z118" s="177">
        <f>IF(D118 = D141,1,_xll.BDP(K118,$Z$3)*L118)</f>
        <v>0.82650000000000001</v>
      </c>
      <c r="AA118" s="345" t="e">
        <f>W118*Y118*R118/Z118 / AB141</f>
        <v>#VALUE!</v>
      </c>
      <c r="AB118" s="167"/>
    </row>
    <row r="119" spans="1:28" x14ac:dyDescent="0.2">
      <c r="A119" s="152"/>
      <c r="B119" s="152">
        <v>3260</v>
      </c>
      <c r="C119" s="152" t="s">
        <v>75</v>
      </c>
      <c r="D119" s="152" t="str">
        <f>_xll.BDP(C119,$D$3)</f>
        <v>GBp</v>
      </c>
      <c r="E119" s="152" t="s">
        <v>372</v>
      </c>
      <c r="F119" s="173">
        <f>_xll.BDP(C119,$F$3)</f>
        <v>243.3</v>
      </c>
      <c r="G119" s="173" t="str">
        <f>_xll.BDP(C119,$G$3)</f>
        <v>#N/A Requesting Data...</v>
      </c>
      <c r="H119" s="169" t="e">
        <f t="shared" si="14"/>
        <v>#VALUE!</v>
      </c>
      <c r="I119" s="170" t="e">
        <f t="shared" si="15"/>
        <v>#VALUE!</v>
      </c>
      <c r="J119" s="174">
        <v>5311938</v>
      </c>
      <c r="K119" s="152" t="str">
        <f>CONCATENATE(D141,D119, " Curncy")</f>
        <v>USDGBp Curncy</v>
      </c>
      <c r="L119" s="152">
        <f>IF(D119 = D141,1,_xll.BDP(K119,$L$3))</f>
        <v>1</v>
      </c>
      <c r="M119" s="327" t="e">
        <f>IF(D119 = D141,1,_xll.BDP(K119,$M$3)*L119)</f>
        <v>#VALUE!</v>
      </c>
      <c r="N119" s="174" t="e">
        <f t="shared" si="16"/>
        <v>#VALUE!</v>
      </c>
      <c r="O119" s="333" t="e">
        <f>N119 / U141</f>
        <v>#VALUE!</v>
      </c>
      <c r="P119" s="175" t="e">
        <f t="shared" si="17"/>
        <v>#VALUE!</v>
      </c>
      <c r="Q119" s="339" t="e">
        <f>P119 / U141*100</f>
        <v>#VALUE!</v>
      </c>
      <c r="R119" s="152">
        <f t="shared" si="18"/>
        <v>0.01</v>
      </c>
      <c r="S119" s="152">
        <v>0</v>
      </c>
      <c r="T119" s="152">
        <v>1</v>
      </c>
      <c r="U119" s="152"/>
      <c r="V119" s="171" t="str">
        <f>_xll.BDH(C119,$V$3,$D$1,$D$1)</f>
        <v>#N/A Requesting Data...</v>
      </c>
      <c r="W119" s="171" t="e">
        <f t="shared" si="19"/>
        <v>#VALUE!</v>
      </c>
      <c r="X119" s="172" t="e">
        <f t="shared" si="20"/>
        <v>#VALUE!</v>
      </c>
      <c r="Y119" s="176">
        <v>5311938</v>
      </c>
      <c r="Z119" s="177">
        <f>IF(D119 = D141,1,_xll.BDP(K119,$Z$3)*L119)</f>
        <v>0.82650000000000001</v>
      </c>
      <c r="AA119" s="345" t="e">
        <f>W119*Y119*R119/Z119 / AB141</f>
        <v>#VALUE!</v>
      </c>
      <c r="AB119" s="167"/>
    </row>
    <row r="120" spans="1:28" x14ac:dyDescent="0.2">
      <c r="A120" s="152"/>
      <c r="B120" s="152">
        <v>6360</v>
      </c>
      <c r="C120" s="152" t="s">
        <v>986</v>
      </c>
      <c r="D120" s="152" t="str">
        <f>_xll.BDP(C120,$D$3)</f>
        <v>GBp</v>
      </c>
      <c r="E120" s="152" t="s">
        <v>1077</v>
      </c>
      <c r="F120" s="173">
        <f>_xll.BDP(C120,$F$3)</f>
        <v>138.19999999999999</v>
      </c>
      <c r="G120" s="173" t="str">
        <f>_xll.BDP(C120,$G$3)</f>
        <v>#N/A Requesting Data...</v>
      </c>
      <c r="H120" s="169" t="e">
        <f t="shared" si="14"/>
        <v>#VALUE!</v>
      </c>
      <c r="I120" s="170" t="e">
        <f t="shared" si="15"/>
        <v>#VALUE!</v>
      </c>
      <c r="J120" s="174">
        <v>822653</v>
      </c>
      <c r="K120" s="152" t="str">
        <f>CONCATENATE(D141,D120, " Curncy")</f>
        <v>USDGBp Curncy</v>
      </c>
      <c r="L120" s="152">
        <f>IF(D120 = D141,1,_xll.BDP(K120,$L$3))</f>
        <v>1</v>
      </c>
      <c r="M120" s="327" t="e">
        <f>IF(D120 = D141,1,_xll.BDP(K120,$M$3)*L120)</f>
        <v>#VALUE!</v>
      </c>
      <c r="N120" s="174" t="e">
        <f t="shared" si="16"/>
        <v>#VALUE!</v>
      </c>
      <c r="O120" s="333" t="e">
        <f>N120 / U141</f>
        <v>#VALUE!</v>
      </c>
      <c r="P120" s="175" t="e">
        <f t="shared" si="17"/>
        <v>#VALUE!</v>
      </c>
      <c r="Q120" s="339" t="e">
        <f>P120 / U141*100</f>
        <v>#VALUE!</v>
      </c>
      <c r="R120" s="152">
        <f t="shared" si="18"/>
        <v>0.01</v>
      </c>
      <c r="S120" s="152">
        <v>0</v>
      </c>
      <c r="T120" s="152">
        <v>1</v>
      </c>
      <c r="U120" s="152"/>
      <c r="V120" s="171" t="str">
        <f>_xll.BDH(C120,$V$3,$D$1,$D$1)</f>
        <v>#N/A Requesting Data...</v>
      </c>
      <c r="W120" s="171" t="e">
        <f t="shared" si="19"/>
        <v>#VALUE!</v>
      </c>
      <c r="X120" s="172" t="e">
        <f t="shared" si="20"/>
        <v>#VALUE!</v>
      </c>
      <c r="Y120" s="176">
        <v>822653</v>
      </c>
      <c r="Z120" s="177">
        <f>IF(D120 = D141,1,_xll.BDP(K120,$Z$3)*L120)</f>
        <v>0.82650000000000001</v>
      </c>
      <c r="AA120" s="345" t="e">
        <f>W120*Y120*R120/Z120 / AB141</f>
        <v>#VALUE!</v>
      </c>
      <c r="AB120" s="167"/>
    </row>
    <row r="121" spans="1:28" x14ac:dyDescent="0.2">
      <c r="A121" s="152"/>
      <c r="B121" s="152">
        <v>6000</v>
      </c>
      <c r="C121" s="152" t="s">
        <v>73</v>
      </c>
      <c r="D121" s="152" t="str">
        <f>_xll.BDP(C121,$D$3)</f>
        <v>GBp</v>
      </c>
      <c r="E121" s="152" t="s">
        <v>373</v>
      </c>
      <c r="F121" s="173">
        <f>_xll.BDP(C121,$F$3)</f>
        <v>743.2</v>
      </c>
      <c r="G121" s="173" t="str">
        <f>_xll.BDP(C121,$G$3)</f>
        <v>#N/A Requesting Data...</v>
      </c>
      <c r="H121" s="169" t="e">
        <f>IF(OR(OR(G121="#N/A N/A",G121="#N/A Real Time"),OR(F121="#N/A N/A",F121="#N/A Real Time")),0,  G121 - F121)</f>
        <v>#VALUE!</v>
      </c>
      <c r="I121" s="170" t="e">
        <f>IF(OR(F121=0,F121="#N/A N/A"),0,H121 / F121*100)</f>
        <v>#VALUE!</v>
      </c>
      <c r="J121" s="174">
        <v>262381</v>
      </c>
      <c r="K121" s="152" t="str">
        <f>CONCATENATE(D141,D121, " Curncy")</f>
        <v>USDGBp Curncy</v>
      </c>
      <c r="L121" s="152">
        <f>IF(D121 = D141,1,_xll.BDP(K121,$L$3))</f>
        <v>1</v>
      </c>
      <c r="M121" s="327" t="e">
        <f>IF(D121 = D141,1,_xll.BDP(K121,$M$3)*L121)</f>
        <v>#VALUE!</v>
      </c>
      <c r="N121" s="174" t="e">
        <f>H121*J121*R121/M121</f>
        <v>#VALUE!</v>
      </c>
      <c r="O121" s="333" t="e">
        <f>N121 / U141</f>
        <v>#VALUE!</v>
      </c>
      <c r="P121" s="175" t="e">
        <f>IF(OR(OR(J121=0,G121 = "#N/A N/A"),G121="#N/A Real Time"),0,G121*J121*R121/M121)</f>
        <v>#VALUE!</v>
      </c>
      <c r="Q121" s="339" t="e">
        <f>P121 / U141*100</f>
        <v>#VALUE!</v>
      </c>
      <c r="R121" s="152">
        <f>IF(EXACT(D121,UPPER(D121)),1,0.01)/T121</f>
        <v>0.01</v>
      </c>
      <c r="S121" s="152">
        <v>0</v>
      </c>
      <c r="T121" s="152">
        <v>1</v>
      </c>
      <c r="U121" s="152"/>
      <c r="V121" s="171" t="str">
        <f>_xll.BDH(C121,$V$3,$D$1,$D$1)</f>
        <v>#N/A Requesting Data...</v>
      </c>
      <c r="W121" s="171" t="e">
        <f>IF(OR(OR(F121="#N/A N/A",F121="#N/A Real Time"),OR(V121="#N/A N/A",V121="#N/A Real Time")),0,  F121 - V121)</f>
        <v>#VALUE!</v>
      </c>
      <c r="X121" s="172" t="e">
        <f>IF(OR(V121=0,V121="#N/A N/A"),0,W121 / V121*100)</f>
        <v>#VALUE!</v>
      </c>
      <c r="Y121" s="176">
        <v>262381</v>
      </c>
      <c r="Z121" s="177">
        <f>IF(D121 = D141,1,_xll.BDP(K121,$Z$3)*L121)</f>
        <v>0.82650000000000001</v>
      </c>
      <c r="AA121" s="345" t="e">
        <f>W121*Y121*R121/Z121 / AB141</f>
        <v>#VALUE!</v>
      </c>
      <c r="AB121" s="167"/>
    </row>
    <row r="122" spans="1:28" x14ac:dyDescent="0.2">
      <c r="A122" s="152"/>
      <c r="B122" s="152">
        <v>3404</v>
      </c>
      <c r="C122" s="152" t="s">
        <v>72</v>
      </c>
      <c r="D122" s="152" t="str">
        <f>_xll.BDP(C122,$D$3)</f>
        <v>GBp</v>
      </c>
      <c r="E122" s="152" t="s">
        <v>275</v>
      </c>
      <c r="F122" s="173">
        <f>_xll.BDP(C122,$F$3)</f>
        <v>21.7</v>
      </c>
      <c r="G122" s="173" t="str">
        <f>_xll.BDP(C122,$G$3)</f>
        <v>#N/A Requesting Data...</v>
      </c>
      <c r="H122" s="169" t="e">
        <f t="shared" si="14"/>
        <v>#VALUE!</v>
      </c>
      <c r="I122" s="170" t="e">
        <f t="shared" si="15"/>
        <v>#VALUE!</v>
      </c>
      <c r="J122" s="174">
        <v>22456703</v>
      </c>
      <c r="K122" s="152" t="str">
        <f>CONCATENATE(D141,D122, " Curncy")</f>
        <v>USDGBp Curncy</v>
      </c>
      <c r="L122" s="152">
        <f>IF(D122 = D141,1,_xll.BDP(K122,$L$3))</f>
        <v>1</v>
      </c>
      <c r="M122" s="327" t="e">
        <f>IF(D122 = D141,1,_xll.BDP(K122,$M$3)*L122)</f>
        <v>#VALUE!</v>
      </c>
      <c r="N122" s="174" t="e">
        <f t="shared" si="16"/>
        <v>#VALUE!</v>
      </c>
      <c r="O122" s="333" t="e">
        <f>N122 / U141</f>
        <v>#VALUE!</v>
      </c>
      <c r="P122" s="175" t="e">
        <f t="shared" si="17"/>
        <v>#VALUE!</v>
      </c>
      <c r="Q122" s="339" t="e">
        <f>P122 / U141*100</f>
        <v>#VALUE!</v>
      </c>
      <c r="R122" s="152">
        <f t="shared" si="18"/>
        <v>0.01</v>
      </c>
      <c r="S122" s="152">
        <v>0</v>
      </c>
      <c r="T122" s="152">
        <v>1</v>
      </c>
      <c r="U122" s="152"/>
      <c r="V122" s="171" t="str">
        <f>_xll.BDH(C122,$V$3,$D$1,$D$1)</f>
        <v>#N/A Requesting Data...</v>
      </c>
      <c r="W122" s="171" t="e">
        <f t="shared" si="19"/>
        <v>#VALUE!</v>
      </c>
      <c r="X122" s="172" t="e">
        <f t="shared" si="20"/>
        <v>#VALUE!</v>
      </c>
      <c r="Y122" s="176">
        <v>22456703</v>
      </c>
      <c r="Z122" s="177">
        <f>IF(D122 = D141,1,_xll.BDP(K122,$Z$3)*L122)</f>
        <v>0.82650000000000001</v>
      </c>
      <c r="AA122" s="345" t="e">
        <f>W122*Y122*R122/Z122 / AB141</f>
        <v>#VALUE!</v>
      </c>
      <c r="AB122" s="167"/>
    </row>
    <row r="123" spans="1:28" x14ac:dyDescent="0.2">
      <c r="A123" s="152"/>
      <c r="B123" s="152">
        <v>19183</v>
      </c>
      <c r="C123" s="152" t="s">
        <v>1191</v>
      </c>
      <c r="D123" s="152" t="str">
        <f>_xll.BDP(C123,$D$3)</f>
        <v>GBp</v>
      </c>
      <c r="E123" s="152" t="s">
        <v>1192</v>
      </c>
      <c r="F123" s="173">
        <f>_xll.BDP(C123,$F$3)</f>
        <v>1596</v>
      </c>
      <c r="G123" s="173" t="str">
        <f>_xll.BDP(C123,$G$3)</f>
        <v>#N/A Requesting Data...</v>
      </c>
      <c r="H123" s="169" t="e">
        <f t="shared" si="14"/>
        <v>#VALUE!</v>
      </c>
      <c r="I123" s="170" t="e">
        <f t="shared" si="15"/>
        <v>#VALUE!</v>
      </c>
      <c r="J123" s="174">
        <v>305880</v>
      </c>
      <c r="K123" s="152" t="str">
        <f>CONCATENATE(D141,D123, " Curncy")</f>
        <v>USDGBp Curncy</v>
      </c>
      <c r="L123" s="152">
        <f>IF(D123 = D141,1,_xll.BDP(K123,$L$3))</f>
        <v>1</v>
      </c>
      <c r="M123" s="327" t="e">
        <f>IF(D123 = D141,1,_xll.BDP(K123,$M$3)*L123)</f>
        <v>#VALUE!</v>
      </c>
      <c r="N123" s="174" t="e">
        <f t="shared" si="16"/>
        <v>#VALUE!</v>
      </c>
      <c r="O123" s="333" t="e">
        <f>N123 / U141</f>
        <v>#VALUE!</v>
      </c>
      <c r="P123" s="175" t="e">
        <f t="shared" si="17"/>
        <v>#VALUE!</v>
      </c>
      <c r="Q123" s="339" t="e">
        <f>P123 / U141*100</f>
        <v>#VALUE!</v>
      </c>
      <c r="R123" s="152">
        <f t="shared" si="18"/>
        <v>0.01</v>
      </c>
      <c r="S123" s="152">
        <v>0</v>
      </c>
      <c r="T123" s="152">
        <v>1</v>
      </c>
      <c r="U123" s="152"/>
      <c r="V123" s="171">
        <f>_xll.BDH(C123,$V$3,$D$1,$D$1)</f>
        <v>1673</v>
      </c>
      <c r="W123" s="171">
        <f t="shared" si="19"/>
        <v>-77</v>
      </c>
      <c r="X123" s="172">
        <f t="shared" si="20"/>
        <v>-4.6025104602510458</v>
      </c>
      <c r="Y123" s="176">
        <v>305880</v>
      </c>
      <c r="Z123" s="177">
        <f>IF(D123 = D141,1,_xll.BDP(K123,$Z$3)*L123)</f>
        <v>0.82650000000000001</v>
      </c>
      <c r="AA123" s="345">
        <f>W123*Y123*R123/Z123 / AB141</f>
        <v>-1.3768449072080263E-3</v>
      </c>
      <c r="AB123" s="167"/>
    </row>
    <row r="124" spans="1:28" x14ac:dyDescent="0.2">
      <c r="A124" s="110"/>
      <c r="B124" s="110">
        <v>10205</v>
      </c>
      <c r="C124" s="110" t="s">
        <v>998</v>
      </c>
      <c r="D124" s="110" t="str">
        <f>_xll.BDP(C124,$D$3)</f>
        <v>GBp</v>
      </c>
      <c r="E124" s="110" t="s">
        <v>1581</v>
      </c>
      <c r="F124" s="111">
        <f>_xll.BDP(C124,$F$3)</f>
        <v>199.4</v>
      </c>
      <c r="G124" s="111" t="str">
        <f>_xll.BDP(C124,$G$3)</f>
        <v>#N/A Requesting Data...</v>
      </c>
      <c r="H124" s="112" t="e">
        <f>IF(OR(OR(G124="#N/A N/A",G124="#N/A Real Time"),OR(F124="#N/A N/A",F124="#N/A Real Time")),0,  G124 - F124)</f>
        <v>#VALUE!</v>
      </c>
      <c r="I124" s="113" t="e">
        <f>IF(OR(F124=0,F124="#N/A N/A"),0,H124 / F124*100)</f>
        <v>#VALUE!</v>
      </c>
      <c r="J124" s="114">
        <v>396268</v>
      </c>
      <c r="K124" s="110" t="str">
        <f>CONCATENATE(D141,D124, " Curncy")</f>
        <v>USDGBp Curncy</v>
      </c>
      <c r="L124" s="110">
        <f>IF(D124 = D141,1,_xll.BDP(K124,$L$3))</f>
        <v>1</v>
      </c>
      <c r="M124" s="329" t="e">
        <f>IF(D124 = D141,1,_xll.BDP(K124,$M$3)*L124)</f>
        <v>#VALUE!</v>
      </c>
      <c r="N124" s="116" t="e">
        <f>H124*J124*R124/M124</f>
        <v>#VALUE!</v>
      </c>
      <c r="O124" s="335" t="e">
        <f>N124 / U141</f>
        <v>#VALUE!</v>
      </c>
      <c r="P124" s="286" t="e">
        <f>IF(OR(OR(J124=0,G124 = "#N/A N/A"),G124="#N/A Real Time"),0,G124*J124*R124/M124)</f>
        <v>#VALUE!</v>
      </c>
      <c r="Q124" s="341" t="e">
        <f>P124 / U141*100</f>
        <v>#VALUE!</v>
      </c>
      <c r="R124" s="110">
        <f>IF(EXACT(D124,UPPER(D124)),1,0.01)/T124</f>
        <v>0.01</v>
      </c>
      <c r="S124" s="110">
        <v>0</v>
      </c>
      <c r="T124" s="110">
        <v>1</v>
      </c>
      <c r="U124" s="110"/>
      <c r="V124" s="119" t="str">
        <f>_xll.BDH(C124,$V$3,$D$1,$D$1)</f>
        <v>#N/A Requesting Data...</v>
      </c>
      <c r="W124" s="119" t="e">
        <f>IF(OR(OR(F124="#N/A N/A",F124="#N/A Real Time"),OR(V124="#N/A N/A",V124="#N/A Real Time")),0,  F124 - V124)</f>
        <v>#VALUE!</v>
      </c>
      <c r="X124" s="129" t="e">
        <f>IF(OR(V124=0,V124="#N/A N/A"),0,W124 / V124*100)</f>
        <v>#VALUE!</v>
      </c>
      <c r="Y124" s="121">
        <v>396268</v>
      </c>
      <c r="Z124" s="122">
        <f>IF(D124 = D141,1,_xll.BDP(K124,$Z$3)*L124)</f>
        <v>0.82650000000000001</v>
      </c>
      <c r="AA124" s="347" t="e">
        <f>W124*Y124*R124/Z124 / AB141</f>
        <v>#VALUE!</v>
      </c>
      <c r="AB124" s="123"/>
    </row>
    <row r="125" spans="1:28" x14ac:dyDescent="0.2">
      <c r="A125" s="152"/>
      <c r="B125" s="152">
        <v>10257</v>
      </c>
      <c r="C125" s="152" t="s">
        <v>1011</v>
      </c>
      <c r="D125" s="152" t="str">
        <f>_xll.BDP(C125,$D$3)</f>
        <v>GBp</v>
      </c>
      <c r="E125" s="152" t="s">
        <v>1100</v>
      </c>
      <c r="F125" s="173">
        <f>_xll.BDP(C125,$F$3)</f>
        <v>172.5</v>
      </c>
      <c r="G125" s="173" t="str">
        <f>_xll.BDP(C125,$G$3)</f>
        <v>#N/A Requesting Data...</v>
      </c>
      <c r="H125" s="169" t="e">
        <f t="shared" si="14"/>
        <v>#VALUE!</v>
      </c>
      <c r="I125" s="170" t="e">
        <f t="shared" si="15"/>
        <v>#VALUE!</v>
      </c>
      <c r="J125" s="174">
        <v>1309003</v>
      </c>
      <c r="K125" s="152" t="str">
        <f>CONCATENATE(D141,D125, " Curncy")</f>
        <v>USDGBp Curncy</v>
      </c>
      <c r="L125" s="152">
        <f>IF(D125 = D141,1,_xll.BDP(K125,$L$3))</f>
        <v>1</v>
      </c>
      <c r="M125" s="327" t="e">
        <f>IF(D125 = D141,1,_xll.BDP(K125,$M$3)*L125)</f>
        <v>#VALUE!</v>
      </c>
      <c r="N125" s="174" t="e">
        <f t="shared" si="16"/>
        <v>#VALUE!</v>
      </c>
      <c r="O125" s="333" t="e">
        <f>N125 / U141</f>
        <v>#VALUE!</v>
      </c>
      <c r="P125" s="175" t="e">
        <f t="shared" si="17"/>
        <v>#VALUE!</v>
      </c>
      <c r="Q125" s="339" t="e">
        <f>P125 / U141*100</f>
        <v>#VALUE!</v>
      </c>
      <c r="R125" s="152">
        <f t="shared" si="18"/>
        <v>0.01</v>
      </c>
      <c r="S125" s="152">
        <v>0</v>
      </c>
      <c r="T125" s="152">
        <v>1</v>
      </c>
      <c r="U125" s="152"/>
      <c r="V125" s="171" t="str">
        <f>_xll.BDH(C125,$V$3,$D$1,$D$1)</f>
        <v>#N/A Requesting Data...</v>
      </c>
      <c r="W125" s="171" t="e">
        <f t="shared" si="19"/>
        <v>#VALUE!</v>
      </c>
      <c r="X125" s="172" t="e">
        <f t="shared" si="20"/>
        <v>#VALUE!</v>
      </c>
      <c r="Y125" s="176">
        <v>1309003</v>
      </c>
      <c r="Z125" s="177">
        <f>IF(D125 = D141,1,_xll.BDP(K125,$Z$3)*L125)</f>
        <v>0.82650000000000001</v>
      </c>
      <c r="AA125" s="345" t="e">
        <f>W125*Y125*R125/Z125 / AB141</f>
        <v>#VALUE!</v>
      </c>
      <c r="AB125" s="167"/>
    </row>
    <row r="126" spans="1:28" x14ac:dyDescent="0.2">
      <c r="A126" s="152"/>
      <c r="B126" s="152">
        <v>6418</v>
      </c>
      <c r="C126" s="152" t="s">
        <v>1593</v>
      </c>
      <c r="D126" s="152" t="str">
        <f>_xll.BDP(C126,$D$3)</f>
        <v>GBp</v>
      </c>
      <c r="E126" s="152" t="s">
        <v>1594</v>
      </c>
      <c r="F126" s="173">
        <f>_xll.BDP(C126,$F$3)</f>
        <v>112.1</v>
      </c>
      <c r="G126" s="173" t="str">
        <f>_xll.BDP(C126,$G$3)</f>
        <v>#N/A Requesting Data...</v>
      </c>
      <c r="H126" s="169" t="e">
        <f>IF(OR(OR(G126="#N/A N/A",G126="#N/A Real Time"),OR(F126="#N/A N/A",F126="#N/A Real Time")),0,  G126 - F126)</f>
        <v>#VALUE!</v>
      </c>
      <c r="I126" s="170" t="e">
        <f>IF(OR(F126=0,F126="#N/A N/A"),0,H126 / F126*100)</f>
        <v>#VALUE!</v>
      </c>
      <c r="J126" s="174">
        <v>1232244</v>
      </c>
      <c r="K126" s="152" t="str">
        <f>CONCATENATE(D141,D126, " Curncy")</f>
        <v>USDGBp Curncy</v>
      </c>
      <c r="L126" s="152">
        <f>IF(D126 = D141,1,_xll.BDP(K126,$L$3))</f>
        <v>1</v>
      </c>
      <c r="M126" s="327" t="e">
        <f>IF(D126 = D141,1,_xll.BDP(K126,$M$3)*L126)</f>
        <v>#VALUE!</v>
      </c>
      <c r="N126" s="174" t="e">
        <f>H126*J126*R126/M126</f>
        <v>#VALUE!</v>
      </c>
      <c r="O126" s="333" t="e">
        <f>N126 / U141</f>
        <v>#VALUE!</v>
      </c>
      <c r="P126" s="175" t="e">
        <f>IF(OR(OR(J126=0,G126 = "#N/A N/A"),G126="#N/A Real Time"),0,G126*J126*R126/M126)</f>
        <v>#VALUE!</v>
      </c>
      <c r="Q126" s="339" t="e">
        <f>P126 / U141*100</f>
        <v>#VALUE!</v>
      </c>
      <c r="R126" s="152">
        <f>IF(EXACT(D126,UPPER(D126)),1,0.01)/T126</f>
        <v>0.01</v>
      </c>
      <c r="S126" s="152">
        <v>0</v>
      </c>
      <c r="T126" s="152">
        <v>1</v>
      </c>
      <c r="U126" s="152"/>
      <c r="V126" s="171">
        <f>_xll.BDH(C126,$V$3,$D$1,$D$1)</f>
        <v>112.3</v>
      </c>
      <c r="W126" s="171">
        <f>IF(OR(OR(F126="#N/A N/A",F126="#N/A Real Time"),OR(V126="#N/A N/A",V126="#N/A Real Time")),0,  F126 - V126)</f>
        <v>-0.20000000000000284</v>
      </c>
      <c r="X126" s="172">
        <f>IF(OR(V126=0,V126="#N/A N/A"),0,W126 / V126*100)</f>
        <v>-0.1780943900267167</v>
      </c>
      <c r="Y126" s="176">
        <v>1232244</v>
      </c>
      <c r="Z126" s="177">
        <f>IF(D126 = D141,1,_xll.BDP(K126,$Z$3)*L126)</f>
        <v>0.82650000000000001</v>
      </c>
      <c r="AA126" s="345">
        <f>W126*Y126*R126/Z126 / AB141</f>
        <v>-1.4406879498094247E-5</v>
      </c>
      <c r="AB126" s="167"/>
    </row>
    <row r="127" spans="1:28" x14ac:dyDescent="0.2">
      <c r="A127" s="152"/>
      <c r="B127" s="152">
        <v>19477</v>
      </c>
      <c r="C127" s="152" t="s">
        <v>63</v>
      </c>
      <c r="D127" s="152" t="str">
        <f>_xll.BDP(C127,$D$3)</f>
        <v>GBp</v>
      </c>
      <c r="E127" s="152" t="s">
        <v>272</v>
      </c>
      <c r="F127" s="173" t="str">
        <f>_xll.BDP(C127,$F$3)</f>
        <v>#N/A N/A</v>
      </c>
      <c r="G127" s="173" t="str">
        <f>_xll.BDP(C127,$G$3)</f>
        <v>#N/A Requesting Data...</v>
      </c>
      <c r="H127" s="169">
        <f t="shared" si="14"/>
        <v>0</v>
      </c>
      <c r="I127" s="170">
        <f t="shared" si="15"/>
        <v>0</v>
      </c>
      <c r="J127" s="174">
        <v>2366057</v>
      </c>
      <c r="K127" s="152" t="str">
        <f>CONCATENATE(D141,D127, " Curncy")</f>
        <v>USDGBp Curncy</v>
      </c>
      <c r="L127" s="152">
        <f>IF(D127 = D141,1,_xll.BDP(K127,$L$3))</f>
        <v>1</v>
      </c>
      <c r="M127" s="327" t="e">
        <f>IF(D127 = D141,1,_xll.BDP(K127,$M$3)*L127)</f>
        <v>#VALUE!</v>
      </c>
      <c r="N127" s="174" t="e">
        <f t="shared" si="16"/>
        <v>#VALUE!</v>
      </c>
      <c r="O127" s="333" t="e">
        <f>N127 / U141</f>
        <v>#VALUE!</v>
      </c>
      <c r="P127" s="175" t="e">
        <f t="shared" si="17"/>
        <v>#VALUE!</v>
      </c>
      <c r="Q127" s="339" t="e">
        <f>P127 / U141*100</f>
        <v>#VALUE!</v>
      </c>
      <c r="R127" s="152">
        <f t="shared" si="18"/>
        <v>0.01</v>
      </c>
      <c r="S127" s="152">
        <v>0</v>
      </c>
      <c r="T127" s="152">
        <v>1</v>
      </c>
      <c r="U127" s="152"/>
      <c r="V127" s="171" t="str">
        <f>_xll.BDH(C127,$V$3,$D$1,$D$1)</f>
        <v>#N/A Requesting Data...</v>
      </c>
      <c r="W127" s="171">
        <f t="shared" si="19"/>
        <v>0</v>
      </c>
      <c r="X127" s="172" t="e">
        <f t="shared" si="20"/>
        <v>#VALUE!</v>
      </c>
      <c r="Y127" s="176">
        <v>2366057</v>
      </c>
      <c r="Z127" s="177">
        <f>IF(D127 = D141,1,_xll.BDP(K127,$Z$3)*L127)</f>
        <v>0.82650000000000001</v>
      </c>
      <c r="AA127" s="345">
        <f>W127*Y127*R127/Z127 / AB141</f>
        <v>0</v>
      </c>
      <c r="AB127" s="167"/>
    </row>
    <row r="128" spans="1:28" x14ac:dyDescent="0.2">
      <c r="A128" s="152"/>
      <c r="B128" s="152">
        <v>3419</v>
      </c>
      <c r="C128" s="152" t="s">
        <v>3</v>
      </c>
      <c r="D128" s="152" t="str">
        <f>_xll.BDP(C128,$D$3)</f>
        <v>GBp</v>
      </c>
      <c r="E128" s="152" t="s">
        <v>377</v>
      </c>
      <c r="F128" s="173">
        <f>_xll.BDP(C128,$F$3)</f>
        <v>127.36</v>
      </c>
      <c r="G128" s="173" t="str">
        <f>_xll.BDP(C128,$G$3)</f>
        <v>#N/A Requesting Data...</v>
      </c>
      <c r="H128" s="169" t="e">
        <f t="shared" si="14"/>
        <v>#VALUE!</v>
      </c>
      <c r="I128" s="170" t="e">
        <f t="shared" si="15"/>
        <v>#VALUE!</v>
      </c>
      <c r="J128" s="174">
        <v>1480032</v>
      </c>
      <c r="K128" s="152" t="str">
        <f>CONCATENATE(D141,D128, " Curncy")</f>
        <v>USDGBp Curncy</v>
      </c>
      <c r="L128" s="152">
        <f>IF(D128 = D141,1,_xll.BDP(K128,$L$3))</f>
        <v>1</v>
      </c>
      <c r="M128" s="327" t="e">
        <f>IF(D128 = D141,1,_xll.BDP(K128,$M$3)*L128)</f>
        <v>#VALUE!</v>
      </c>
      <c r="N128" s="174" t="e">
        <f t="shared" si="16"/>
        <v>#VALUE!</v>
      </c>
      <c r="O128" s="333" t="e">
        <f>N128 / U141</f>
        <v>#VALUE!</v>
      </c>
      <c r="P128" s="175" t="e">
        <f t="shared" si="17"/>
        <v>#VALUE!</v>
      </c>
      <c r="Q128" s="339" t="e">
        <f>P128 / U141*100</f>
        <v>#VALUE!</v>
      </c>
      <c r="R128" s="152">
        <f t="shared" si="18"/>
        <v>0.01</v>
      </c>
      <c r="S128" s="152">
        <v>0</v>
      </c>
      <c r="T128" s="152">
        <v>1</v>
      </c>
      <c r="U128" s="152"/>
      <c r="V128" s="171" t="str">
        <f>_xll.BDH(C128,$V$3,$D$1,$D$1)</f>
        <v>#N/A Requesting Data...</v>
      </c>
      <c r="W128" s="171" t="e">
        <f t="shared" si="19"/>
        <v>#VALUE!</v>
      </c>
      <c r="X128" s="172" t="e">
        <f t="shared" si="20"/>
        <v>#VALUE!</v>
      </c>
      <c r="Y128" s="176">
        <v>1480032</v>
      </c>
      <c r="Z128" s="177">
        <f>IF(D128 = D141,1,_xll.BDP(K128,$Z$3)*L128)</f>
        <v>0.82650000000000001</v>
      </c>
      <c r="AA128" s="345" t="e">
        <f>W128*Y128*R128/Z128 / AB141</f>
        <v>#VALUE!</v>
      </c>
      <c r="AB128" s="167"/>
    </row>
    <row r="129" spans="1:28" x14ac:dyDescent="0.2">
      <c r="A129" s="186" t="s">
        <v>1569</v>
      </c>
      <c r="B129" s="186"/>
      <c r="C129" s="186"/>
      <c r="D129" s="186"/>
      <c r="E129" s="186" t="s">
        <v>19</v>
      </c>
      <c r="F129" s="187"/>
      <c r="G129" s="187"/>
      <c r="H129" s="188"/>
      <c r="I129" s="189"/>
      <c r="J129" s="190"/>
      <c r="K129" s="186"/>
      <c r="L129" s="186"/>
      <c r="M129" s="331"/>
      <c r="N129" s="191" t="e">
        <f xml:space="preserve"> SUM(N109:N128)</f>
        <v>#VALUE!</v>
      </c>
      <c r="O129" s="337" t="e">
        <f xml:space="preserve"> SUM(O109:O128)</f>
        <v>#VALUE!</v>
      </c>
      <c r="P129" s="192" t="e">
        <f xml:space="preserve"> SUM(P109:P128)</f>
        <v>#VALUE!</v>
      </c>
      <c r="Q129" s="343" t="e">
        <f xml:space="preserve"> SUM(Q109:Q128)</f>
        <v>#VALUE!</v>
      </c>
      <c r="R129" s="186"/>
      <c r="S129" s="186"/>
      <c r="T129" s="186"/>
      <c r="U129" s="186"/>
      <c r="V129" s="195"/>
      <c r="W129" s="195"/>
      <c r="X129" s="196"/>
      <c r="Y129" s="197"/>
      <c r="Z129" s="198"/>
      <c r="AA129" s="349" t="e">
        <f xml:space="preserve"> SUM(AA109:AA128)</f>
        <v>#VALUE!</v>
      </c>
      <c r="AB129" s="211"/>
    </row>
    <row r="130" spans="1:28" x14ac:dyDescent="0.2">
      <c r="A130" s="152"/>
      <c r="B130" s="152"/>
      <c r="C130" s="152"/>
      <c r="D130" s="152"/>
      <c r="E130" s="152"/>
      <c r="F130" s="173"/>
      <c r="G130" s="173"/>
      <c r="H130" s="169"/>
      <c r="I130" s="170"/>
      <c r="J130" s="174"/>
      <c r="K130" s="152"/>
      <c r="L130" s="152"/>
      <c r="M130" s="327"/>
      <c r="N130" s="174"/>
      <c r="O130" s="333"/>
      <c r="P130" s="175"/>
      <c r="Q130" s="339"/>
      <c r="R130" s="152"/>
      <c r="S130" s="152"/>
      <c r="T130" s="152"/>
      <c r="U130" s="152"/>
      <c r="V130" s="171"/>
      <c r="W130" s="171"/>
      <c r="X130" s="172"/>
      <c r="Y130" s="176"/>
      <c r="Z130" s="177"/>
      <c r="AA130" s="345"/>
      <c r="AB130" s="167"/>
    </row>
    <row r="131" spans="1:28" s="107" customFormat="1" ht="12" customHeight="1" x14ac:dyDescent="0.2">
      <c r="A131" s="152"/>
      <c r="B131" s="152">
        <v>32199</v>
      </c>
      <c r="C131" s="152" t="s">
        <v>1595</v>
      </c>
      <c r="D131" s="152" t="str">
        <f>_xll.BDP(C131,$D$3)</f>
        <v>USD</v>
      </c>
      <c r="E131" s="152" t="s">
        <v>1596</v>
      </c>
      <c r="F131" s="173">
        <f>_xll.BDP(C131,$F$3)</f>
        <v>1.65</v>
      </c>
      <c r="G131" s="173" t="str">
        <f>_xll.BDP(C131,$G$3)</f>
        <v>#N/A Requesting Data...</v>
      </c>
      <c r="H131" s="169" t="e">
        <f>IF(OR(OR(G131="#N/A N/A",G131="#N/A Real Time"),OR(F131="#N/A N/A",F131="#N/A Real Time")),0,  G131 - F131)</f>
        <v>#VALUE!</v>
      </c>
      <c r="I131" s="170" t="e">
        <f>IF(OR(F131=0,F131="#N/A N/A"),0,H131 / F131*100)</f>
        <v>#VALUE!</v>
      </c>
      <c r="J131" s="174">
        <v>12467</v>
      </c>
      <c r="K131" s="152" t="str">
        <f>CONCATENATE(D141,D131, " Curncy")</f>
        <v>USDUSD Curncy</v>
      </c>
      <c r="L131" s="152">
        <f>IF(D131 = D141,1,_xll.BDP(K131,$L$3))</f>
        <v>1</v>
      </c>
      <c r="M131" s="327">
        <f>IF(D131 = D141,1,_xll.BDP(K131,$M$3)*L131)</f>
        <v>1</v>
      </c>
      <c r="N131" s="174" t="e">
        <f>H131*J131*R131/M131</f>
        <v>#VALUE!</v>
      </c>
      <c r="O131" s="333" t="e">
        <f>N131 / U141</f>
        <v>#VALUE!</v>
      </c>
      <c r="P131" s="175" t="e">
        <f>IF(OR(OR(J131=0,G131 = "#N/A N/A"),G131="#N/A Real Time"),0,G131*J131*R131/M131)</f>
        <v>#VALUE!</v>
      </c>
      <c r="Q131" s="339" t="e">
        <f>P131 / U141*100</f>
        <v>#VALUE!</v>
      </c>
      <c r="R131" s="152">
        <f>IF(EXACT(D131,UPPER(D131)),1,0.01)/T131</f>
        <v>1</v>
      </c>
      <c r="S131" s="152">
        <v>0</v>
      </c>
      <c r="T131" s="152">
        <v>1</v>
      </c>
      <c r="U131" s="152"/>
      <c r="V131" s="171" t="str">
        <f>_xll.BDH(C131,$V$3,$D$1,$D$1)</f>
        <v>#N/A Requesting Data...</v>
      </c>
      <c r="W131" s="171" t="e">
        <f>IF(OR(OR(F131="#N/A N/A",F131="#N/A Real Time"),OR(V131="#N/A N/A",V131="#N/A Real Time")),0,  F131 - V131)</f>
        <v>#VALUE!</v>
      </c>
      <c r="X131" s="172" t="e">
        <f>IF(OR(V131=0,V131="#N/A N/A"),0,W131 / V131*100)</f>
        <v>#VALUE!</v>
      </c>
      <c r="Y131" s="176">
        <v>12467</v>
      </c>
      <c r="Z131" s="177">
        <f>IF(D131 = D141,1,_xll.BDP(K131,$Z$3)*L131)</f>
        <v>1</v>
      </c>
      <c r="AA131" s="345" t="e">
        <f>W131*Y131*R131/Z131 / AB141</f>
        <v>#VALUE!</v>
      </c>
      <c r="AB131" s="167"/>
    </row>
    <row r="132" spans="1:28" x14ac:dyDescent="0.2">
      <c r="A132" s="152"/>
      <c r="B132" s="152">
        <v>1462</v>
      </c>
      <c r="C132" s="152" t="s">
        <v>801</v>
      </c>
      <c r="D132" s="152" t="str">
        <f>_xll.BDP(C132,$D$3)</f>
        <v>USD</v>
      </c>
      <c r="E132" s="152" t="s">
        <v>868</v>
      </c>
      <c r="F132" s="173">
        <f>_xll.BDP(C132,$F$3)</f>
        <v>100.62</v>
      </c>
      <c r="G132" s="173" t="str">
        <f>_xll.BDP(C132,$G$3)</f>
        <v>#N/A Requesting Data...</v>
      </c>
      <c r="H132" s="169" t="e">
        <f t="shared" ref="H132:H138" si="21">IF(OR(OR(G132="#N/A N/A",G132="#N/A Real Time"),OR(F132="#N/A N/A",F132="#N/A Real Time")),0,  G132 - F132)</f>
        <v>#VALUE!</v>
      </c>
      <c r="I132" s="170" t="e">
        <f t="shared" ref="I132:I138" si="22">IF(OR(F132=0,F132="#N/A N/A"),0,H132 / F132*100)</f>
        <v>#VALUE!</v>
      </c>
      <c r="J132" s="174">
        <v>17122</v>
      </c>
      <c r="K132" s="152" t="str">
        <f>CONCATENATE(D141,D132, " Curncy")</f>
        <v>USDUSD Curncy</v>
      </c>
      <c r="L132" s="152">
        <f>IF(D132 = D141,1,_xll.BDP(K132,$L$3))</f>
        <v>1</v>
      </c>
      <c r="M132" s="327">
        <f>IF(D132 = D141,1,_xll.BDP(K132,$M$3)*L132)</f>
        <v>1</v>
      </c>
      <c r="N132" s="174" t="e">
        <f t="shared" ref="N132:N138" si="23">H132*J132*R132/M132</f>
        <v>#VALUE!</v>
      </c>
      <c r="O132" s="333" t="e">
        <f>N132 / U141</f>
        <v>#VALUE!</v>
      </c>
      <c r="P132" s="175" t="e">
        <f t="shared" ref="P132:P138" si="24">IF(OR(OR(J132=0,G132 = "#N/A N/A"),G132="#N/A Real Time"),0,G132*J132*R132/M132)</f>
        <v>#VALUE!</v>
      </c>
      <c r="Q132" s="339" t="e">
        <f>P132 / U141*100</f>
        <v>#VALUE!</v>
      </c>
      <c r="R132" s="152">
        <f t="shared" ref="R132:R138" si="25">IF(EXACT(D132,UPPER(D132)),1,0.01)/T132</f>
        <v>1</v>
      </c>
      <c r="S132" s="152">
        <v>0</v>
      </c>
      <c r="T132" s="152">
        <v>1</v>
      </c>
      <c r="U132" s="152"/>
      <c r="V132" s="171">
        <f>_xll.BDH(C132,$V$3,$D$1,$D$1)</f>
        <v>98.7</v>
      </c>
      <c r="W132" s="171">
        <f t="shared" ref="W132:W138" si="26">IF(OR(OR(F132="#N/A N/A",F132="#N/A Real Time"),OR(V132="#N/A N/A",V132="#N/A Real Time")),0,  F132 - V132)</f>
        <v>1.9200000000000017</v>
      </c>
      <c r="X132" s="172">
        <f t="shared" ref="X132:X138" si="27">IF(OR(V132=0,V132="#N/A N/A"),0,W132 / V132*100)</f>
        <v>1.9452887537993937</v>
      </c>
      <c r="Y132" s="176">
        <v>17122</v>
      </c>
      <c r="Z132" s="177">
        <f>IF(D132 = D141,1,_xll.BDP(K132,$Z$3)*L132)</f>
        <v>1</v>
      </c>
      <c r="AA132" s="345">
        <f>W132*Y132*R132/Z132 / AB141</f>
        <v>1.5883338632419045E-4</v>
      </c>
      <c r="AB132" s="167"/>
    </row>
    <row r="133" spans="1:28" x14ac:dyDescent="0.2">
      <c r="A133" s="152"/>
      <c r="B133" s="152">
        <v>19642</v>
      </c>
      <c r="C133" s="152" t="s">
        <v>56</v>
      </c>
      <c r="D133" s="152" t="str">
        <f>_xll.BDP(C133,$D$3)</f>
        <v>USD</v>
      </c>
      <c r="E133" s="152" t="s">
        <v>269</v>
      </c>
      <c r="F133" s="173">
        <f>_xll.BDP(C133,$F$3)</f>
        <v>11.63</v>
      </c>
      <c r="G133" s="173" t="str">
        <f>_xll.BDP(C133,$G$3)</f>
        <v>#N/A Requesting Data...</v>
      </c>
      <c r="H133" s="169" t="e">
        <f t="shared" si="21"/>
        <v>#VALUE!</v>
      </c>
      <c r="I133" s="170" t="e">
        <f t="shared" si="22"/>
        <v>#VALUE!</v>
      </c>
      <c r="J133" s="174">
        <v>334043</v>
      </c>
      <c r="K133" s="152" t="str">
        <f>CONCATENATE(D141,D133, " Curncy")</f>
        <v>USDUSD Curncy</v>
      </c>
      <c r="L133" s="152">
        <f>IF(D133 = D141,1,_xll.BDP(K133,$L$3))</f>
        <v>1</v>
      </c>
      <c r="M133" s="327">
        <f>IF(D133 = D141,1,_xll.BDP(K133,$M$3)*L133)</f>
        <v>1</v>
      </c>
      <c r="N133" s="174" t="e">
        <f t="shared" si="23"/>
        <v>#VALUE!</v>
      </c>
      <c r="O133" s="333" t="e">
        <f>N133 / U141</f>
        <v>#VALUE!</v>
      </c>
      <c r="P133" s="175" t="e">
        <f t="shared" si="24"/>
        <v>#VALUE!</v>
      </c>
      <c r="Q133" s="339" t="e">
        <f>P133 / U141*100</f>
        <v>#VALUE!</v>
      </c>
      <c r="R133" s="152">
        <f t="shared" si="25"/>
        <v>1</v>
      </c>
      <c r="S133" s="152">
        <v>0</v>
      </c>
      <c r="T133" s="152">
        <v>1</v>
      </c>
      <c r="U133" s="152"/>
      <c r="V133" s="171">
        <f>_xll.BDH(C133,$V$3,$D$1,$D$1)</f>
        <v>11.2</v>
      </c>
      <c r="W133" s="171">
        <f t="shared" si="26"/>
        <v>0.43000000000000149</v>
      </c>
      <c r="X133" s="172">
        <f t="shared" si="27"/>
        <v>3.8392857142857277</v>
      </c>
      <c r="Y133" s="176">
        <v>334043</v>
      </c>
      <c r="Z133" s="177">
        <f>IF(D133 = D141,1,_xll.BDP(K133,$Z$3)*L133)</f>
        <v>1</v>
      </c>
      <c r="AA133" s="345">
        <f>W133*Y133*R133/Z133 / AB141</f>
        <v>6.9399589992630783E-4</v>
      </c>
      <c r="AB133" s="167"/>
    </row>
    <row r="134" spans="1:28" x14ac:dyDescent="0.2">
      <c r="A134" s="152"/>
      <c r="B134" s="152">
        <v>4377</v>
      </c>
      <c r="C134" s="152" t="s">
        <v>1385</v>
      </c>
      <c r="D134" s="152" t="str">
        <f>_xll.BDP(C134,$D$3)</f>
        <v>USD</v>
      </c>
      <c r="E134" s="152" t="s">
        <v>1386</v>
      </c>
      <c r="F134" s="173">
        <f>_xll.BDP(C134,$F$3)</f>
        <v>107.5</v>
      </c>
      <c r="G134" s="173" t="str">
        <f>_xll.BDP(C134,$G$3)</f>
        <v>#N/A Requesting Data...</v>
      </c>
      <c r="H134" s="169" t="e">
        <f t="shared" si="21"/>
        <v>#VALUE!</v>
      </c>
      <c r="I134" s="170" t="e">
        <f t="shared" si="22"/>
        <v>#VALUE!</v>
      </c>
      <c r="J134" s="174">
        <v>10227</v>
      </c>
      <c r="K134" s="152" t="str">
        <f>CONCATENATE(D141,D134, " Curncy")</f>
        <v>USDUSD Curncy</v>
      </c>
      <c r="L134" s="152">
        <f>IF(D134 = D141,1,_xll.BDP(K134,$L$3))</f>
        <v>1</v>
      </c>
      <c r="M134" s="327">
        <f>IF(D134 = D141,1,_xll.BDP(K134,$M$3)*L134)</f>
        <v>1</v>
      </c>
      <c r="N134" s="174" t="e">
        <f t="shared" si="23"/>
        <v>#VALUE!</v>
      </c>
      <c r="O134" s="333" t="e">
        <f>N134 / U141</f>
        <v>#VALUE!</v>
      </c>
      <c r="P134" s="175" t="e">
        <f t="shared" si="24"/>
        <v>#VALUE!</v>
      </c>
      <c r="Q134" s="339" t="e">
        <f>P134 / U141*100</f>
        <v>#VALUE!</v>
      </c>
      <c r="R134" s="152">
        <f t="shared" si="25"/>
        <v>1</v>
      </c>
      <c r="S134" s="152">
        <v>0</v>
      </c>
      <c r="T134" s="152">
        <v>1</v>
      </c>
      <c r="U134" s="152"/>
      <c r="V134" s="171">
        <f>_xll.BDH(C134,$V$3,$D$1,$D$1)</f>
        <v>107.01</v>
      </c>
      <c r="W134" s="171">
        <f t="shared" si="26"/>
        <v>0.48999999999999488</v>
      </c>
      <c r="X134" s="172">
        <f t="shared" si="27"/>
        <v>0.45790113073544048</v>
      </c>
      <c r="Y134" s="176">
        <v>10227</v>
      </c>
      <c r="Z134" s="177">
        <f>IF(D134 = D141,1,_xll.BDP(K134,$Z$3)*L134)</f>
        <v>1</v>
      </c>
      <c r="AA134" s="345">
        <f>W134*Y134*R134/Z134 / AB141</f>
        <v>2.4211985753871846E-5</v>
      </c>
      <c r="AB134" s="167"/>
    </row>
    <row r="135" spans="1:28" s="107" customFormat="1" ht="12" customHeight="1" x14ac:dyDescent="0.2">
      <c r="A135" s="152"/>
      <c r="B135" s="152">
        <v>24161</v>
      </c>
      <c r="C135" s="152" t="s">
        <v>1176</v>
      </c>
      <c r="D135" s="152" t="str">
        <f>_xll.BDP(C135,$D$3)</f>
        <v>USD</v>
      </c>
      <c r="E135" s="152" t="s">
        <v>1177</v>
      </c>
      <c r="F135" s="173">
        <f>_xll.BDP(C135,$F$3)</f>
        <v>8.2899999999999991</v>
      </c>
      <c r="G135" s="173" t="str">
        <f>_xll.BDP(C135,$G$3)</f>
        <v>#N/A Requesting Data...</v>
      </c>
      <c r="H135" s="169" t="e">
        <f t="shared" si="21"/>
        <v>#VALUE!</v>
      </c>
      <c r="I135" s="170" t="e">
        <f t="shared" si="22"/>
        <v>#VALUE!</v>
      </c>
      <c r="J135" s="174">
        <v>3078476</v>
      </c>
      <c r="K135" s="152" t="str">
        <f>CONCATENATE(D141,D135, " Curncy")</f>
        <v>USDUSD Curncy</v>
      </c>
      <c r="L135" s="152">
        <f>IF(D135 = D141,1,_xll.BDP(K135,$L$3))</f>
        <v>1</v>
      </c>
      <c r="M135" s="327">
        <f>IF(D135 = D141,1,_xll.BDP(K135,$M$3)*L135)</f>
        <v>1</v>
      </c>
      <c r="N135" s="174" t="e">
        <f t="shared" si="23"/>
        <v>#VALUE!</v>
      </c>
      <c r="O135" s="333" t="e">
        <f>N135 / U141</f>
        <v>#VALUE!</v>
      </c>
      <c r="P135" s="175" t="e">
        <f t="shared" si="24"/>
        <v>#VALUE!</v>
      </c>
      <c r="Q135" s="339" t="e">
        <f>P135 / U141*100</f>
        <v>#VALUE!</v>
      </c>
      <c r="R135" s="152">
        <f t="shared" si="25"/>
        <v>1</v>
      </c>
      <c r="S135" s="152">
        <v>0</v>
      </c>
      <c r="T135" s="152">
        <v>1</v>
      </c>
      <c r="U135" s="152"/>
      <c r="V135" s="171" t="str">
        <f>_xll.BDH(C135,$V$3,$D$1,$D$1)</f>
        <v>#N/A Requesting Data...</v>
      </c>
      <c r="W135" s="171" t="e">
        <f t="shared" si="26"/>
        <v>#VALUE!</v>
      </c>
      <c r="X135" s="172" t="e">
        <f t="shared" si="27"/>
        <v>#VALUE!</v>
      </c>
      <c r="Y135" s="176">
        <v>3078476</v>
      </c>
      <c r="Z135" s="177">
        <f>IF(D135 = D141,1,_xll.BDP(K135,$Z$3)*L135)</f>
        <v>1</v>
      </c>
      <c r="AA135" s="345" t="e">
        <f>W135*Y135*R135/Z135 / AB141</f>
        <v>#VALUE!</v>
      </c>
      <c r="AB135" s="167"/>
    </row>
    <row r="136" spans="1:28" x14ac:dyDescent="0.2">
      <c r="A136" s="152"/>
      <c r="B136" s="152">
        <v>29157</v>
      </c>
      <c r="C136" s="152" t="s">
        <v>1608</v>
      </c>
      <c r="D136" s="152" t="str">
        <f>_xll.BDP(C136,$D$3)</f>
        <v>USD</v>
      </c>
      <c r="E136" s="152" t="s">
        <v>1609</v>
      </c>
      <c r="F136" s="173">
        <f>_xll.BDP(C136,$F$3)</f>
        <v>81.680000000000007</v>
      </c>
      <c r="G136" s="173" t="str">
        <f>_xll.BDP(C136,$G$3)</f>
        <v>#N/A Requesting Data...</v>
      </c>
      <c r="H136" s="169" t="e">
        <f t="shared" si="21"/>
        <v>#VALUE!</v>
      </c>
      <c r="I136" s="170" t="e">
        <f t="shared" si="22"/>
        <v>#VALUE!</v>
      </c>
      <c r="J136" s="174">
        <v>29702</v>
      </c>
      <c r="K136" s="152" t="str">
        <f>CONCATENATE(D141,D136, " Curncy")</f>
        <v>USDUSD Curncy</v>
      </c>
      <c r="L136" s="152">
        <f>IF(D136 = D141,1,_xll.BDP(K136,$L$3))</f>
        <v>1</v>
      </c>
      <c r="M136" s="327">
        <f>IF(D136 = D141,1,_xll.BDP(K136,$M$3)*L136)</f>
        <v>1</v>
      </c>
      <c r="N136" s="174" t="e">
        <f t="shared" si="23"/>
        <v>#VALUE!</v>
      </c>
      <c r="O136" s="333" t="e">
        <f>N136 / U141</f>
        <v>#VALUE!</v>
      </c>
      <c r="P136" s="175" t="e">
        <f t="shared" si="24"/>
        <v>#VALUE!</v>
      </c>
      <c r="Q136" s="339" t="e">
        <f>P136 / U141*100</f>
        <v>#VALUE!</v>
      </c>
      <c r="R136" s="152">
        <f t="shared" si="25"/>
        <v>1</v>
      </c>
      <c r="S136" s="152">
        <v>0</v>
      </c>
      <c r="T136" s="152">
        <v>1</v>
      </c>
      <c r="U136" s="152"/>
      <c r="V136" s="171" t="str">
        <f>_xll.BDH(C136,$V$3,$D$1,$D$1)</f>
        <v>#N/A Requesting Data...</v>
      </c>
      <c r="W136" s="171" t="e">
        <f t="shared" si="26"/>
        <v>#VALUE!</v>
      </c>
      <c r="X136" s="172" t="e">
        <f t="shared" si="27"/>
        <v>#VALUE!</v>
      </c>
      <c r="Y136" s="176">
        <v>29702</v>
      </c>
      <c r="Z136" s="177">
        <f>IF(D136 = D141,1,_xll.BDP(K136,$Z$3)*L136)</f>
        <v>1</v>
      </c>
      <c r="AA136" s="345" t="e">
        <f>W136*Y136*R136/Z136 / AB141</f>
        <v>#VALUE!</v>
      </c>
      <c r="AB136" s="167"/>
    </row>
    <row r="137" spans="1:28" x14ac:dyDescent="0.2">
      <c r="A137" s="152"/>
      <c r="B137" s="152">
        <v>553</v>
      </c>
      <c r="C137" s="152" t="s">
        <v>1303</v>
      </c>
      <c r="D137" s="152" t="str">
        <f>_xll.BDP(C137,$D$3)</f>
        <v>USD</v>
      </c>
      <c r="E137" s="152" t="s">
        <v>1304</v>
      </c>
      <c r="F137" s="173">
        <f>_xll.BDP(C137,$F$3)</f>
        <v>7.43</v>
      </c>
      <c r="G137" s="173" t="str">
        <f>_xll.BDP(C137,$G$3)</f>
        <v>#N/A Requesting Data...</v>
      </c>
      <c r="H137" s="169" t="e">
        <f t="shared" si="21"/>
        <v>#VALUE!</v>
      </c>
      <c r="I137" s="170" t="e">
        <f t="shared" si="22"/>
        <v>#VALUE!</v>
      </c>
      <c r="J137" s="174">
        <v>62745</v>
      </c>
      <c r="K137" s="152" t="str">
        <f>CONCATENATE(D141,D137, " Curncy")</f>
        <v>USDUSD Curncy</v>
      </c>
      <c r="L137" s="152">
        <f>IF(D137 = D141,1,_xll.BDP(K137,$L$3))</f>
        <v>1</v>
      </c>
      <c r="M137" s="327">
        <f>IF(D137 = D141,1,_xll.BDP(K137,$M$3)*L137)</f>
        <v>1</v>
      </c>
      <c r="N137" s="174" t="e">
        <f t="shared" si="23"/>
        <v>#VALUE!</v>
      </c>
      <c r="O137" s="333" t="e">
        <f>N137 / U141</f>
        <v>#VALUE!</v>
      </c>
      <c r="P137" s="175" t="e">
        <f t="shared" si="24"/>
        <v>#VALUE!</v>
      </c>
      <c r="Q137" s="339" t="e">
        <f>P137 / U141*100</f>
        <v>#VALUE!</v>
      </c>
      <c r="R137" s="152">
        <f t="shared" si="25"/>
        <v>1</v>
      </c>
      <c r="S137" s="152">
        <v>0</v>
      </c>
      <c r="T137" s="152">
        <v>1</v>
      </c>
      <c r="U137" s="152"/>
      <c r="V137" s="171" t="str">
        <f>_xll.BDH(C137,$V$3,$D$1,$D$1)</f>
        <v>#N/A Requesting Data...</v>
      </c>
      <c r="W137" s="171" t="e">
        <f t="shared" si="26"/>
        <v>#VALUE!</v>
      </c>
      <c r="X137" s="172" t="e">
        <f t="shared" si="27"/>
        <v>#VALUE!</v>
      </c>
      <c r="Y137" s="176">
        <v>62745</v>
      </c>
      <c r="Z137" s="177">
        <f>IF(D137 = D141,1,_xll.BDP(K137,$Z$3)*L137)</f>
        <v>1</v>
      </c>
      <c r="AA137" s="345" t="e">
        <f>W137*Y137*R137/Z137 / AB141</f>
        <v>#VALUE!</v>
      </c>
      <c r="AB137" s="167"/>
    </row>
    <row r="138" spans="1:28" x14ac:dyDescent="0.2">
      <c r="A138" s="152"/>
      <c r="B138" s="152">
        <v>25072</v>
      </c>
      <c r="C138" s="152" t="s">
        <v>28</v>
      </c>
      <c r="D138" s="152" t="str">
        <f>_xll.BDP(C138,$D$3)</f>
        <v>USD</v>
      </c>
      <c r="E138" s="152" t="s">
        <v>222</v>
      </c>
      <c r="F138" s="173">
        <f>_xll.BDP(C138,$F$3)</f>
        <v>28.15</v>
      </c>
      <c r="G138" s="173" t="str">
        <f>_xll.BDP(C138,$G$3)</f>
        <v>#N/A Requesting Data...</v>
      </c>
      <c r="H138" s="169" t="e">
        <f t="shared" si="21"/>
        <v>#VALUE!</v>
      </c>
      <c r="I138" s="170" t="e">
        <f t="shared" si="22"/>
        <v>#VALUE!</v>
      </c>
      <c r="J138" s="174">
        <v>27481</v>
      </c>
      <c r="K138" s="152" t="str">
        <f>CONCATENATE(D141,D138, " Curncy")</f>
        <v>USDUSD Curncy</v>
      </c>
      <c r="L138" s="152">
        <f>IF(D138 = D141,1,_xll.BDP(K138,$L$3))</f>
        <v>1</v>
      </c>
      <c r="M138" s="327">
        <f>IF(D138 = D141,1,_xll.BDP(K138,$M$3)*L138)</f>
        <v>1</v>
      </c>
      <c r="N138" s="174" t="e">
        <f t="shared" si="23"/>
        <v>#VALUE!</v>
      </c>
      <c r="O138" s="333" t="e">
        <f>N138 / U141</f>
        <v>#VALUE!</v>
      </c>
      <c r="P138" s="175" t="e">
        <f t="shared" si="24"/>
        <v>#VALUE!</v>
      </c>
      <c r="Q138" s="339" t="e">
        <f>P138 / U141*100</f>
        <v>#VALUE!</v>
      </c>
      <c r="R138" s="152">
        <f t="shared" si="25"/>
        <v>1</v>
      </c>
      <c r="S138" s="152">
        <v>0</v>
      </c>
      <c r="T138" s="152">
        <v>1</v>
      </c>
      <c r="U138" s="152"/>
      <c r="V138" s="171" t="str">
        <f>_xll.BDH(C138,$V$3,$D$1,$D$1)</f>
        <v>#N/A Requesting Data...</v>
      </c>
      <c r="W138" s="171" t="e">
        <f t="shared" si="26"/>
        <v>#VALUE!</v>
      </c>
      <c r="X138" s="172" t="e">
        <f t="shared" si="27"/>
        <v>#VALUE!</v>
      </c>
      <c r="Y138" s="176">
        <v>27481</v>
      </c>
      <c r="Z138" s="177">
        <f>IF(D138 = D141,1,_xll.BDP(K138,$Z$3)*L138)</f>
        <v>1</v>
      </c>
      <c r="AA138" s="345" t="e">
        <f>W138*Y138*R138/Z138 / AB141</f>
        <v>#VALUE!</v>
      </c>
      <c r="AB138" s="167"/>
    </row>
    <row r="139" spans="1:28" x14ac:dyDescent="0.2">
      <c r="A139" s="186" t="s">
        <v>1570</v>
      </c>
      <c r="B139" s="186"/>
      <c r="C139" s="186"/>
      <c r="D139" s="186"/>
      <c r="E139" s="186" t="s">
        <v>26</v>
      </c>
      <c r="F139" s="230"/>
      <c r="G139" s="230"/>
      <c r="H139" s="231"/>
      <c r="I139" s="232"/>
      <c r="J139" s="233"/>
      <c r="K139" s="186"/>
      <c r="L139" s="186"/>
      <c r="M139" s="328"/>
      <c r="N139" s="233" t="e">
        <f xml:space="preserve"> SUM(N130:N138)</f>
        <v>#VALUE!</v>
      </c>
      <c r="O139" s="334" t="e">
        <f xml:space="preserve"> SUM(O130:O138)</f>
        <v>#VALUE!</v>
      </c>
      <c r="P139" s="234" t="e">
        <f xml:space="preserve"> SUM(P130:P138)</f>
        <v>#VALUE!</v>
      </c>
      <c r="Q139" s="340" t="e">
        <f xml:space="preserve"> SUM(Q130:Q138)</f>
        <v>#VALUE!</v>
      </c>
      <c r="R139" s="186"/>
      <c r="S139" s="186"/>
      <c r="T139" s="186"/>
      <c r="U139" s="186"/>
      <c r="V139" s="235"/>
      <c r="W139" s="235"/>
      <c r="X139" s="236"/>
      <c r="Y139" s="237"/>
      <c r="Z139" s="238"/>
      <c r="AA139" s="346" t="e">
        <f xml:space="preserve"> SUM(AA130:AA138)</f>
        <v>#VALUE!</v>
      </c>
      <c r="AB139" s="211"/>
    </row>
    <row r="140" spans="1:28" s="107" customFormat="1" ht="12" customHeight="1" x14ac:dyDescent="0.2">
      <c r="A140" s="152"/>
      <c r="B140" s="152"/>
      <c r="C140" s="152"/>
      <c r="D140" s="152"/>
      <c r="E140" s="152"/>
      <c r="F140" s="173"/>
      <c r="G140" s="173"/>
      <c r="H140" s="169"/>
      <c r="I140" s="170"/>
      <c r="J140" s="174"/>
      <c r="K140" s="152"/>
      <c r="L140" s="152"/>
      <c r="M140" s="327"/>
      <c r="N140" s="174"/>
      <c r="O140" s="333"/>
      <c r="P140" s="175"/>
      <c r="Q140" s="339"/>
      <c r="R140" s="152"/>
      <c r="S140" s="152"/>
      <c r="T140" s="152"/>
      <c r="U140" s="152"/>
      <c r="V140" s="171"/>
      <c r="W140" s="171"/>
      <c r="X140" s="172"/>
      <c r="Y140" s="176"/>
      <c r="Z140" s="177"/>
      <c r="AA140" s="345"/>
      <c r="AB140" s="167"/>
    </row>
    <row r="141" spans="1:28" ht="12.75" thickBot="1" x14ac:dyDescent="0.25">
      <c r="A141" s="212" t="s">
        <v>1571</v>
      </c>
      <c r="B141" s="212"/>
      <c r="C141" s="212"/>
      <c r="D141" s="212" t="s">
        <v>31</v>
      </c>
      <c r="E141" s="212" t="s">
        <v>1184</v>
      </c>
      <c r="F141" s="213"/>
      <c r="G141" s="213"/>
      <c r="H141" s="214"/>
      <c r="I141" s="215"/>
      <c r="J141" s="216"/>
      <c r="K141" s="212"/>
      <c r="L141" s="212"/>
      <c r="M141" s="332"/>
      <c r="N141" s="218" t="e">
        <f>N129+N108+N105+N139+N101+N96+N92+N85+N82+N88</f>
        <v>#VALUE!</v>
      </c>
      <c r="O141" s="338" t="e">
        <f>O129+O108+O105+O139+O101+O96+O92+O85+O82+O88</f>
        <v>#VALUE!</v>
      </c>
      <c r="P141" s="300" t="e">
        <f>P129+P108+P105+P139+P101+P96+P92+P85+P82+P88</f>
        <v>#VALUE!</v>
      </c>
      <c r="Q141" s="344" t="e">
        <f>Q129+Q108+Q105+Q139+Q101+Q96+Q92+Q85+Q82+Q88</f>
        <v>#VALUE!</v>
      </c>
      <c r="R141" s="212"/>
      <c r="S141" s="212"/>
      <c r="T141" s="212"/>
      <c r="U141" s="212">
        <v>207720782.29404399</v>
      </c>
      <c r="V141" s="213"/>
      <c r="W141" s="213"/>
      <c r="X141" s="215"/>
      <c r="Y141" s="216"/>
      <c r="Z141" s="217"/>
      <c r="AA141" s="338" t="e">
        <f>AA129+AA108+AA105+AA139+AA101+AA96+AA92+AA85+AA82+AA88</f>
        <v>#VALUE!</v>
      </c>
      <c r="AB141" s="212">
        <v>206973110.38185209</v>
      </c>
    </row>
    <row r="142" spans="1:28" ht="12.75" thickTop="1" x14ac:dyDescent="0.2"/>
    <row r="145" spans="1:28" s="107" customFormat="1" ht="12" customHeight="1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</row>
  </sheetData>
  <customSheetViews>
    <customSheetView guid="{431D21D0-B32E-418C-AFF6-7D93FC0CED87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  <pageSetup paperSize="9" orientation="portrait" horizontalDpi="4294967293" verticalDpi="0" r:id="rId1"/>
    </customSheetView>
    <customSheetView guid="{EB667C6F-96FB-4562-B61F-31E28A34DE67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  <pageSetup paperSize="9" orientation="portrait" horizontalDpi="4294967293" verticalDpi="0" r:id="rId2"/>
    </customSheetView>
    <customSheetView guid="{48A0ED3C-7998-4604-A8E4-6B878980E086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  <pageSetup paperSize="9" orientation="portrait" horizontalDpi="4294967293" verticalDpi="0" r:id="rId3"/>
    </customSheetView>
    <customSheetView guid="{444EA61C-69FF-425D-9CFF-48F84524037B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  <pageSetup paperSize="9" orientation="portrait" horizontalDpi="4294967293" verticalDpi="0" r:id="rId4"/>
    </customSheetView>
  </customSheetViews>
  <pageMargins left="0.7" right="0.7" top="0.75" bottom="0.75" header="0.3" footer="0.3"/>
  <pageSetup paperSize="9" orientation="portrait" horizontalDpi="4294967293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OEI</vt:lpstr>
      <vt:lpstr>SWAN</vt:lpstr>
      <vt:lpstr>GILT</vt:lpstr>
      <vt:lpstr>OPUS</vt:lpstr>
      <vt:lpstr>OPE</vt:lpstr>
      <vt:lpstr>FDXC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Poore</dc:creator>
  <cp:lastModifiedBy>Geoff Poore</cp:lastModifiedBy>
  <dcterms:created xsi:type="dcterms:W3CDTF">2018-02-09T10:26:25Z</dcterms:created>
  <dcterms:modified xsi:type="dcterms:W3CDTF">2022-07-04T07:32:22Z</dcterms:modified>
</cp:coreProperties>
</file>